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worksheets/sheet15.xml" ContentType="application/vnd.openxmlformats-officedocument.spreadsheetml.worksheet+xml"/>
  <Override PartName="/xl/worksheets/sheet20.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19.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27.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6.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5" yWindow="75" windowWidth="13920" windowHeight="12690" tabRatio="866"/>
  </bookViews>
  <sheets>
    <sheet name="Índice" sheetId="47" r:id="rId1"/>
    <sheet name="Modelo 1-I" sheetId="52" r:id="rId2"/>
    <sheet name="Modelo 1-II" sheetId="53" r:id="rId3"/>
    <sheet name="Modelo 2" sheetId="54" r:id="rId4"/>
    <sheet name="Modelo 3" sheetId="55" r:id="rId5"/>
    <sheet name="Modelo 4" sheetId="12" r:id="rId6"/>
    <sheet name="Modelo 5-I" sheetId="13" r:id="rId7"/>
    <sheet name="Modelo 5-II" sheetId="14" r:id="rId8"/>
    <sheet name="Modelo 7" sheetId="56" r:id="rId9"/>
    <sheet name="Modelo 8" sheetId="57" r:id="rId10"/>
    <sheet name="Modelo 9" sheetId="58" r:id="rId11"/>
    <sheet name="Modelo 10" sheetId="59" r:id="rId12"/>
    <sheet name="Modelo 11" sheetId="15" r:id="rId13"/>
    <sheet name="Modelo 12" sheetId="16" r:id="rId14"/>
    <sheet name="Modelo 13" sheetId="17" r:id="rId15"/>
    <sheet name="Modelo 14" sheetId="40" r:id="rId16"/>
    <sheet name="Modelo 15" sheetId="11" r:id="rId17"/>
    <sheet name="Modelo 16" sheetId="41" r:id="rId18"/>
    <sheet name="Modelo 17" sheetId="42" r:id="rId19"/>
    <sheet name="Modelo18" sheetId="43" r:id="rId20"/>
    <sheet name="Modelo 19" sheetId="18" r:id="rId21"/>
    <sheet name="Modelo 20" sheetId="19" r:id="rId22"/>
    <sheet name="Modelo 21-I" sheetId="20" r:id="rId23"/>
    <sheet name="Modelo 21-II" sheetId="21" r:id="rId24"/>
    <sheet name="Modelo 23" sheetId="22" r:id="rId25"/>
    <sheet name="Modelo 24" sheetId="60" r:id="rId26"/>
    <sheet name="Modelo 25" sheetId="38" r:id="rId27"/>
    <sheet name="Modelo 26" sheetId="33" r:id="rId28"/>
    <sheet name="Modelo 27" sheetId="34" r:id="rId29"/>
    <sheet name="Modelo 28" sheetId="23" r:id="rId30"/>
    <sheet name="Modelo 29-I" sheetId="24" r:id="rId31"/>
    <sheet name="Modelo 29-II" sheetId="25" r:id="rId32"/>
    <sheet name="Modelo 31" sheetId="39" r:id="rId33"/>
    <sheet name="Modelo 32" sheetId="36" r:id="rId34"/>
    <sheet name="Modelo 33" sheetId="26" r:id="rId35"/>
    <sheet name="Modelo 34" sheetId="27" r:id="rId36"/>
    <sheet name="Modelo 35" sheetId="28" r:id="rId37"/>
    <sheet name="Modelo 36" sheetId="29" r:id="rId38"/>
    <sheet name="Modelo 37" sheetId="30" r:id="rId39"/>
    <sheet name="Modelo 38-I " sheetId="72" r:id="rId40"/>
    <sheet name="Modelo 38-II" sheetId="73" r:id="rId41"/>
    <sheet name="Quadro 6" sheetId="74" r:id="rId42"/>
    <sheet name="Quadro 7" sheetId="5" r:id="rId43"/>
    <sheet name="Quadro 8" sheetId="6" r:id="rId44"/>
    <sheet name="Quadro 10" sheetId="48" r:id="rId45"/>
    <sheet name="Quadro 26" sheetId="79" r:id="rId46"/>
    <sheet name="Quadro 47" sheetId="61" r:id="rId47"/>
    <sheet name="Quadro 48" sheetId="62" r:id="rId48"/>
    <sheet name="Quadro 50" sheetId="65" r:id="rId49"/>
    <sheet name="Quadro 51" sheetId="66" r:id="rId50"/>
    <sheet name="Quadro 52" sheetId="67" r:id="rId51"/>
    <sheet name="Quadro 55" sheetId="80" r:id="rId52"/>
    <sheet name="Quadro 60" sheetId="68" r:id="rId53"/>
    <sheet name="Quadro 61" sheetId="63" r:id="rId54"/>
    <sheet name="Quadro 62" sheetId="75" r:id="rId55"/>
    <sheet name="Quadro 63" sheetId="76" r:id="rId56"/>
    <sheet name="Quadro 64" sheetId="78" r:id="rId57"/>
    <sheet name="Quadro 65" sheetId="77" r:id="rId58"/>
    <sheet name="ANEXO 1" sheetId="10" r:id="rId59"/>
    <sheet name="ANEXO 2" sheetId="8" r:id="rId60"/>
    <sheet name="ANEXO 3" sheetId="81" r:id="rId61"/>
    <sheet name="ANEXO 4" sheetId="69" r:id="rId62"/>
    <sheet name="ANEXO 5" sheetId="70" r:id="rId63"/>
  </sheets>
  <externalReferences>
    <externalReference r:id="rId64"/>
    <externalReference r:id="rId65"/>
    <externalReference r:id="rId66"/>
  </externalReferences>
  <definedNames>
    <definedName name="_7autocon" localSheetId="57">#REF!</definedName>
    <definedName name="Activo" localSheetId="57">#REF!</definedName>
    <definedName name="AnTrimRendibilidade" localSheetId="57">#REF!</definedName>
    <definedName name="autoconfig" localSheetId="57">#REF!</definedName>
    <definedName name="BAL_BP" localSheetId="57">[1]!BAL_BP</definedName>
    <definedName name="BalMédio" localSheetId="57">#REF!</definedName>
    <definedName name="CarteiraTítulos" localSheetId="57">#REF!</definedName>
    <definedName name="CoberturaCV" localSheetId="57">#REF!</definedName>
    <definedName name="CrédSucursal" localSheetId="57">#REF!</definedName>
    <definedName name="DébCliPrazoCDs" localSheetId="57">#REF!</definedName>
    <definedName name="DébICsPrazo" localSheetId="57">#REF!</definedName>
    <definedName name="DecompVarMF" localSheetId="57">#REF!</definedName>
    <definedName name="DEM_BP" localSheetId="57">[1]!DEM_BP</definedName>
    <definedName name="DistCrédCAEMatur" localSheetId="57">#REF!</definedName>
    <definedName name="EstTempCarteiraTítulos" localSheetId="57">#REF!</definedName>
    <definedName name="EvolRLEmpresasGrupo" localSheetId="57">#REF!</definedName>
    <definedName name="Expo" localSheetId="57">#REF!</definedName>
    <definedName name="FirstBalCell" localSheetId="57">#REF!</definedName>
    <definedName name="JurCust" localSheetId="57">#REF!</definedName>
    <definedName name="JurProv" localSheetId="57">#REF!</definedName>
    <definedName name="Macro1" localSheetId="57">[1]!Macro1</definedName>
    <definedName name="Macro2" localSheetId="57">[1]!Macro2</definedName>
    <definedName name="Manutencao" localSheetId="57">[1]!Manutencao</definedName>
    <definedName name="Menu_Impressao" localSheetId="57">[1]!Menu_Impressao</definedName>
    <definedName name="Menu_Principal" localSheetId="57">[1]!Menu_Principal</definedName>
    <definedName name="MFColaborador" localSheetId="57">#REF!</definedName>
    <definedName name="OutCust" localSheetId="57">#REF!</definedName>
    <definedName name="OutProv" localSheetId="57">#REF!</definedName>
    <definedName name="Parametros" localSheetId="57">#REF!</definedName>
    <definedName name="PivotCell" localSheetId="57">#REF!</definedName>
    <definedName name="_xlnm.Print_Area" localSheetId="60">'ANEXO 3'!$B$3:$H$47</definedName>
    <definedName name="_xlnm.Print_Area" localSheetId="0">Índice!$B$1:$C$50</definedName>
    <definedName name="_xlnm.Print_Area" localSheetId="4">'Modelo 3'!$B$5:$N$88</definedName>
    <definedName name="_xlnm.Print_Area" localSheetId="5">'Modelo 4'!$B$5:$F$41</definedName>
    <definedName name="_xlnm.Print_Area" localSheetId="45">'Quadro 26'!$B$2:$I$12</definedName>
    <definedName name="_xlnm.Print_Area" localSheetId="46">'Quadro 47'!$B$2:$I$21</definedName>
    <definedName name="_xlnm.Print_Area" localSheetId="47">'Quadro 48'!#REF!</definedName>
    <definedName name="_xlnm.Print_Area" localSheetId="48">'Quadro 50'!$B$4:$I$13</definedName>
    <definedName name="_xlnm.Print_Area" localSheetId="52">'Quadro 60'!$B$2:$E$19</definedName>
    <definedName name="_xlnm.Print_Area" localSheetId="53">'Quadro 61'!$B$2:$E$10</definedName>
    <definedName name="_xlnm.Print_Area" localSheetId="54">'Quadro 62'!$B$3:$D$10</definedName>
    <definedName name="_xlnm.Print_Area" localSheetId="55">'Quadro 63'!$B$2:$D$12</definedName>
    <definedName name="_xlnm.Print_Area" localSheetId="56">'Quadro 64'!$C$7:$M$41</definedName>
    <definedName name="_xlnm.Print_Area" localSheetId="57">'Quadro 65'!$B$1:$F$35</definedName>
    <definedName name="_xlnm.Print_Titles" localSheetId="60">'ANEXO 3'!$B:$C,'ANEXO 3'!$5:$5</definedName>
    <definedName name="Provisões" localSheetId="57">#REF!</definedName>
    <definedName name="RácioBIS" localSheetId="57">#REF!</definedName>
    <definedName name="RácioBP" localSheetId="57">#REF!</definedName>
    <definedName name="RecTotClientes" localSheetId="57">#REF!</definedName>
    <definedName name="RiscoTaxaJuro" localSheetId="57">#REF!</definedName>
    <definedName name="Sair" localSheetId="57">[1]!Sair</definedName>
    <definedName name="SíntFin" localSheetId="57">#REF!</definedName>
    <definedName name="SíntFinPCSBIAS" localSheetId="57">#REF!</definedName>
    <definedName name="SíntFinReform" localSheetId="57">#REF!</definedName>
    <definedName name="TextoIntrodução" localSheetId="57">#REF!</definedName>
    <definedName name="TRNR_5cc1995c6b1841c191dff95400c25a5f_123_1" hidden="1">#REF!</definedName>
    <definedName name="TRNR_8c384ad4934f4b269980f3c3194c1461_37_1" hidden="1">#REF!</definedName>
    <definedName name="TRNR_f6ed9ba0ccd54407905b765622a1c5f4_363_1" hidden="1">#REF!</definedName>
    <definedName name="Uni">'[2]Nota Pensões 201512'!$M$3</definedName>
    <definedName name="Uni_2013" localSheetId="45">'[3]Notas 48 - 50AVersão PT'!#REF!</definedName>
    <definedName name="Uni_2013" localSheetId="57">'[3]Notas 48 - 50AVersão PT'!#REF!</definedName>
    <definedName name="Uni_2013">'[3]Notas 48 - 50AVersão PT'!#REF!</definedName>
    <definedName name="Uni_2014" localSheetId="45">'[3]Notas 48 - 50AVersão PT'!#REF!</definedName>
    <definedName name="Uni_2014" localSheetId="57">'[3]Notas 48 - 50AVersão PT'!#REF!</definedName>
    <definedName name="Uni_2014">'[3]Notas 48 - 50AVersão PT'!#REF!</definedName>
    <definedName name="VAR" localSheetId="57">#REF!</definedName>
    <definedName name="Vectores" localSheetId="57">[1]!Vectores</definedName>
    <definedName name="xxx" hidden="1">#REF!</definedName>
    <definedName name="Z_9B1EA645_4C2F_49A9_8C09_C2B01C115A5E_.wvu.PrintArea" localSheetId="57" hidden="1">'Quadro 65'!#REF!</definedName>
    <definedName name="Z_9B1EA645_4C2F_49A9_8C09_C2B01C115A5E_.wvu.Rows" localSheetId="57" hidden="1">'Quadro 65'!#REF!,'Quadro 65'!#REF!,'Quadro 65'!#REF!,'Quadro 65'!#REF!,'Quadro 65'!#REF!,'Quadro 65'!#REF!,'Quadro 65'!#REF!,'Quadro 65'!#REF!,'Quadro 65'!#REF!,'Quadro 65'!#REF!,'Quadro 65'!#REF!,'Quadro 65'!#REF!,'Quadro 65'!#REF!,'Quadro 65'!#REF!,'Quadro 65'!#REF!,'Quadro 65'!#REF!,'Quadro 65'!#REF!,'Quadro 65'!#REF!,'Quadro 65'!#REF!,'Quadro 65'!#REF!,'Quadro 65'!#REF!,'Quadro 65'!#REF!,'Quadro 65'!#REF!,'Quadro 65'!#REF!,'Quadro 65'!#REF!,'Quadro 65'!#REF!</definedName>
    <definedName name="Z_C8F65DDB_AF8C_45AF_8C4D_8184C6481B0B_.wvu.PrintArea" localSheetId="57" hidden="1">'Quadro 65'!#REF!</definedName>
    <definedName name="Z_C8F65DDB_AF8C_45AF_8C4D_8184C6481B0B_.wvu.Rows" localSheetId="57" hidden="1">'Quadro 65'!#REF!,'Quadro 65'!#REF!,'Quadro 65'!#REF!,'Quadro 65'!#REF!,'Quadro 65'!#REF!,'Quadro 65'!#REF!,'Quadro 65'!#REF!,'Quadro 65'!#REF!,'Quadro 65'!#REF!,'Quadro 65'!#REF!,'Quadro 65'!#REF!,'Quadro 65'!#REF!,'Quadro 65'!#REF!,'Quadro 65'!#REF!,'Quadro 65'!#REF!,'Quadro 65'!#REF!,'Quadro 65'!#REF!,'Quadro 65'!#REF!,'Quadro 65'!#REF!,'Quadro 65'!#REF!,'Quadro 65'!#REF!,'Quadro 65'!#REF!,'Quadro 65'!#REF!,'Quadro 65'!#REF!,'Quadro 65'!#REF!,'Quadro 65'!#REF!</definedName>
  </definedNames>
  <calcPr calcId="145621"/>
</workbook>
</file>

<file path=xl/calcChain.xml><?xml version="1.0" encoding="utf-8"?>
<calcChain xmlns="http://schemas.openxmlformats.org/spreadsheetml/2006/main">
  <c r="C20" i="43" l="1"/>
  <c r="D23" i="28" l="1"/>
  <c r="C23" i="28"/>
  <c r="M20" i="43" l="1"/>
  <c r="M21" i="43"/>
  <c r="I22" i="43"/>
  <c r="J22" i="43"/>
  <c r="K22" i="43"/>
  <c r="L22" i="43"/>
  <c r="M22" i="43"/>
  <c r="S10" i="19" l="1"/>
  <c r="S11" i="19"/>
  <c r="S12" i="19"/>
  <c r="S13" i="19"/>
  <c r="S14" i="19"/>
  <c r="S15" i="19"/>
  <c r="S16" i="19"/>
  <c r="S17" i="19"/>
  <c r="S18" i="19"/>
  <c r="S19" i="19"/>
  <c r="S20" i="19"/>
  <c r="S21" i="19"/>
  <c r="S22" i="19"/>
  <c r="S23" i="19"/>
  <c r="S24" i="19"/>
  <c r="S25" i="19"/>
  <c r="S9" i="19"/>
  <c r="E43" i="48" l="1"/>
  <c r="D43" i="48"/>
  <c r="E39" i="48"/>
  <c r="D39" i="48"/>
  <c r="E31" i="48"/>
  <c r="D31" i="48"/>
  <c r="E21" i="48"/>
  <c r="D21" i="48"/>
  <c r="E15" i="48"/>
  <c r="D15" i="48"/>
  <c r="D49" i="48" l="1"/>
  <c r="D51" i="48" s="1"/>
  <c r="E49" i="48"/>
  <c r="E51" i="48" s="1"/>
  <c r="L196" i="69"/>
  <c r="K196" i="69"/>
  <c r="J196" i="69"/>
  <c r="I196" i="69"/>
  <c r="H196" i="69"/>
  <c r="G196" i="69"/>
  <c r="F196" i="69"/>
  <c r="E196" i="69"/>
  <c r="D196" i="69"/>
  <c r="M8" i="69"/>
  <c r="N8" i="69" s="1"/>
  <c r="M9" i="69"/>
  <c r="N9" i="69" s="1"/>
  <c r="M10" i="69"/>
  <c r="M11" i="69"/>
  <c r="N11" i="69" s="1"/>
  <c r="M12" i="69"/>
  <c r="M13" i="69"/>
  <c r="N13" i="69" s="1"/>
  <c r="M14" i="69"/>
  <c r="N14" i="69" s="1"/>
  <c r="M15" i="69"/>
  <c r="N15" i="69" s="1"/>
  <c r="M16" i="69"/>
  <c r="N16" i="69" s="1"/>
  <c r="M17" i="69"/>
  <c r="N17" i="69" s="1"/>
  <c r="M18" i="69"/>
  <c r="N18" i="69" s="1"/>
  <c r="M19" i="69"/>
  <c r="N19" i="69" s="1"/>
  <c r="M20" i="69"/>
  <c r="N20" i="69" s="1"/>
  <c r="M21" i="69"/>
  <c r="N21" i="69" s="1"/>
  <c r="M22" i="69"/>
  <c r="N22" i="69" s="1"/>
  <c r="M23" i="69"/>
  <c r="N23" i="69" s="1"/>
  <c r="M24" i="69"/>
  <c r="N24" i="69" s="1"/>
  <c r="M25" i="69"/>
  <c r="N25" i="69" s="1"/>
  <c r="M26" i="69"/>
  <c r="N26" i="69" s="1"/>
  <c r="M27" i="69"/>
  <c r="N27" i="69" s="1"/>
  <c r="M28" i="69"/>
  <c r="N28" i="69" s="1"/>
  <c r="M29" i="69"/>
  <c r="N29" i="69" s="1"/>
  <c r="M30" i="69"/>
  <c r="N30" i="69" s="1"/>
  <c r="M31" i="69"/>
  <c r="N31" i="69" s="1"/>
  <c r="M32" i="69"/>
  <c r="N32" i="69" s="1"/>
  <c r="M33" i="69"/>
  <c r="N33" i="69" s="1"/>
  <c r="M34" i="69"/>
  <c r="M35" i="69"/>
  <c r="N35" i="69" s="1"/>
  <c r="M36" i="69"/>
  <c r="N36" i="69" s="1"/>
  <c r="M37" i="69"/>
  <c r="N37" i="69" s="1"/>
  <c r="M38" i="69"/>
  <c r="N38" i="69" s="1"/>
  <c r="M39" i="69"/>
  <c r="N39" i="69" s="1"/>
  <c r="M40" i="69"/>
  <c r="N40" i="69" s="1"/>
  <c r="M41" i="69"/>
  <c r="N41" i="69" s="1"/>
  <c r="M42" i="69"/>
  <c r="N42" i="69" s="1"/>
  <c r="M43" i="69"/>
  <c r="N43" i="69" s="1"/>
  <c r="M44" i="69"/>
  <c r="N44" i="69" s="1"/>
  <c r="M45" i="69"/>
  <c r="N45" i="69" s="1"/>
  <c r="M46" i="69"/>
  <c r="N46" i="69" s="1"/>
  <c r="M47" i="69"/>
  <c r="N47" i="69" s="1"/>
  <c r="M48" i="69"/>
  <c r="N48" i="69" s="1"/>
  <c r="M49" i="69"/>
  <c r="N49" i="69" s="1"/>
  <c r="M50" i="69"/>
  <c r="N50" i="69" s="1"/>
  <c r="M51" i="69"/>
  <c r="N51" i="69" s="1"/>
  <c r="M52" i="69"/>
  <c r="N52" i="69" s="1"/>
  <c r="M53" i="69"/>
  <c r="N53" i="69" s="1"/>
  <c r="M54" i="69"/>
  <c r="N54" i="69" s="1"/>
  <c r="M55" i="69"/>
  <c r="N55" i="69" s="1"/>
  <c r="M56" i="69"/>
  <c r="N56" i="69" s="1"/>
  <c r="M57" i="69"/>
  <c r="N57" i="69" s="1"/>
  <c r="M58" i="69"/>
  <c r="N58" i="69" s="1"/>
  <c r="M59" i="69"/>
  <c r="N59" i="69" s="1"/>
  <c r="M60" i="69"/>
  <c r="N60" i="69" s="1"/>
  <c r="M61" i="69"/>
  <c r="N61" i="69" s="1"/>
  <c r="M62" i="69"/>
  <c r="N62" i="69" s="1"/>
  <c r="M63" i="69"/>
  <c r="N63" i="69" s="1"/>
  <c r="M64" i="69"/>
  <c r="N64" i="69" s="1"/>
  <c r="M65" i="69"/>
  <c r="N65" i="69" s="1"/>
  <c r="M66" i="69"/>
  <c r="N66" i="69" s="1"/>
  <c r="M67" i="69"/>
  <c r="N67" i="69" s="1"/>
  <c r="M68" i="69"/>
  <c r="N68" i="69" s="1"/>
  <c r="M69" i="69"/>
  <c r="M70" i="69"/>
  <c r="M71" i="69"/>
  <c r="N71" i="69" s="1"/>
  <c r="M72" i="69"/>
  <c r="N72" i="69" s="1"/>
  <c r="M73" i="69"/>
  <c r="N73" i="69" s="1"/>
  <c r="M74" i="69"/>
  <c r="N74" i="69" s="1"/>
  <c r="M75" i="69"/>
  <c r="M76" i="69"/>
  <c r="N76" i="69" s="1"/>
  <c r="M77" i="69"/>
  <c r="N77" i="69" s="1"/>
  <c r="M78" i="69"/>
  <c r="N78" i="69" s="1"/>
  <c r="M79" i="69"/>
  <c r="N79" i="69" s="1"/>
  <c r="M80" i="69"/>
  <c r="N80" i="69" s="1"/>
  <c r="M81" i="69"/>
  <c r="N81" i="69" s="1"/>
  <c r="M82" i="69"/>
  <c r="N82" i="69" s="1"/>
  <c r="M83" i="69"/>
  <c r="N83" i="69" s="1"/>
  <c r="M84" i="69"/>
  <c r="N84" i="69" s="1"/>
  <c r="M85" i="69"/>
  <c r="N85" i="69" s="1"/>
  <c r="M86" i="69"/>
  <c r="N86" i="69" s="1"/>
  <c r="M87" i="69"/>
  <c r="N87" i="69" s="1"/>
  <c r="M88" i="69"/>
  <c r="N88" i="69" s="1"/>
  <c r="M89" i="69"/>
  <c r="N89" i="69" s="1"/>
  <c r="M90" i="69"/>
  <c r="N90" i="69" s="1"/>
  <c r="M91" i="69"/>
  <c r="N91" i="69" s="1"/>
  <c r="M92" i="69"/>
  <c r="N92" i="69" s="1"/>
  <c r="M93" i="69"/>
  <c r="N93" i="69" s="1"/>
  <c r="M94" i="69"/>
  <c r="N94" i="69" s="1"/>
  <c r="M95" i="69"/>
  <c r="N95" i="69" s="1"/>
  <c r="M96" i="69"/>
  <c r="N96" i="69" s="1"/>
  <c r="M97" i="69"/>
  <c r="N97" i="69" s="1"/>
  <c r="M98" i="69"/>
  <c r="N98" i="69" s="1"/>
  <c r="M99" i="69"/>
  <c r="N99" i="69" s="1"/>
  <c r="M100" i="69"/>
  <c r="N100" i="69" s="1"/>
  <c r="M101" i="69"/>
  <c r="N101" i="69" s="1"/>
  <c r="M102" i="69"/>
  <c r="N102" i="69" s="1"/>
  <c r="M103" i="69"/>
  <c r="N103" i="69" s="1"/>
  <c r="M104" i="69"/>
  <c r="N104" i="69" s="1"/>
  <c r="M105" i="69"/>
  <c r="M106" i="69"/>
  <c r="N106" i="69" s="1"/>
  <c r="M107" i="69"/>
  <c r="N107" i="69" s="1"/>
  <c r="M108" i="69"/>
  <c r="N108" i="69" s="1"/>
  <c r="M109" i="69"/>
  <c r="N109" i="69" s="1"/>
  <c r="M110" i="69"/>
  <c r="N110" i="69" s="1"/>
  <c r="M111" i="69"/>
  <c r="N111" i="69" s="1"/>
  <c r="M112" i="69"/>
  <c r="N112" i="69" s="1"/>
  <c r="M113" i="69"/>
  <c r="M114" i="69"/>
  <c r="M115" i="69"/>
  <c r="N115" i="69" s="1"/>
  <c r="M116" i="69"/>
  <c r="N116" i="69" s="1"/>
  <c r="M117" i="69"/>
  <c r="N117" i="69" s="1"/>
  <c r="M118" i="69"/>
  <c r="N118" i="69" s="1"/>
  <c r="M119" i="69"/>
  <c r="N119" i="69" s="1"/>
  <c r="M120" i="69"/>
  <c r="N120" i="69" s="1"/>
  <c r="M121" i="69"/>
  <c r="N121" i="69" s="1"/>
  <c r="M122" i="69"/>
  <c r="N122" i="69" s="1"/>
  <c r="M123" i="69"/>
  <c r="N123" i="69" s="1"/>
  <c r="M124" i="69"/>
  <c r="N124" i="69" s="1"/>
  <c r="M125" i="69"/>
  <c r="N125" i="69" s="1"/>
  <c r="M126" i="69"/>
  <c r="N126" i="69" s="1"/>
  <c r="M127" i="69"/>
  <c r="M128" i="69"/>
  <c r="N128" i="69" s="1"/>
  <c r="M129" i="69"/>
  <c r="N129" i="69" s="1"/>
  <c r="M130" i="69"/>
  <c r="N130" i="69" s="1"/>
  <c r="M131" i="69"/>
  <c r="N131" i="69" s="1"/>
  <c r="M132" i="69"/>
  <c r="N132" i="69" s="1"/>
  <c r="M133" i="69"/>
  <c r="N133" i="69" s="1"/>
  <c r="M134" i="69"/>
  <c r="N134" i="69" s="1"/>
  <c r="M135" i="69"/>
  <c r="N135" i="69" s="1"/>
  <c r="M136" i="69"/>
  <c r="N136" i="69" s="1"/>
  <c r="M137" i="69"/>
  <c r="N137" i="69" s="1"/>
  <c r="M138" i="69"/>
  <c r="N138" i="69" s="1"/>
  <c r="M139" i="69"/>
  <c r="N139" i="69" s="1"/>
  <c r="M140" i="69"/>
  <c r="N140" i="69" s="1"/>
  <c r="M141" i="69"/>
  <c r="N141" i="69" s="1"/>
  <c r="M142" i="69"/>
  <c r="M143" i="69"/>
  <c r="N143" i="69" s="1"/>
  <c r="M144" i="69"/>
  <c r="N144" i="69" s="1"/>
  <c r="M145" i="69"/>
  <c r="N145" i="69" s="1"/>
  <c r="M146" i="69"/>
  <c r="N146" i="69" s="1"/>
  <c r="M147" i="69"/>
  <c r="N147" i="69" s="1"/>
  <c r="M148" i="69"/>
  <c r="N148" i="69" s="1"/>
  <c r="M149" i="69"/>
  <c r="N149" i="69" s="1"/>
  <c r="M150" i="69"/>
  <c r="M151" i="69"/>
  <c r="M152" i="69"/>
  <c r="N152" i="69" s="1"/>
  <c r="M153" i="69"/>
  <c r="N153" i="69" s="1"/>
  <c r="M154" i="69"/>
  <c r="N154" i="69" s="1"/>
  <c r="M155" i="69"/>
  <c r="M156" i="69"/>
  <c r="N156" i="69" s="1"/>
  <c r="M157" i="69"/>
  <c r="N157" i="69" s="1"/>
  <c r="M158" i="69"/>
  <c r="N158" i="69" s="1"/>
  <c r="M159" i="69"/>
  <c r="N159" i="69" s="1"/>
  <c r="M160" i="69"/>
  <c r="N160" i="69" s="1"/>
  <c r="M161" i="69"/>
  <c r="N161" i="69" s="1"/>
  <c r="M162" i="69"/>
  <c r="N162" i="69" s="1"/>
  <c r="M163" i="69"/>
  <c r="N163" i="69" s="1"/>
  <c r="M164" i="69"/>
  <c r="N164" i="69" s="1"/>
  <c r="M165" i="69"/>
  <c r="N165" i="69" s="1"/>
  <c r="M166" i="69"/>
  <c r="N166" i="69" s="1"/>
  <c r="M167" i="69"/>
  <c r="N167" i="69" s="1"/>
  <c r="M168" i="69"/>
  <c r="N168" i="69" s="1"/>
  <c r="M169" i="69"/>
  <c r="N169" i="69" s="1"/>
  <c r="M170" i="69"/>
  <c r="N170" i="69" s="1"/>
  <c r="M171" i="69"/>
  <c r="N171" i="69" s="1"/>
  <c r="M172" i="69"/>
  <c r="N172" i="69" s="1"/>
  <c r="M173" i="69"/>
  <c r="M174" i="69"/>
  <c r="N174" i="69" s="1"/>
  <c r="M175" i="69"/>
  <c r="N175" i="69" s="1"/>
  <c r="M176" i="69"/>
  <c r="N176" i="69" s="1"/>
  <c r="M177" i="69"/>
  <c r="N177" i="69" s="1"/>
  <c r="M178" i="69"/>
  <c r="N178" i="69" s="1"/>
  <c r="M179" i="69"/>
  <c r="N179" i="69" s="1"/>
  <c r="M180" i="69"/>
  <c r="N180" i="69" s="1"/>
  <c r="M181" i="69"/>
  <c r="N181" i="69" s="1"/>
  <c r="M182" i="69"/>
  <c r="N182" i="69" s="1"/>
  <c r="M183" i="69"/>
  <c r="N183" i="69" s="1"/>
  <c r="M184" i="69"/>
  <c r="N184" i="69" s="1"/>
  <c r="M185" i="69"/>
  <c r="N185" i="69" s="1"/>
  <c r="M186" i="69"/>
  <c r="N186" i="69" s="1"/>
  <c r="M187" i="69"/>
  <c r="N187" i="69" s="1"/>
  <c r="M188" i="69"/>
  <c r="N188" i="69" s="1"/>
  <c r="M189" i="69"/>
  <c r="N189" i="69" s="1"/>
  <c r="M190" i="69"/>
  <c r="N190" i="69" s="1"/>
  <c r="M191" i="69"/>
  <c r="N191" i="69" s="1"/>
  <c r="M192" i="69"/>
  <c r="N192" i="69" s="1"/>
  <c r="M193" i="69"/>
  <c r="N193" i="69" s="1"/>
  <c r="M194" i="69"/>
  <c r="N194" i="69" s="1"/>
  <c r="M195" i="69"/>
  <c r="N195" i="69" s="1"/>
  <c r="M7" i="69"/>
  <c r="C6" i="70" l="1"/>
  <c r="C7" i="70" s="1"/>
  <c r="N7" i="69"/>
  <c r="M196" i="69"/>
  <c r="N105" i="69" l="1"/>
  <c r="N114" i="69"/>
  <c r="N10" i="69"/>
  <c r="N34" i="69"/>
  <c r="N75" i="69"/>
  <c r="N155" i="69"/>
  <c r="N12" i="69"/>
  <c r="N69" i="69"/>
  <c r="N173" i="69"/>
  <c r="N150" i="69"/>
  <c r="N70" i="69"/>
  <c r="N142" i="69"/>
  <c r="N127" i="69"/>
  <c r="N151" i="69"/>
  <c r="N113" i="69"/>
  <c r="N196" i="69" l="1"/>
  <c r="D9" i="75"/>
  <c r="C9" i="75"/>
  <c r="D13" i="39" l="1"/>
  <c r="E13" i="39"/>
  <c r="F13" i="39"/>
  <c r="G13" i="39"/>
  <c r="C13" i="39"/>
  <c r="D19" i="27" l="1"/>
  <c r="C19" i="27"/>
  <c r="D57" i="52" l="1"/>
  <c r="E57" i="52"/>
  <c r="C57" i="52"/>
  <c r="D47" i="52"/>
  <c r="D59" i="52" s="1"/>
  <c r="E47" i="52"/>
  <c r="E59" i="52" s="1"/>
  <c r="C47" i="52"/>
  <c r="D31" i="52"/>
  <c r="E31" i="52"/>
  <c r="C31" i="52"/>
  <c r="C59" i="52" l="1"/>
  <c r="D9" i="41"/>
  <c r="C9" i="41"/>
  <c r="I33" i="16"/>
  <c r="H33" i="16"/>
  <c r="G33" i="16"/>
  <c r="F33" i="16"/>
  <c r="E33" i="16"/>
  <c r="D33" i="16"/>
  <c r="C33" i="16"/>
  <c r="J60" i="58"/>
  <c r="I60" i="58"/>
  <c r="H60" i="58"/>
  <c r="G60" i="58"/>
  <c r="F60" i="58"/>
  <c r="E60" i="58"/>
  <c r="D60" i="58"/>
  <c r="C60" i="58"/>
  <c r="K59" i="58"/>
  <c r="K58" i="58"/>
  <c r="K57" i="58"/>
  <c r="K56" i="58"/>
  <c r="K55" i="58"/>
  <c r="K54" i="58"/>
  <c r="K53" i="58"/>
  <c r="K52" i="58"/>
  <c r="K51" i="58"/>
  <c r="K50" i="58"/>
  <c r="K49" i="58"/>
  <c r="K48" i="58"/>
  <c r="K47" i="58"/>
  <c r="K46" i="58"/>
  <c r="K45" i="58"/>
  <c r="K44" i="58"/>
  <c r="J43" i="58"/>
  <c r="J61" i="58" s="1"/>
  <c r="I43" i="58"/>
  <c r="I61" i="58" s="1"/>
  <c r="H43" i="58"/>
  <c r="H61" i="58" s="1"/>
  <c r="G43" i="58"/>
  <c r="G61" i="58" s="1"/>
  <c r="F43" i="58"/>
  <c r="F61" i="58" s="1"/>
  <c r="E43" i="58"/>
  <c r="E61" i="58" s="1"/>
  <c r="D43" i="58"/>
  <c r="D61" i="58" s="1"/>
  <c r="C43" i="58"/>
  <c r="C61" i="58" s="1"/>
  <c r="K42" i="58"/>
  <c r="K41" i="58"/>
  <c r="K40" i="58"/>
  <c r="K39" i="58"/>
  <c r="K38" i="58"/>
  <c r="K61" i="58" l="1"/>
  <c r="K60" i="58"/>
  <c r="K43" i="58"/>
  <c r="M30" i="59" l="1"/>
  <c r="M29" i="59"/>
  <c r="M28" i="59"/>
  <c r="M27" i="59"/>
  <c r="M26" i="59"/>
  <c r="M25" i="59"/>
  <c r="M24" i="59"/>
  <c r="M23" i="59"/>
  <c r="M22" i="59"/>
  <c r="M21" i="59"/>
  <c r="M20" i="59"/>
  <c r="M19" i="59"/>
  <c r="M18" i="59"/>
  <c r="M17" i="59"/>
  <c r="M16" i="59"/>
  <c r="L31" i="59"/>
  <c r="K31" i="59"/>
  <c r="J31" i="59"/>
  <c r="I31" i="59"/>
  <c r="M13" i="59"/>
  <c r="M12" i="59"/>
  <c r="L14" i="59"/>
  <c r="K14" i="59"/>
  <c r="K32" i="59" s="1"/>
  <c r="J14" i="59"/>
  <c r="J32" i="59" s="1"/>
  <c r="I14" i="59"/>
  <c r="I32" i="59" s="1"/>
  <c r="M10" i="59"/>
  <c r="M9" i="59"/>
  <c r="K30" i="57"/>
  <c r="K29" i="57"/>
  <c r="K28" i="57"/>
  <c r="K27" i="57"/>
  <c r="K26" i="57"/>
  <c r="K25" i="57"/>
  <c r="K24" i="57"/>
  <c r="K23" i="57"/>
  <c r="K22" i="57"/>
  <c r="K21" i="57"/>
  <c r="K20" i="57"/>
  <c r="K19" i="57"/>
  <c r="K18" i="57"/>
  <c r="K17" i="57"/>
  <c r="K16" i="57"/>
  <c r="J31" i="57"/>
  <c r="I31" i="57"/>
  <c r="K15" i="57"/>
  <c r="K13" i="57"/>
  <c r="K12" i="57"/>
  <c r="J14" i="57"/>
  <c r="I14" i="57"/>
  <c r="K11" i="57"/>
  <c r="K10" i="57"/>
  <c r="K9" i="57"/>
  <c r="G43" i="56"/>
  <c r="G23" i="56"/>
  <c r="L21" i="54"/>
  <c r="K21" i="54"/>
  <c r="J21" i="54"/>
  <c r="I21" i="54"/>
  <c r="H57" i="53"/>
  <c r="G57" i="53"/>
  <c r="F57" i="53"/>
  <c r="E57" i="53"/>
  <c r="D57" i="53"/>
  <c r="L32" i="59" l="1"/>
  <c r="I32" i="57"/>
  <c r="K31" i="57"/>
  <c r="G44" i="56"/>
  <c r="K14" i="57"/>
  <c r="K32" i="57" s="1"/>
  <c r="J32" i="57"/>
  <c r="F23" i="56"/>
  <c r="F43" i="56"/>
  <c r="H14" i="57"/>
  <c r="H31" i="57"/>
  <c r="M11" i="59"/>
  <c r="M14" i="59" s="1"/>
  <c r="M15" i="59"/>
  <c r="M31" i="59" s="1"/>
  <c r="L18" i="15"/>
  <c r="M18" i="15"/>
  <c r="N18" i="15"/>
  <c r="O18" i="15"/>
  <c r="P18" i="15"/>
  <c r="M32" i="59" l="1"/>
  <c r="H32" i="57"/>
  <c r="F44" i="56"/>
</calcChain>
</file>

<file path=xl/sharedStrings.xml><?xml version="1.0" encoding="utf-8"?>
<sst xmlns="http://schemas.openxmlformats.org/spreadsheetml/2006/main" count="5188" uniqueCount="1915">
  <si>
    <t>(Milhares de euros)</t>
  </si>
  <si>
    <t>RWA</t>
  </si>
  <si>
    <t>TOTAL</t>
  </si>
  <si>
    <t>FUNDOS PRÓPRIOS</t>
  </si>
  <si>
    <t>dos quais: Fundos próprios principais de nível 1 (CET1)</t>
  </si>
  <si>
    <t>Fundos próprios totais</t>
  </si>
  <si>
    <t>Risco de crédito e risco de crédito de contraparte</t>
  </si>
  <si>
    <t>Risco de mercado</t>
  </si>
  <si>
    <t>Risco operacional</t>
  </si>
  <si>
    <t>RÁCIOS DE CAPITAL</t>
  </si>
  <si>
    <t>Rácio total</t>
  </si>
  <si>
    <t>Capital</t>
  </si>
  <si>
    <t>Títulos próprios</t>
  </si>
  <si>
    <t>Prémio de emissão</t>
  </si>
  <si>
    <t>Ações Preferenciais</t>
  </si>
  <si>
    <t>Outros instrumentos de capital</t>
  </si>
  <si>
    <t>Reservas e resultados acumulados</t>
  </si>
  <si>
    <t>Lucro líquido do exercício atribuível aos acionistas do Banco</t>
  </si>
  <si>
    <t>TOTAL DE CAPITAIS PRÓPRIOS ATRIBUÍVEIS AOS ACIONISTAS</t>
  </si>
  <si>
    <t>Interesses que não controlam (minoritários)</t>
  </si>
  <si>
    <t>TOTAL DE CAPITAIS PRÓPRIOS</t>
  </si>
  <si>
    <t>Títulos próprios de instrumentos não elegíveis para FPP1</t>
  </si>
  <si>
    <t>Ações Preferenciais não elegíveis para FPP1</t>
  </si>
  <si>
    <t>Outros instrumentos de capital não elegíveis para FPP1</t>
  </si>
  <si>
    <t xml:space="preserve">Interesses que não controlam (minoritários) não elegíveis para FPP1 </t>
  </si>
  <si>
    <t>Outros ajustamentos regulamentares</t>
  </si>
  <si>
    <t>FUNDOS PRÓPRIOS PRINCIPAIS DE NÍVEL 1 (FPP1)</t>
  </si>
  <si>
    <t>Passivos subordinados</t>
  </si>
  <si>
    <t>Ajustamentos transferidos de FPP1</t>
  </si>
  <si>
    <t>Ajustamentos transferidos de FP2</t>
  </si>
  <si>
    <t>Outros Ajustamentos</t>
  </si>
  <si>
    <t>Dos quais: Ativos intangíveis</t>
  </si>
  <si>
    <t>Dos quais: Insuficiência de provisões para perdas esperadas</t>
  </si>
  <si>
    <t>Dos quais: Montantes residuais de instrumentos de FPP1 de entidades do setor financeiro nas quais a instituição tem um investimento significativo</t>
  </si>
  <si>
    <t>Dos quais: Outros</t>
  </si>
  <si>
    <t>FUNDOS PRÓPRIOS DE NÍVEL 1 (FP1)</t>
  </si>
  <si>
    <t>Interesses que não controlam elegíveis em FP2</t>
  </si>
  <si>
    <t>Ações Preferenciais elegíveis em FP2</t>
  </si>
  <si>
    <t>Ajustamentos com impacto em FP2, incluindo filtros nacionais</t>
  </si>
  <si>
    <t>Ajustamentos que são transferidos para FP1 por insuficiência de instrumentos FP2</t>
  </si>
  <si>
    <t>FUNDOS PRÓPRIOS DE NÍVEL 2 (FP2)</t>
  </si>
  <si>
    <t>FUNDOS PRÓPRIOS TOTAIS</t>
  </si>
  <si>
    <t>RÁCIO DE ALAVANCAGEM</t>
  </si>
  <si>
    <t>Rácio de alavancagem</t>
  </si>
  <si>
    <t>FUNDOS PRÓPRIOS PRINCIPAIS DE NÍVEL 1: INSTRUMENTOS E RESERVAS</t>
  </si>
  <si>
    <t>Instrumentos de fundos próprios e prémios de emissão conexos</t>
  </si>
  <si>
    <t>Resultados retidos</t>
  </si>
  <si>
    <t>26 (1)</t>
  </si>
  <si>
    <t>3a</t>
  </si>
  <si>
    <t>Fundos para riscos bancários gerais</t>
  </si>
  <si>
    <t>26 (1) (f)</t>
  </si>
  <si>
    <t>Montante dos elementos considerados a que se refere o artigo 484.º, n.º3, e dos prémios de emissão conexos sujeitos a eliminação progressiva dos FPP1</t>
  </si>
  <si>
    <t>486 (2)</t>
  </si>
  <si>
    <t>Interesses minoritários (montante permitido nos FPP1 consolidados)</t>
  </si>
  <si>
    <t>5a</t>
  </si>
  <si>
    <t>Lucros provisórios objeto de revisão independente líquidos de qualquer encargo ou dividendo previsível</t>
  </si>
  <si>
    <t>26 (2)</t>
  </si>
  <si>
    <t>FUNDOS PRÓPRIOS PRINCIPAIS DE NÍVEL 1 (FPP1) ANTES DOS AJUSTAMENTOS REGULAMENTARES</t>
  </si>
  <si>
    <t>FUNDOS PRÓPRIOS PRINCIPAIS DE NÍVEL 1 (FPP1): AJUSTAMENTOS REGULAMENTARES</t>
  </si>
  <si>
    <t>Ajustamentos de valor adicionais (valor negativo)</t>
  </si>
  <si>
    <t>34, 105</t>
  </si>
  <si>
    <t>Ativos intangíveis (líquidos do passivo por impostos correspondente) (valor negativo)</t>
  </si>
  <si>
    <t>Conjunto vazio na UE</t>
  </si>
  <si>
    <t>Ativos por impostos diferidos que dependem de rendibilidade futura excluindo os decorrentes de diferenças temporárias (líquidos do passivo por impostos correspondente se estiverem preenchidas as condições previstas no artigo 38.º, n.º3) (valor negativo)</t>
  </si>
  <si>
    <t>Reservas de justo valor relacionadas com ganhos ou perdas em coberturas de fluxos de caixa</t>
  </si>
  <si>
    <t>Montantes negativos resultantes do cálculo dos montantes das perdas esperadas</t>
  </si>
  <si>
    <t>Qualquer aumento dos fundos próprios que resulte de ativos titularizados (valor negativo)</t>
  </si>
  <si>
    <t>32 (1)</t>
  </si>
  <si>
    <t>Ganhos ou perdas com passivos avaliados pelo justo valor resultantes de alterações na qualidade de crédito da própria instituição</t>
  </si>
  <si>
    <t>33 (b)</t>
  </si>
  <si>
    <t>Ativos de fundos de pensões com benefícios definidos (valor negativo)</t>
  </si>
  <si>
    <t>Detenções diretas e indiretas de uma instituição dos seus próprios instrumentos de FPP1 (valor negativo)</t>
  </si>
  <si>
    <t>20a</t>
  </si>
  <si>
    <t>Montante da posição em risco dos seguintes elementos elegíveis para uma ponderação de risco de 1250%, nos casos em que a instituição opta pela alternativa da dedução</t>
  </si>
  <si>
    <t>36 (1) (k)</t>
  </si>
  <si>
    <t>20b</t>
  </si>
  <si>
    <t>dos quais: detenções elegíveis fora do setor financeiro (valor negativo)</t>
  </si>
  <si>
    <t>36 (1) (k) (i), 89 a 91</t>
  </si>
  <si>
    <t>20c</t>
  </si>
  <si>
    <t>dos quais: posições de titularização (valor negativo)</t>
  </si>
  <si>
    <t>36 (1) (k) (ii), 243 (1) (b), 244 (1) (b), 258</t>
  </si>
  <si>
    <t>20d</t>
  </si>
  <si>
    <t>dos quais: transações incompletas (valor negativo)</t>
  </si>
  <si>
    <t>36 (1) (k) (iii), 379 (3)</t>
  </si>
  <si>
    <t>Ativos por impostos diferidos decorrentes de diferenças temporárias (montante acima do limite de 10%, líquido do passivo por impostos correspondentes se estiverem preenchidas as condições previstas no artigo 38.º, n.º3) (valor negativo)</t>
  </si>
  <si>
    <t>Montante acima do limite de 15% (valor negativo)</t>
  </si>
  <si>
    <t>48 (1)</t>
  </si>
  <si>
    <t>dos quais: detenções diretas e indiretas da instituição de instrumentos de FPP1 de entidades financeiras nas quais a instituição tem um investimento significativo</t>
  </si>
  <si>
    <t>dos quais: ativos por impostos diferidos decorrentes de diferenças temporárias</t>
  </si>
  <si>
    <t>25a</t>
  </si>
  <si>
    <t>Perdas relativas ao exercício em curso (valor negativo)</t>
  </si>
  <si>
    <t>25b</t>
  </si>
  <si>
    <t>Encargos fiscais previsíveis relacionados com elementos de FPP1 (valor negativo)</t>
  </si>
  <si>
    <t>36 (1) (I)</t>
  </si>
  <si>
    <t>Deduções aos FPA1 elegíveis que excedam os FPA1 da instituição (valor negativo)</t>
  </si>
  <si>
    <t>TOTAL DOS AJUSTAMENTOS REGULAMENTARES AOS FUNDOS PRÓPRIOS PRINCIPAIS DE NÍVEL 1 (FPP1)</t>
  </si>
  <si>
    <t>FUNDOS PRÓPRIOS ADICIONAIS DE NÍVEL 1 (FPA1): INSTRUMENTOS</t>
  </si>
  <si>
    <t>51, 52</t>
  </si>
  <si>
    <t>dos quais: classificados como fundos próprios segundo as normas contabilísticas aplicáveis</t>
  </si>
  <si>
    <t>dos quais: classificados como passivos segundo as normas contabilísticas aplicáveis</t>
  </si>
  <si>
    <t>Montante dos elementos considerados a que se refere o artigo 484.º, n.º 4, e dos prémios de emissão conexos sujeitos a eliminação progressiva dos FPA1</t>
  </si>
  <si>
    <t>486 (3)</t>
  </si>
  <si>
    <t>Fundos próprios de nível 1 considerados incluídos nos FPA1 consolidados (incluindo interesses minoritários não incluídos na linha 5) emitidos por filiais e detidos por terceiros</t>
  </si>
  <si>
    <t>dos quais: instrumentos emitidos por filiais sujeitos a eliminação progressiva</t>
  </si>
  <si>
    <t>FUNDOS PRÓPRIOS ADICIONAIS DE NÍVEL 1 (FPA1) ANTES DOS AJUSTAMENTOS REGULAMENTARES</t>
  </si>
  <si>
    <t>FUNDOS PRÓPRIOS ADICIONAIS DE NÍVEL 1 (FPA1): AJUSTAMENTOS REGULAMENTARES</t>
  </si>
  <si>
    <t>Detenções diretas e indiretas de uma instituição nos seus próprios instrumentos de FPA1 (Valor negativo)</t>
  </si>
  <si>
    <t>Deduções aos FP2 elegíveis que excedem o FP2 da instituição (valor negativo)</t>
  </si>
  <si>
    <t>56 (e)</t>
  </si>
  <si>
    <t>TOTAL DE AJUSTAMENTOS REGULAMENTARES DOS FUNDOS PRÓPRIOS ADICIONAIS DE NÍVEL 1 (FPA1)</t>
  </si>
  <si>
    <t>FUNDOS PRÓPRIOS ADICIONAIS DE NÍVEL 1 (FPA1)</t>
  </si>
  <si>
    <t>FUNDOS PRÓPRIOS DE NÍVEL 1 (FP1 = FPP1 + FPA1)</t>
  </si>
  <si>
    <t>FUNDOS PRÓPRIOS DE NÍVEL 2 (FPA2): INSTRUMENTOS E DISPOSIÇÕES</t>
  </si>
  <si>
    <t>62, 63</t>
  </si>
  <si>
    <t>Montante dos elementos considerados a que se refere o artigo 484º, nº5, e prémios de emissão conexos elegíveis sujeitos a eliminação progressiva dos FP2</t>
  </si>
  <si>
    <t>486 (4)</t>
  </si>
  <si>
    <t>Ajustamentos para risco de crédito</t>
  </si>
  <si>
    <t>62 (c) &amp; (d)</t>
  </si>
  <si>
    <t>FUNDOS PRÓPRIOS DE NÍVEL 2 (FPA2) ANTES DOS AJUSTAMENTOS REGULAMENTARES</t>
  </si>
  <si>
    <t>FUNDOS PRÓPRIOS DE NÍVEL 2 (FPA2): AJUSTAMENTOS REGULAMENTARES</t>
  </si>
  <si>
    <t>Detenções de instrumentos dos FP2 e empréstimos subordinados de entidades do setor financeiro que têm detenções cruzadas recíprocas com a instituição destinadas a inflacionar artificialmente os seus fundos próprios (valor negativo)</t>
  </si>
  <si>
    <t>Detenções diretas e indiretas de instrumentos de FP2 e empréstimos subordinados de entidades do setor financeiro nas quais a instituição não tem um investimento significativo (montante acima do limite de 10% e líquido de posições curtas elegíveis) (valor negativo)</t>
  </si>
  <si>
    <t>Detenções diretas e indiretas da instituição de instrumentos de FP2 e empréstimos subordinados de entidades do setor financeiro nas quais a instituição tem um investimento significativo (líquido de posições curtas elegíveis) (valor negativo)</t>
  </si>
  <si>
    <t>TOTAL DOS AJUSTAMENTOS REGULAMENTARES DOS FUNDOS PRÓPRIOS DE NÍVEL 2 (FP2)</t>
  </si>
  <si>
    <t>FUNDOS PRÓPRIOS TOTAIS (FPT = FP1 + FP2)</t>
  </si>
  <si>
    <t>TOTAL DOS ATIVOS PONDERADOS PELO RISCO</t>
  </si>
  <si>
    <t>RÁCIOS E RESERVAS PRUDENCIAIS DE FUNDOS PRÓPRIOS</t>
  </si>
  <si>
    <t>FUNDOS PRÓPRIOS PRINCIPAIS DE NÍVEL 1 (EM PERCENTAGEM DO MONTANTE DAS POSIÇÕES EM RISCO)</t>
  </si>
  <si>
    <t>NÍVEL 1 (EM PERCENTAGEM DO MONTANTE DAS POSIÇÕES EM RISCO)</t>
  </si>
  <si>
    <t>FUNDOS PRÓPRIOS TOTAIS (EM PERCENTAGEM DO MONTANTE DAS POSIÇÕES EM RISCO)</t>
  </si>
  <si>
    <t xml:space="preserve">92 (2) (c) </t>
  </si>
  <si>
    <t>REQUISITO DE RESERVAS PRUDENCIAIS ESPECÍFICO DA INSTITUIÇÃO (REQUISITO DE FPP1 EM CONFORMIDADE COM O ARTIGO 92º, N.º1, ALÍNEA A), MAIS REQUISITOS DE RESERVAS PRUDENCIAIS DE CONSERVAÇÃO DE FUNDOS PRÓPRIOS E ANTICÍCLICAS, MAIS RESERVAS PRUDENCIAIS DO RISCO SISITÉMICO, MAIS RESERVAS PRUDENCIAIS DE INSTITUIÇÃO DE IMPORTÂNCIA SISTÉMICA (RESERVAS PRUDENCIAIS G-SII OU O-SII), EXPRESSOS EM PERCENTAGEM DO MONTANTE DAS POSIÇÕES EM RISCO)</t>
  </si>
  <si>
    <t>DOS QUAIS: REQUISITOS DE RESERVAS PRUDENCIAIS DE CONSERVAÇÃO DE FUNDOS PRÓPRIOS</t>
  </si>
  <si>
    <t>DOS QUAIS: REQUISITO DE RESERVAS PRUDENCIAIS ANTICÍCLICAS</t>
  </si>
  <si>
    <t>DOS QUAIS: REQUISITO DE RESERVAS PRUDENCIAIS O RISCO SISTÉMICO</t>
  </si>
  <si>
    <t>67a</t>
  </si>
  <si>
    <t>DOS QUAIS: RESERVAS PRUDENCIAIS DE INSTITUIÇÃO DE IMPORTÂNCIA SISTÉMICA GLOBAL (G-SII) OU DE OUTRAS INSTITUIÇÕES DE IMPORTÂNCIA SISTÉMICA (O-SII)</t>
  </si>
  <si>
    <t>FUNDOS PRÓPRIOS PRINCIPAIS DE NÍVEL 1 DISPONÍVEIS PARA EFEITOS DE RESERVAS PRUDENCIAIS (EM PERCENTAGEM DO VALOR DAS POSIÇÕES EM RISCO)</t>
  </si>
  <si>
    <t>DRFP 128</t>
  </si>
  <si>
    <t>[NÃO RELEVANTE NA REGULAMENTAÇÃO DA UE]</t>
  </si>
  <si>
    <t>MONTANTES QUE NÃO EXCEDEM OS LIMITES DE DEDUÇÃO (ANTES DE PONDERAÇÃO PELO RISCO)</t>
  </si>
  <si>
    <t>Detenções diretas e indiretas da instituição de instrumentos de FPP1 de entidades do setor financeiro nas quais a instituição tem um investimento significativo (montante acima do limite de 10% e líquido de posições curtas elegíveis)</t>
  </si>
  <si>
    <t>LIMITES APLICÁVEIS À INCLUSÃO DE PROVISÕES NOS FUNDOS PRÓPRIOS DE NÍVEL 2</t>
  </si>
  <si>
    <t>62</t>
  </si>
  <si>
    <t>Limite máximo à inclusão de ajustamentos para o risco de crédito nos FP2 de acordo com o método-padrão</t>
  </si>
  <si>
    <t>Ajustamentos para o risco de crédito incluídos nos FP2 relacionados com as posições em risco sujeitas ao método das notações internas (antes da aplicação do limite máximo)</t>
  </si>
  <si>
    <t>Limite máximo à inclusão de ajustamentos para o risco de crédito nos FP2 de acordo com o método das notações internas</t>
  </si>
  <si>
    <t>INSTRUMENTOS DE FUNDOS PRÓPRIOS SUJEITOS A DISPOSIÇÕES DE ELIMINAÇÃO PROGRESSIVA (APLICÁVEL APENAS ENTRE 1 DE JANEIRO DE 2013 E 1 DE JANEIRO DE 2022)</t>
  </si>
  <si>
    <t>Limite máximo atual para os instrumentos de FPP1 sujeitos a disposições de eliminação progressiva</t>
  </si>
  <si>
    <t>484 (3), 486
(2) e (5)</t>
  </si>
  <si>
    <t>Montante excluído dos FPP1 devido ao limite máximo (excesso em relação ao limite máximo após resgates e vencimentos)</t>
  </si>
  <si>
    <t>Limite máximo atual para os instrumentos de FPA1 sujeitos a disposições de eliminação progressiva</t>
  </si>
  <si>
    <t>484 (4), 486
(3) e (5)</t>
  </si>
  <si>
    <t>Montante excluído dos FPA1 devido ao limite máximo (excesso em relação ao limite máximo após resgates e vencimentos)</t>
  </si>
  <si>
    <t>Limite máximo atual para os instrumentos de FP2 sujeitos a disposições de eliminação progressiva</t>
  </si>
  <si>
    <t>484 (5), 486
(4) e (5)</t>
  </si>
  <si>
    <t>Montante excluído dos FP2 devido ao limite máximo (excesso em relação ao limite máximo após resgates e vencimentos)</t>
  </si>
  <si>
    <t>(1)</t>
  </si>
  <si>
    <t>(2)</t>
  </si>
  <si>
    <t>(3)</t>
  </si>
  <si>
    <t>BCP Finance Bank, Ltd.</t>
  </si>
  <si>
    <t>FUNDOS PRÓPRIOS DISPONÍVEIS (MONTANTES)</t>
  </si>
  <si>
    <t>Fundos próprios principais de nível 1 (CET1)</t>
  </si>
  <si>
    <t>Fundos próprios principais de nível 1 (CET1) se o regime transitório da IFRS 9 ou perdas de crédito esperadas análogas não tivesse sido aplicado</t>
  </si>
  <si>
    <t>Fundos próprios de nível 1</t>
  </si>
  <si>
    <t>Fundos próprios de nível 1 se o regime transitório da IFRS 9 ou perdas de crédito esperadas análogas não tivesse sido aplicado</t>
  </si>
  <si>
    <t>Fundos próprios totais se o regime transitório da IFRS 9 ou perdas de crédito esperadas análogas não tivesse sido aplicado</t>
  </si>
  <si>
    <t>ATIVOS PONDERADOS PELO RISCO (MONTANTES)</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</si>
  <si>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</si>
  <si>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</si>
  <si>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</si>
  <si>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</si>
  <si>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</si>
  <si>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</si>
  <si>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</si>
  <si>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</si>
  <si>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</si>
  <si>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Medida da exposição total do rácio de alavancagem</t>
  </si>
  <si>
    <t>Rácio de alavancagem se o regime transitório da IFRS 9 ou perdas de crédito esperadas análogas não tivesse sido aplicado</t>
  </si>
  <si>
    <t>26 (1), 27, 28, 29</t>
  </si>
  <si>
    <t>dos quais: instrumentos de tipo 1</t>
  </si>
  <si>
    <t>dos quais: instrumentos de tipo 2</t>
  </si>
  <si>
    <t>dos quais: instrumentos de tipo 3</t>
  </si>
  <si>
    <t>26 (3) da lista EBA</t>
  </si>
  <si>
    <t>Outro rendimento integral acumulado (e outras reservas)</t>
  </si>
  <si>
    <t>Soma das linhas 1 a 5a</t>
  </si>
  <si>
    <t>36 (1) (b), 37</t>
  </si>
  <si>
    <t>36 (1) (c), 38</t>
  </si>
  <si>
    <t>33 (1) (a)</t>
  </si>
  <si>
    <t>36 (1) (d), 40, 159</t>
  </si>
  <si>
    <t>36 (1) (e), 41</t>
  </si>
  <si>
    <t>36 (1) (f), 42</t>
  </si>
  <si>
    <t>Detenções diretas, indiretas e sintéticas de instrumentos de FPP1 de entidades do setor financeiro que têm detenções cruzadas recíprocas com a instituição destinadas a inflacionar artificialmente os seus fundos próprios (valor negativo)</t>
  </si>
  <si>
    <t>36 (1) (g), 44</t>
  </si>
  <si>
    <t>Detenções diretas, indiretas e sintéticas da instituição de instrumentos de FPP1 de entidades do setor financeiro nas quais a instituição não tem um investimento significativo (montante acima do limite de 10% e líquido de posições curtas elegíveis) (valor negativo)</t>
  </si>
  <si>
    <t>Detenções diretas, indiretas e sintéticas da instituição de instrumentos de FPP1 de entidades do setor financeiro nas quais a instituição tem um investimento significativo (montante acima do limite de 10% e líquido de posições curtas elegíveis) (valor negativo)</t>
  </si>
  <si>
    <t>36 (1) (h), 43, 45, 46, 49 (2) e (3), 79</t>
  </si>
  <si>
    <t>36 (1) (i), 43, 45, 47, 48 (1) (b), 49 (1) a (3), 79</t>
  </si>
  <si>
    <t>36 (1) (c), 38, 48 (1) (a)</t>
  </si>
  <si>
    <t>36 (1) (i), 48 (1) (b)</t>
  </si>
  <si>
    <t>36 (1) (a)</t>
  </si>
  <si>
    <t>Soma das linhas 7 a 20a, 21, 22 e 25a a 27</t>
  </si>
  <si>
    <t>85, 86</t>
  </si>
  <si>
    <t>Soma das linhas 30, 33 e 34</t>
  </si>
  <si>
    <t>52 (1) (b), 56 (a), 57</t>
  </si>
  <si>
    <t>Detenções diretas, indiretas e sintéticas de instrumentos de FPA1 de entidades do setor financeiro que têm detenções cruzadas recíprocas com a instituição destinadas a inflacionar artificialmente os seus fundos próprios (valor negativo)</t>
  </si>
  <si>
    <t>56 (b), 58</t>
  </si>
  <si>
    <t>Detenções diretas, indiretas e sintéticas de instrumentos de FPA1 de entidades do setor financeiro nas quais a instituição não tem investimento significativo (montante acima do limite de 10% e líquido de posições curtas elegíveis) (valor negativo)</t>
  </si>
  <si>
    <t>56 (c), 59, 60, 79</t>
  </si>
  <si>
    <t>Detenções diretas, indiretas e sintéticas de instrumentos de FPA1 de entidades do setor financeiro nas quais a instituição tem um investimento significativo (líquido de posições curtas elegíveis) (valor negativo)</t>
  </si>
  <si>
    <t>56 (d), 59, 79</t>
  </si>
  <si>
    <t>Soma das linhas 37 a 42</t>
  </si>
  <si>
    <t>Soma das linhas 29 e 44</t>
  </si>
  <si>
    <t>87, 88</t>
  </si>
  <si>
    <t>Detenções diretas e indiretas de uma instituição nos seus próprios instrumentos de FP2 e empréstimos subordinados (valor negativo)</t>
  </si>
  <si>
    <t>63 (b) (i), 66 (a), 67</t>
  </si>
  <si>
    <t>66 (b), 68</t>
  </si>
  <si>
    <t>66 (c), 69, 70 e 79</t>
  </si>
  <si>
    <t>66 (d), 69, 79</t>
  </si>
  <si>
    <t>Soma das linhas 52 a 56</t>
  </si>
  <si>
    <t>Soma das linhas 45 e 58</t>
  </si>
  <si>
    <t>92 (2) (a)</t>
  </si>
  <si>
    <t>92 (2) (b)</t>
  </si>
  <si>
    <t>DRFP 128, 129, 130, 131,133</t>
  </si>
  <si>
    <t>Detenções diretas e indiretas nos fundos próprios de entidades do setor financeiro nas quais a instituição não tem um investimento significativo (montante acima do limite de 10% e líquido de posições curtas elegíveis)</t>
  </si>
  <si>
    <t>36 (1) (h), 45, 46, 56 (c), 59, 60, 66 (c), 69, 70</t>
  </si>
  <si>
    <t>36 (1) (i), 45, 48</t>
  </si>
  <si>
    <t>Ativos por impostos diferidos decorrentes de diferenças temporárias (montante abaixo do limite de 10%, líquidos do passivo por impostos correspondente se estiverem preenchidas as condições previstas no artigo 38º, nº3) (valor negativo)</t>
  </si>
  <si>
    <t>36 (1) (c), 38, 48</t>
  </si>
  <si>
    <t>Ajustamentos para o risco de crédito incluídos nos FP2 relacionados com posições em risco sujeitas ao método-padrão (antes da aplicação do limite máximo)</t>
  </si>
  <si>
    <t>Referência aos artigos do Regulamento (UE) n.º575/2013</t>
  </si>
  <si>
    <t>Rácios de capital e resumo dos seus principais componentes</t>
  </si>
  <si>
    <t xml:space="preserve">  Phased-in</t>
  </si>
  <si>
    <t xml:space="preserve">    Fully implemented</t>
  </si>
  <si>
    <t>Lucro líquido do exercício atribuível aos acionistas do Banco não elegível para FPP1</t>
  </si>
  <si>
    <t>Divulgação uniforme do regime transitório para reduzir o impacto da IFRS 9</t>
  </si>
  <si>
    <t>36 (1) (j)</t>
  </si>
  <si>
    <t>Instrumentos de fundos próprios considerados incluídos nos fundos próprios de nível 2 (incluindo interesses minoritários e instrumentos dos FPA1 não incluídos nas linhas 5 e 34) consolidados emitidos por filiais e detidos por terceiros</t>
  </si>
  <si>
    <t>Modelo 15 - EU CR1-E</t>
  </si>
  <si>
    <t>Exposições não produtivas e exposições diferidas</t>
  </si>
  <si>
    <t>Valores contabilísticos brutos das exposições produtivas e não produtivas</t>
  </si>
  <si>
    <t>Imparidades e provisões acumuladas e ajustamentos negativos do justo valor devidos ao risco de crédito</t>
  </si>
  <si>
    <t>Cauções e garantias financeiras recebidas</t>
  </si>
  <si>
    <t>Das quais produtivas, mas vencidas 
&gt; 30 dias e 
=&lt; 90 dias</t>
  </si>
  <si>
    <t>Das quais produtivas diferidas</t>
  </si>
  <si>
    <t>das quais não produtivas</t>
  </si>
  <si>
    <t>Sobre exposições produtivas</t>
  </si>
  <si>
    <t>Sobre exposições não produtivas</t>
  </si>
  <si>
    <t>Das quais exposições diferidas</t>
  </si>
  <si>
    <t>das quais em incumprimento</t>
  </si>
  <si>
    <t>das quais em situação de imparidade</t>
  </si>
  <si>
    <t>das quais diferidas</t>
  </si>
  <si>
    <t>Das quais diferidas</t>
  </si>
  <si>
    <t>Títulos de dívida</t>
  </si>
  <si>
    <t>Empréstimos e adiantamentos</t>
  </si>
  <si>
    <t>Posições em risco extrapatrimoniais</t>
  </si>
  <si>
    <t>Modelo 4 - EU OV1</t>
  </si>
  <si>
    <t>Visão geral dos ativos ponderados pelo risco (RWA)</t>
  </si>
  <si>
    <t>RISCOS DE CRÉDITO (EXCLUINDO CCR)</t>
  </si>
  <si>
    <t>dos quais:</t>
  </si>
  <si>
    <t>Método Padrão</t>
  </si>
  <si>
    <t>Método Avançado das Notações Internas (AIRB)</t>
  </si>
  <si>
    <t>Ações no quadro do método da ponderação do risco simples</t>
  </si>
  <si>
    <t>CCR</t>
  </si>
  <si>
    <t>Método de Avaliação ao preço de mercado</t>
  </si>
  <si>
    <t>Método do Risco Inicial</t>
  </si>
  <si>
    <t>Método do Modelo Interno</t>
  </si>
  <si>
    <t>Montante das posições em risco destinado a contribuições para o fundo de proteção de uma CCP</t>
  </si>
  <si>
    <t>Ajustamento da avaliação de crédito (CVA)</t>
  </si>
  <si>
    <t>RISCOS DE LIQUIDAÇÃO</t>
  </si>
  <si>
    <t>POSIÇÕES EM RISCO TITULARIZADAS NA CARTEIRA BANCÁRIA (APÓS O LIMITE MÁXIMO)</t>
  </si>
  <si>
    <t>Método das Notações Internas (IRB)</t>
  </si>
  <si>
    <t>Método da Fórmula Regulamentar (SFA)</t>
  </si>
  <si>
    <t>Método da Avaliação Interna (IAA)</t>
  </si>
  <si>
    <t>RISCOS DE MERCADO</t>
  </si>
  <si>
    <t>IMA</t>
  </si>
  <si>
    <t>GRANDES RISCOS</t>
  </si>
  <si>
    <t>RISCOS OPERACIONAIS</t>
  </si>
  <si>
    <t>Método do Indicador Básico</t>
  </si>
  <si>
    <t>Método de Medição Avançada</t>
  </si>
  <si>
    <t>VALORES INFERIORES AOS LIMIARES DE DEDUÇÃO (sujeitos a 250% de ponderação de risco)</t>
  </si>
  <si>
    <t>Ajustamento do Limite mínimo</t>
  </si>
  <si>
    <t>Categorias regulamentares</t>
  </si>
  <si>
    <t>Prazo de vencimento residual</t>
  </si>
  <si>
    <t>Montante dos elementos patrimoniais</t>
  </si>
  <si>
    <t>Montante dos elementos extrapatrimoniais</t>
  </si>
  <si>
    <t>Ponderador de risco</t>
  </si>
  <si>
    <t>Montante das posições em risco</t>
  </si>
  <si>
    <t>Perdas esperadas</t>
  </si>
  <si>
    <t>Categoria 1</t>
  </si>
  <si>
    <t>Inferior a 2,5 anos</t>
  </si>
  <si>
    <t>Igual ou superior a 2,5 anos</t>
  </si>
  <si>
    <t>Categoria 2</t>
  </si>
  <si>
    <t>Categoria 3</t>
  </si>
  <si>
    <t>Categoria 4</t>
  </si>
  <si>
    <t>Categoria 5</t>
  </si>
  <si>
    <t>Total</t>
  </si>
  <si>
    <t>Ações abrangidas pelo método de ponderação do risco simples</t>
  </si>
  <si>
    <t>Categorias</t>
  </si>
  <si>
    <t>Requisitos de fundos próprios</t>
  </si>
  <si>
    <t>Perdas Esperadas</t>
  </si>
  <si>
    <t>Posições em risco sobre ações cotadas em bolsa</t>
  </si>
  <si>
    <t>Outras posições em risco sobre ações</t>
  </si>
  <si>
    <t>Modelo 11 - EU CR1-A</t>
  </si>
  <si>
    <t>Qualidade de crédito das posições em risco por classe de risco e instrumento</t>
  </si>
  <si>
    <t>a</t>
  </si>
  <si>
    <t>b</t>
  </si>
  <si>
    <t>c</t>
  </si>
  <si>
    <t>d</t>
  </si>
  <si>
    <t>e</t>
  </si>
  <si>
    <t>f</t>
  </si>
  <si>
    <t>g</t>
  </si>
  <si>
    <t>Valor contabilístico bruto das posições em risco</t>
  </si>
  <si>
    <t>Ajustamentos para risco específico de crédito</t>
  </si>
  <si>
    <t>Ajustamentos para risco geral de crédito</t>
  </si>
  <si>
    <t>Anulações acumuladas</t>
  </si>
  <si>
    <t>Requisitos de ajustamento do risco de crédito no período</t>
  </si>
  <si>
    <t>Valores líquidos</t>
  </si>
  <si>
    <t>em situação de incumprimento</t>
  </si>
  <si>
    <t>que não se encontram em incumprimento</t>
  </si>
  <si>
    <t>(a+b-c-d)</t>
  </si>
  <si>
    <t>Administrações Centrais ou Bancos Centrais</t>
  </si>
  <si>
    <t>Instituições</t>
  </si>
  <si>
    <t>Empresas</t>
  </si>
  <si>
    <t>Retalho</t>
  </si>
  <si>
    <t>PME</t>
  </si>
  <si>
    <t>Ações</t>
  </si>
  <si>
    <t>TOTAL DO MÉTODO IRB</t>
  </si>
  <si>
    <t>Administrações Regionais ou Autoridades Locais</t>
  </si>
  <si>
    <t>Entidades do Setor Público</t>
  </si>
  <si>
    <t>Bancos Multilaterais de Desenvolvimento</t>
  </si>
  <si>
    <t>Organizações Internacionais</t>
  </si>
  <si>
    <t>Garantidas por hipotecas sobre bens imóveis</t>
  </si>
  <si>
    <t>Posições em risco em situação de incumprimento</t>
  </si>
  <si>
    <t xml:space="preserve">Posições associadas a riscos particularmente elevados </t>
  </si>
  <si>
    <t>Obrigações cobertas</t>
  </si>
  <si>
    <t>Instituições e empresas com avaliação de crédito a curto prazo</t>
  </si>
  <si>
    <t>Organismos de Investimento Coletivo</t>
  </si>
  <si>
    <t>Posições em risco sobre ações</t>
  </si>
  <si>
    <t>Outras posições em risco</t>
  </si>
  <si>
    <t>TOTAL DO MÉTODO PADRÃO</t>
  </si>
  <si>
    <t>Modelo 12 - EU CR1-B</t>
  </si>
  <si>
    <t>Qualidade de crédito das posições em risco por setor ou tipo de contraparte</t>
  </si>
  <si>
    <t>Crédito hipotecário</t>
  </si>
  <si>
    <t>Crédito ao consumo</t>
  </si>
  <si>
    <t>Serviços</t>
  </si>
  <si>
    <t>Construção</t>
  </si>
  <si>
    <t>Outras ativ. nacionais</t>
  </si>
  <si>
    <t>Outras ativ. internacionais</t>
  </si>
  <si>
    <t>Comércio por grosso</t>
  </si>
  <si>
    <t>Outros</t>
  </si>
  <si>
    <t>Modelo 13 - EU CR1-C</t>
  </si>
  <si>
    <t>Qualidade de crédito das posições em risco por zona geográfica</t>
  </si>
  <si>
    <t>Portugal</t>
  </si>
  <si>
    <t>Polónia</t>
  </si>
  <si>
    <t>Modelo 19 - EU CR4</t>
  </si>
  <si>
    <t>Método Padrão - Posições em risco de crédito e efeitos CRM</t>
  </si>
  <si>
    <t>Posições em risco antes de CCF e CRM</t>
  </si>
  <si>
    <t>Posições em risco depois de CCF e CRM</t>
  </si>
  <si>
    <t>RWA e densidade de RWA</t>
  </si>
  <si>
    <t>Montante patrimonial</t>
  </si>
  <si>
    <t>Montante extrapatrimonial</t>
  </si>
  <si>
    <t>Densidade de RWA</t>
  </si>
  <si>
    <t>Outros elementos</t>
  </si>
  <si>
    <t>Modelo 20 - EU CR5</t>
  </si>
  <si>
    <t>Classes de risco</t>
  </si>
  <si>
    <t>0%</t>
  </si>
  <si>
    <t xml:space="preserve">Outras </t>
  </si>
  <si>
    <t>Deduzidas</t>
  </si>
  <si>
    <t>Método IRB - Posições em risco de cédito por classes de risco e intervalo de PD</t>
  </si>
  <si>
    <t>Escala de PD</t>
  </si>
  <si>
    <t>Posições brutas patrimoniais originais</t>
  </si>
  <si>
    <t>CCF Médio</t>
  </si>
  <si>
    <t>EAD pós CRM e pós CCF</t>
  </si>
  <si>
    <t>PD média</t>
  </si>
  <si>
    <t>Número de devedores</t>
  </si>
  <si>
    <t>LGD média</t>
  </si>
  <si>
    <t>Maturidade média</t>
  </si>
  <si>
    <t>EL</t>
  </si>
  <si>
    <t>Ajustamentos de valor e provisões</t>
  </si>
  <si>
    <t>EMPRESAS</t>
  </si>
  <si>
    <t>0,01% a 0,05%</t>
  </si>
  <si>
    <t>0,05% a 0,07%</t>
  </si>
  <si>
    <t>0,07% a 0,14%</t>
  </si>
  <si>
    <t>0,14% a 0,28%</t>
  </si>
  <si>
    <t>0,28% a 0,53%</t>
  </si>
  <si>
    <t>0,53% a 0,95%</t>
  </si>
  <si>
    <t>0,95% a 1,73%</t>
  </si>
  <si>
    <t>1,73% a 2,92%</t>
  </si>
  <si>
    <t>2,92% a 4,67%</t>
  </si>
  <si>
    <t>4,67% a 7,00%</t>
  </si>
  <si>
    <t>7,00% a 9,77%</t>
  </si>
  <si>
    <t>9,77% a 13,61%</t>
  </si>
  <si>
    <t>13,61% a 100,00%</t>
  </si>
  <si>
    <r>
      <t xml:space="preserve">100,00% </t>
    </r>
    <r>
      <rPr>
        <i/>
        <sz val="8"/>
        <color rgb="FF575756"/>
        <rFont val="FocoMbcp"/>
        <family val="2"/>
      </rPr>
      <t>(default)</t>
    </r>
  </si>
  <si>
    <t>SUBTOTAL</t>
  </si>
  <si>
    <t>NOTA: Estes dados não incluem as posições em risco de Derivados e de Specialised Lending.</t>
  </si>
  <si>
    <r>
      <t xml:space="preserve">100,00% </t>
    </r>
    <r>
      <rPr>
        <i/>
        <sz val="7.5"/>
        <color rgb="FF575756"/>
        <rFont val="FocoMbcp Light"/>
        <family val="2"/>
      </rPr>
      <t>(default)</t>
    </r>
  </si>
  <si>
    <t>100,00% (default)</t>
  </si>
  <si>
    <t>Modelo 23 - EU CR8</t>
  </si>
  <si>
    <t>Declarações de fluxos de RWA para o risco de crédito de acordo com o método IRB</t>
  </si>
  <si>
    <t>Montantes de RWA</t>
  </si>
  <si>
    <t>RWA NO FINAL DO PERÍODO DE REPORTE ANTERIOR</t>
  </si>
  <si>
    <t>Volume dos ativos</t>
  </si>
  <si>
    <t>Qualidade dos ativos</t>
  </si>
  <si>
    <t>Atualização de modelos</t>
  </si>
  <si>
    <t>Metodologia e políticas</t>
  </si>
  <si>
    <t>Aquisições e alienações</t>
  </si>
  <si>
    <t>Movimentos Cambiais</t>
  </si>
  <si>
    <t>RWA NO FINAL DO PERÍODO DE REPORTE</t>
  </si>
  <si>
    <t>Modelo 28 - EU CCR3</t>
  </si>
  <si>
    <t>Método Padrão - exposições a CCR por carteiras e risco regulamentares</t>
  </si>
  <si>
    <t xml:space="preserve">Outros </t>
  </si>
  <si>
    <t>Administrações centrais ou bancos centrais</t>
  </si>
  <si>
    <t>Administrações regionais ou autoridades locais</t>
  </si>
  <si>
    <t>Entidades do setor público</t>
  </si>
  <si>
    <t>Bancos multilaterais de desenvolvimento</t>
  </si>
  <si>
    <t>Instituições e empresas com avaliação de crédito de curto prazo</t>
  </si>
  <si>
    <t>Método IRB - exposições a CCR por carteira e escala de PD</t>
  </si>
  <si>
    <t>EAD pós CRM</t>
  </si>
  <si>
    <t>PD Média</t>
  </si>
  <si>
    <t>Maturidade Média</t>
  </si>
  <si>
    <t>RETALHO PME</t>
  </si>
  <si>
    <t>RETALHO NÃO-PME</t>
  </si>
  <si>
    <t>Modelo 33 - EU CCR6</t>
  </si>
  <si>
    <t>Posições em risco sobre derivados de crédito</t>
  </si>
  <si>
    <t>Coberturas baseadas em derivados de créditos</t>
  </si>
  <si>
    <t>Outros derivados de crédito</t>
  </si>
  <si>
    <t>Proteção adquirida</t>
  </si>
  <si>
    <t>NOCIONAIS</t>
  </si>
  <si>
    <t>Swaps de risco de incumprimento (credit default swaps)</t>
  </si>
  <si>
    <t>Swaps de retorno total (total return swaps)</t>
  </si>
  <si>
    <t>Títulos de dívida indexados a crédito (credit linked notes)</t>
  </si>
  <si>
    <t>TOTAL DE NOCIONAIS</t>
  </si>
  <si>
    <t>JUSTOS VALORES</t>
  </si>
  <si>
    <t>Justo valor positivo (ativo)</t>
  </si>
  <si>
    <t>Justo valor negativo (passivo)</t>
  </si>
  <si>
    <t>Modelo 34 - EU MR1</t>
  </si>
  <si>
    <t>Risco de mercado de acordo com o método padrão</t>
  </si>
  <si>
    <r>
      <t xml:space="preserve">PRODUTOS </t>
    </r>
    <r>
      <rPr>
        <b/>
        <i/>
        <sz val="8"/>
        <color rgb="FF575756"/>
        <rFont val="FocoMbcp"/>
        <family val="2"/>
      </rPr>
      <t>OUTRIGHT</t>
    </r>
  </si>
  <si>
    <t>Risco de taxa de juro (geral e específico)</t>
  </si>
  <si>
    <t>Risco sobre ações (geral e específico)</t>
  </si>
  <si>
    <t>Risco cambial</t>
  </si>
  <si>
    <t>Risco de mercadorias</t>
  </si>
  <si>
    <t>OPÇÕES</t>
  </si>
  <si>
    <t>Método simplificado</t>
  </si>
  <si>
    <t>Método Delta-mais</t>
  </si>
  <si>
    <t>Método dos cenários</t>
  </si>
  <si>
    <t>TITULARIZAÇÃO (RISCO ESPECÍFICO)</t>
  </si>
  <si>
    <t>Modelo 35 - EU MR2-A</t>
  </si>
  <si>
    <t>Risco de mercado de acordo com o IMA</t>
  </si>
  <si>
    <t>VaR (mais elevado dos valores a) e b))</t>
  </si>
  <si>
    <t>a) VaR do dia anterior (artigo 365º, nº1, do CRR (VaRt-1))</t>
  </si>
  <si>
    <t>b) Média dos montantes diários dos valores em risco calculados nos termos do artigo 365º, nº1, do CRR nos sessenta dias úteis anteriores (VaR avg), multiplicada pelo fator de multiplicação (mc), nos termos do artigo 366º do CRR</t>
  </si>
  <si>
    <t>SVaR (mais elevado dos valores a) e b))</t>
  </si>
  <si>
    <t>a) O último valor em risco em situação de esforço (SVaR) disponível, calculado nos termos do artigo 365º, nº2, (SVaR t-1)</t>
  </si>
  <si>
    <t>b) A média dos montantes diários dos valores em risco em situação de esforço, calculados de forma e com a frequência especificadas no artigo 365º, nº2, nos sessenta dias úteis anteriores (SVaR avg), multiplicada pelo fator de multiplicação (ms), nos termos do artigo 366º do CRR</t>
  </si>
  <si>
    <t>IRC (mais elevado dos valores a) e b))</t>
  </si>
  <si>
    <t>a) Valor mais recente de IRC (riscos adicionais de incumprimento e de migração) calculados de acordo com os artigos 370º e 371º do CRR</t>
  </si>
  <si>
    <t>b) Média desse valor nas 12 semanas anteriores</t>
  </si>
  <si>
    <t>MEDIDA DE RISCO GLOBAL (mais elevada dos valores a), b) e c))</t>
  </si>
  <si>
    <t>a) O valor mais recente dos riscos da carteira de negociação de correlação (artigo 377º do CRR)</t>
  </si>
  <si>
    <t>b) Média do valor de risco para a carteira de negociação de correlação durante as 12 semanas anteriores</t>
  </si>
  <si>
    <t>c) 8% do requisito de fundos próprios segundo o método padrão para o valor de risco mais recente para a carteira de negociação de correlação (artigo 338º, nº4 do CRR)</t>
  </si>
  <si>
    <t>OUTROS</t>
  </si>
  <si>
    <t>Modelo 36 - EU MR2-B</t>
  </si>
  <si>
    <t>Declarações de fluxos de RWA para os riscos de mercado de acordo com o método IMA</t>
  </si>
  <si>
    <t>VaR</t>
  </si>
  <si>
    <t>SVaR</t>
  </si>
  <si>
    <t>IRC</t>
  </si>
  <si>
    <t>Medida de risco global</t>
  </si>
  <si>
    <t>Total dos RWA</t>
  </si>
  <si>
    <t>Total dos requisitos de fundos próprios</t>
  </si>
  <si>
    <t>RWA NO FINAL DO TRIMESTRE ANTERIOR</t>
  </si>
  <si>
    <t>Ajustamentos regulamentares</t>
  </si>
  <si>
    <t>RWA no final do trimestre anterior (final do dia)</t>
  </si>
  <si>
    <t>Movimento em níveis de risco</t>
  </si>
  <si>
    <t>Atualizações de modelos / alterações</t>
  </si>
  <si>
    <t>Movimentos cambiais</t>
  </si>
  <si>
    <t>RWA no final do período de reporte (fim do dia)</t>
  </si>
  <si>
    <t>Modelo 37 - EU MR3</t>
  </si>
  <si>
    <t>Valores IMA para carteira de negociação</t>
  </si>
  <si>
    <t>VaR (10 dias 99%)</t>
  </si>
  <si>
    <t xml:space="preserve">Valor máximo </t>
  </si>
  <si>
    <t>Valor médio</t>
  </si>
  <si>
    <t xml:space="preserve">Valor mínimo </t>
  </si>
  <si>
    <t>Período final</t>
  </si>
  <si>
    <t>SVaR (10 dias 99%)</t>
  </si>
  <si>
    <t>IRC (99,9%)</t>
  </si>
  <si>
    <t>REQUISITO DE CAPITAL PARA COBERTURA DO RISCO GLOBAL (99,9%)</t>
  </si>
  <si>
    <t>MODELO 38 - EU MR4</t>
  </si>
  <si>
    <t>Data</t>
  </si>
  <si>
    <t>Resultado hipotético</t>
  </si>
  <si>
    <t>Resultado real</t>
  </si>
  <si>
    <t>Modelo 26 - EU CCR2</t>
  </si>
  <si>
    <t>Requisito de fundos próprios para risco de CVA</t>
  </si>
  <si>
    <t>Valor da posição em risco</t>
  </si>
  <si>
    <t>Total de carteiras sujeitas ao método avançado</t>
  </si>
  <si>
    <t>(i) Componente VaR (incluindo o multiplicador de três)</t>
  </si>
  <si>
    <t>(ii) Componente SVaR (incluindo o multiplicador de três)</t>
  </si>
  <si>
    <t>Total de carteiras sujeitas ao método padrão</t>
  </si>
  <si>
    <t>Com base no método do risco inicial</t>
  </si>
  <si>
    <t>TOTAL SUJEITO AO REQUISITO DE FUNDOS PRÓPRIOS PARA RISCO DE CVA</t>
  </si>
  <si>
    <t>Modelo 27 - EU CCR8</t>
  </si>
  <si>
    <t>Posições em risco sobre CCP</t>
  </si>
  <si>
    <t>POSIÇÕES EM RISCO SOBRE QCCP (TOTAL)</t>
  </si>
  <si>
    <t>Posições em risco comercial sobre QCCP (excluindo a margem inicial e contribuições para o fundo de proteção); das quais:</t>
  </si>
  <si>
    <t>(i) Derivados OTC</t>
  </si>
  <si>
    <t>(ii) Derivados transacionados em bolsa</t>
  </si>
  <si>
    <t>(iii) SFT</t>
  </si>
  <si>
    <t>(iv) Conjuntos de compensação em que a compensação contratual entre produtos foi aprovada</t>
  </si>
  <si>
    <t>Margem inicial segregada</t>
  </si>
  <si>
    <t>Margem inicial não segregada</t>
  </si>
  <si>
    <t>Contribuições pré-financiadas para o fundo de proteção</t>
  </si>
  <si>
    <t>Cálculo alternativo dos requisitos de fundos próprios para as posições em risco</t>
  </si>
  <si>
    <t>POSIÇÕES EM RISCO SOBRE CCP NÃO QUALIFICADAS (TOTAL)</t>
  </si>
  <si>
    <t>Posições em risco comercial sobre CCP não qualificadas (excluindo a margem inicial e contribuições para o fundo de proteção); das quais:</t>
  </si>
  <si>
    <t>Contribuições não financiadas para o fundo de proteção</t>
  </si>
  <si>
    <t>Modelo 31 - EU CCR5-A</t>
  </si>
  <si>
    <t>Método IRB - Impacto da compensação e cauções detidas nos valores das posições em risco</t>
  </si>
  <si>
    <t>Montante positivo bruto ou valor contabilístico líquido</t>
  </si>
  <si>
    <t>Benefícios em termos de compensação</t>
  </si>
  <si>
    <t>Risco de crédito corrente após compensação</t>
  </si>
  <si>
    <t>Cauções detidas</t>
  </si>
  <si>
    <t>Risco de crédito líquido</t>
  </si>
  <si>
    <t>Derivados</t>
  </si>
  <si>
    <t>SFT</t>
  </si>
  <si>
    <t>Compensação multiproduto</t>
  </si>
  <si>
    <t>Modelo 32 - EU CCR5-B</t>
  </si>
  <si>
    <t>Composição de cauções para exposições a CCR</t>
  </si>
  <si>
    <t>Cauções utilizadas em operações de derivados</t>
  </si>
  <si>
    <t>Cauções utilizadas em SFT</t>
  </si>
  <si>
    <t>Justo valor de cauções recebidas</t>
  </si>
  <si>
    <t>Justo valor de cauções dadas</t>
  </si>
  <si>
    <t>Segregadas</t>
  </si>
  <si>
    <t>Não segregadas</t>
  </si>
  <si>
    <t>Numerário</t>
  </si>
  <si>
    <t>Outros Ativos</t>
  </si>
  <si>
    <t>Modelo 25 - EU CCR1</t>
  </si>
  <si>
    <t>Análise de exposição a CCR por método</t>
  </si>
  <si>
    <t>Nocional</t>
  </si>
  <si>
    <t>Custo de substituição / Valor corrente de mercado</t>
  </si>
  <si>
    <t>Risco de crédito potencial futuro</t>
  </si>
  <si>
    <t>EEPE</t>
  </si>
  <si>
    <t>Multiplicador</t>
  </si>
  <si>
    <t>Avaliação ao Preço de mercado</t>
  </si>
  <si>
    <t>Posição em risco original</t>
  </si>
  <si>
    <t>Método padrão</t>
  </si>
  <si>
    <t>Método do Modelo Interno - IMM (para derivados e SFT)</t>
  </si>
  <si>
    <t>Dos quais: operações de financiamento de valores mobiliários</t>
  </si>
  <si>
    <t>Dos quais: acordos de compensação contratual entre produtos</t>
  </si>
  <si>
    <t>Método Simples sobre Cauções Financeiras (para SFT)</t>
  </si>
  <si>
    <t>Método Integral sobre Cauções Financeiras (para SFT)</t>
  </si>
  <si>
    <t>VaR (Valor em risco) para SFT</t>
  </si>
  <si>
    <t>Valor de cauções detidas sem impacto</t>
  </si>
  <si>
    <t>Antiguidade das posições em risco vencidas</t>
  </si>
  <si>
    <t>Valores contabilísticos brutos</t>
  </si>
  <si>
    <t>=&lt; 30 dias</t>
  </si>
  <si>
    <t>&gt; 1 ano</t>
  </si>
  <si>
    <t>Empréstimos</t>
  </si>
  <si>
    <t>TOTAL DE POSIÇÕES EM RISCO</t>
  </si>
  <si>
    <t>Variações no conjunto dos ajustamentos para o risco específico e geral do crédito</t>
  </si>
  <si>
    <t>Ajustamentos para o risco específico de crédito acumulados</t>
  </si>
  <si>
    <t>Ajustamentos para o risco geral de crédito acumulados</t>
  </si>
  <si>
    <t>Aumentos devidos a montantes afetados a provisões para as perdas estimadas sobre empréstimos durante o período</t>
  </si>
  <si>
    <t>Reduções devidas a valores utilizados contra ajustamentos para o risco de crédito acumulados</t>
  </si>
  <si>
    <t>Reduções devidas a montantes afetados a provisões para as perdas estimadas sobre empréstimos durante o período</t>
  </si>
  <si>
    <t>Transferências entre ajustamentos para o risco de crédito</t>
  </si>
  <si>
    <t>Impacto das diferenças nas taxas de câmbio</t>
  </si>
  <si>
    <t>Concentrações de atividades empresariais, incluindo aquisições e alienações de subsidiárias</t>
  </si>
  <si>
    <t>Outros ajustamentos</t>
  </si>
  <si>
    <t>Recuperações sobre ajustamentos para risco de crédito diretamente registadas na demonstração de resultados</t>
  </si>
  <si>
    <t>Os ajustamentos para risco específico de crédito diretamente registados na demonstração de resultados</t>
  </si>
  <si>
    <t>Variações no conjunto dos empréstimos e títulos de dívida em situação de incumprimento ou imparidade</t>
  </si>
  <si>
    <t>Valor contabilístico bruto das posições em risco em incumprimento</t>
  </si>
  <si>
    <t>Empréstimos e títulos de dívida que se encontram em situação de incumprimento ou de imparidade desde o último período de reporte</t>
  </si>
  <si>
    <t>Reversão da situação de incumprimento</t>
  </si>
  <si>
    <t>Montantes anulados</t>
  </si>
  <si>
    <t>Outras alterações</t>
  </si>
  <si>
    <t>Técnicas de CRM - Visão Geral</t>
  </si>
  <si>
    <t>Posições em risco</t>
  </si>
  <si>
    <t>Cobertas por caução</t>
  </si>
  <si>
    <t>Cobertas por garantias financeiras</t>
  </si>
  <si>
    <t>Cobertas por derivados de crédito</t>
  </si>
  <si>
    <t>Total de empréstimos</t>
  </si>
  <si>
    <t>Total de títulos de dívida</t>
  </si>
  <si>
    <t>Modelo 16 - EU CR2-A</t>
  </si>
  <si>
    <t>Modelo 17 - EU CR2-B</t>
  </si>
  <si>
    <t>Modelo 18 - EU CR3</t>
  </si>
  <si>
    <t>Fundos próprios de nível 1 (tier 1)</t>
  </si>
  <si>
    <t>Fundos próprios de nível 2 (tier 2)</t>
  </si>
  <si>
    <t>Credit Valuation Adjustments (CVA)</t>
  </si>
  <si>
    <t>Rácio common equity tier 1</t>
  </si>
  <si>
    <t>Rácio tier 1</t>
  </si>
  <si>
    <t>Linha 6 - linha 28</t>
  </si>
  <si>
    <t>Linha 36 - linha 43</t>
  </si>
  <si>
    <t>Linha 51 - linha 57</t>
  </si>
  <si>
    <t>&gt; 30 dias
=&lt; 60 dias</t>
  </si>
  <si>
    <t>&gt; 60 dias
=&lt; 90 dias</t>
  </si>
  <si>
    <t>&gt; 90 dias
=&lt; 180 dias</t>
  </si>
  <si>
    <t>&gt; 90 dias
=&lt; 1 ano</t>
  </si>
  <si>
    <r>
      <t xml:space="preserve">Nota: Não se incluem títulos da carteira de </t>
    </r>
    <r>
      <rPr>
        <i/>
        <sz val="8"/>
        <color rgb="FF575756"/>
        <rFont val="FocoMbcp"/>
        <family val="2"/>
      </rPr>
      <t>Trading</t>
    </r>
  </si>
  <si>
    <r>
      <t xml:space="preserve">Posições em risco sobre </t>
    </r>
    <r>
      <rPr>
        <i/>
        <sz val="8"/>
        <color rgb="FF575756"/>
        <rFont val="FocoMbcp"/>
        <family val="2"/>
      </rPr>
      <t>private equity</t>
    </r>
  </si>
  <si>
    <t>Modelo 5 - EU CR10 - IRB</t>
  </si>
  <si>
    <t>Método IRB Foundation</t>
  </si>
  <si>
    <t>Requisitos mínimos de fundos próprios</t>
  </si>
  <si>
    <t>dez 17</t>
  </si>
  <si>
    <t>jun 18</t>
  </si>
  <si>
    <t>(1) Desvalorização do Kwanza em 10%.</t>
  </si>
  <si>
    <r>
      <t xml:space="preserve">Nota: VaR 10 dias 99% nível de confiança unilateral; resultado teórico obtido no processo de validação </t>
    </r>
    <r>
      <rPr>
        <i/>
        <sz val="9"/>
        <color rgb="FF575756"/>
        <rFont val="FocoMbcp"/>
        <family val="2"/>
      </rPr>
      <t>a posteriori</t>
    </r>
    <r>
      <rPr>
        <sz val="9"/>
        <color rgb="FF575756"/>
        <rFont val="FocoMbcp"/>
        <family val="2"/>
      </rPr>
      <t xml:space="preserve"> do modelo de VaR (resultado diário escalado para 10 dias pela raiz quadrada do tempo).</t>
    </r>
  </si>
  <si>
    <t>30 jun 18</t>
  </si>
  <si>
    <t>31 mar 18</t>
  </si>
  <si>
    <t>(3) Diminuição de 6 pb nas taxas de obrigações alemãs (prazos de 7/9 anos) e aumento de 7 a 12 pb nas taxas de obrigações portuguesas (prazos de 3 a 20 anos).</t>
  </si>
  <si>
    <t>(2) Diminuição de 5 pb nas taxas de obrigações alemãs (prazos de 7 e 9 anos) e aumento de 9 a 16 pb nas taxas de obrigações portuguesas (prazos de 3 a 20 anos).</t>
  </si>
  <si>
    <t>Proteção  vendida</t>
  </si>
  <si>
    <t>IRB - Empréstimos especializados</t>
  </si>
  <si>
    <t>IRB - Ações</t>
  </si>
  <si>
    <t>Modelo 14 - EU CR1-D</t>
  </si>
  <si>
    <t>Método IRB - Posições em risco de cédito por classes de risco e intervalo de PD - EMPRESAS</t>
  </si>
  <si>
    <t>Método IRB - Posições em risco de cédito por classes de risco e intervalo de PD - RETALHO</t>
  </si>
  <si>
    <t>Modelo 29 - EU CCR4</t>
  </si>
  <si>
    <t>Método IRB - exposições a CCR por carteira e escala de PD - EMPRESAS</t>
  </si>
  <si>
    <t>Método IRB - exposições a CCR por carteira e escala de PD - RETALHO</t>
  </si>
  <si>
    <t>Backtest sobre a carteira de negociação de portugal - Resultados reais</t>
  </si>
  <si>
    <t>Backtest sobre a carteira de negociação de portugal - Resultados hipotéticos</t>
  </si>
  <si>
    <t>Modelo 30 - EU CCR7</t>
  </si>
  <si>
    <t>Não aplicável</t>
  </si>
  <si>
    <t>Modelo 6 - EU INS1</t>
  </si>
  <si>
    <t>Modelo 22 - EU CR7</t>
  </si>
  <si>
    <t>Voltar ao Índice</t>
  </si>
  <si>
    <t>Moçambique e Outros</t>
  </si>
  <si>
    <t>Total dos ativos que constam das demonstrações</t>
  </si>
  <si>
    <t>Ajustamento para as entidades consolidadas para fins contabilísticos mas que estão fora do âmbito regulamentar</t>
  </si>
  <si>
    <t>Ajustamento para ativos fiduciários reconhecidos no balanço nos termos do quadro contabilistico aplicável mas excluídos da medida de exposição do rácio de alavancagem de acordo om o artigo 429º, n.º 13 do Regulamento (UE) n.º 575/2013</t>
  </si>
  <si>
    <t>Ajustamentos para instrumentos financeiros derivados</t>
  </si>
  <si>
    <t>Ajustamento para operações de financiamento de valores mobiliários (a seguir designadas por «SFT»)</t>
  </si>
  <si>
    <t>Ajustamento para elementos extrapatrimoniais (ou seja, conversão das exposições patrimoniais em equivalente-crédito)</t>
  </si>
  <si>
    <t>UE-6a</t>
  </si>
  <si>
    <t>Ajustamento para posições em risco intragrupo excluídas da medida de exposição do rácio de alavancagem de acordo com o artigo 429º, n.º 7 do Regulamento (UE) n.º 575/2013</t>
  </si>
  <si>
    <t>UE-6b</t>
  </si>
  <si>
    <t>Ajustamento para posições em risco excluídas da medida de exposição do rácio de alavancagem de acordo com o artigo 429º, n.º 14 do Regulamento (UE) n.º 575/2013</t>
  </si>
  <si>
    <t>Regras comuns em matéria de divulgação do rácio de alavancagem</t>
  </si>
  <si>
    <t>Elementos patrimoniais (excluindo derivados, SFT e ativos fiduciários, mas incluindo as garantias)</t>
  </si>
  <si>
    <t>Montantes dos ativos deduzidos na determinação dos fundos próprios de nível 1</t>
  </si>
  <si>
    <t>Custo de substituição associado a todas as transações de derivados (ou seja, em valor líquido da margem de variação em numerário elegível)</t>
  </si>
  <si>
    <t>Montantes das majorações para PFE associadas a todas as transações de derivados (método de avaliação do preço de mercado)</t>
  </si>
  <si>
    <t>UE-5a</t>
  </si>
  <si>
    <t>Exposição determinada pelo Método do Risco Inicial</t>
  </si>
  <si>
    <t>Valor bruto das garantias prestadas no quadro dos derivados quando deduzidas aos ativos de balanço nos termos do quadro contabilístico aplicável</t>
  </si>
  <si>
    <t>Deduções das contas a receber contabilizadas como ativos para a margem de variação em numerário prevista em transações de derivados</t>
  </si>
  <si>
    <t>Exclusão da componente CCP das exposições em que a instituição procede em nome de um cliente à compensação junto de uma CCP</t>
  </si>
  <si>
    <t>Montante nocional efetivo ajustado dos derivados de créditos vendidos</t>
  </si>
  <si>
    <t>Diferenças nocionais efetivas ajustadas e deduções das majorações para derivados de créditos vendidos</t>
  </si>
  <si>
    <t>Valor bruto dos ativos SFT (sem reconhecimento da compensação), após ajustamento para as transações contabilizadas como vendas</t>
  </si>
  <si>
    <t>Valor líquido dos montantes em numerário a pagar e a receber dos ativos SFT brutos</t>
  </si>
  <si>
    <t>Exposição ao risco de crédito de contraparte dos ativos SFT</t>
  </si>
  <si>
    <t>UE-14a</t>
  </si>
  <si>
    <t>Derrogação para os SFT: Exposição ao risco de crédito de contraparte em conformidade com o artigo 429.º-B, n.º4, e com o artigo 222º do Regulamento (UE) n.º 575/2013</t>
  </si>
  <si>
    <t>Exposições pela participação em transações na qualidade de agente</t>
  </si>
  <si>
    <t>UE-15a</t>
  </si>
  <si>
    <t>Exclusão da componente CCP das exposições SFT em que a instituição procede em nome de um cliente à compensação junto de uma CCP</t>
  </si>
  <si>
    <t>Exposições extrapatrimoniais em valor nocional bruto</t>
  </si>
  <si>
    <t>Ajustamento para conversão em equivalente-crédito</t>
  </si>
  <si>
    <t>UE-19a</t>
  </si>
  <si>
    <t>Posições em risco intragrupo (base individual), isentas em conformidade com o artigo 429.º, n.º 7 do Regulamento (UE) n.º 575/2013 (patrimoniais e extrapatrimoniais)</t>
  </si>
  <si>
    <t>UE-19b</t>
  </si>
  <si>
    <t>Posições em risco isentas em conformidade com o artigo 429.º, n.º 14 do Regulamento (UE) n.º 575/2013 (patrimoniais e extrapatrimoniais)</t>
  </si>
  <si>
    <t>UE-23</t>
  </si>
  <si>
    <t>Escolha quanto às disposições transitórias para a definição da medida dos fundos próprios</t>
  </si>
  <si>
    <t>Transitória</t>
  </si>
  <si>
    <t>UE-24</t>
  </si>
  <si>
    <t>Montante dos elementos fiduciários desreconhecidos em conformidade com o artigo 429.º, n.º 11 do Regulamento (UE) n.º 575/2013</t>
  </si>
  <si>
    <t>Repartição das exposições patrimoniais (excluindo derivados, SFT e posições em risco isentas)</t>
  </si>
  <si>
    <t>UE-1</t>
  </si>
  <si>
    <t>Total das exposições patrimoniais (excluindo derivados, SFT, posições em risco isentas), das quais:</t>
  </si>
  <si>
    <t>UE-2</t>
  </si>
  <si>
    <t>Posições em risco da carteira de negociação</t>
  </si>
  <si>
    <t>UE-3</t>
  </si>
  <si>
    <t>Posições em risco da carteira bancária, das quais:</t>
  </si>
  <si>
    <t>Diferenças entre os âmbitos da consolidação contabilística e regulamentar</t>
  </si>
  <si>
    <t>Desconsolidação de seguradoras/ outras entidades</t>
  </si>
  <si>
    <t>Caixa e disponibilidades em bancos centrais</t>
  </si>
  <si>
    <t>Disponibilidades em outras instituições de crédito</t>
  </si>
  <si>
    <t>Aplicações em instituições de crédito</t>
  </si>
  <si>
    <t>Créditos sobre clientes</t>
  </si>
  <si>
    <t>Ativos financeiros detidos para negociação</t>
  </si>
  <si>
    <t>Outros ativos financeiros detidos para negociação ao justo valor através de resultados</t>
  </si>
  <si>
    <t>Ativos financeiros disponíveis para venda</t>
  </si>
  <si>
    <t>Ativos com acordo de recompra</t>
  </si>
  <si>
    <t>Derivados de cobertura</t>
  </si>
  <si>
    <t>Investimentos detidos até à maturidade</t>
  </si>
  <si>
    <t>Investimentos em associadas e filiais</t>
  </si>
  <si>
    <t>Ativos não correntes detidos para venda</t>
  </si>
  <si>
    <t>Propriedades de investimento</t>
  </si>
  <si>
    <t>Outros ativos tangíveis</t>
  </si>
  <si>
    <t>Ativos intangíveis</t>
  </si>
  <si>
    <t>Ativos por impostos correntes</t>
  </si>
  <si>
    <t>Impostos diferidos ativos</t>
  </si>
  <si>
    <t>Outros ativos</t>
  </si>
  <si>
    <t>Depósitos de bancos centrais</t>
  </si>
  <si>
    <t>Depósitos de outras instituições de crédito</t>
  </si>
  <si>
    <t>Débitos de clientes</t>
  </si>
  <si>
    <t>Títulos de dívida emitida</t>
  </si>
  <si>
    <t>Passivos financeiros detidos para negociação</t>
  </si>
  <si>
    <t>Outros Passivos financeiros detidos para negociação ao justo valor através de resultados</t>
  </si>
  <si>
    <t>Passivos não correntes detidos para venda</t>
  </si>
  <si>
    <t>Provisões</t>
  </si>
  <si>
    <t>Passivos por impostos correntes</t>
  </si>
  <si>
    <t>Passivos por impostos diferidos</t>
  </si>
  <si>
    <t>Outros passivos</t>
  </si>
  <si>
    <t>SITUAÇÃO LÍQUIDA</t>
  </si>
  <si>
    <t>Outros instrumentos de Capital</t>
  </si>
  <si>
    <t>Reservas de Justo Valor</t>
  </si>
  <si>
    <t>Reservas e Resultados acumulados</t>
  </si>
  <si>
    <t>Interesses que não controlam</t>
  </si>
  <si>
    <t>Valores contabilísticos no âmbito da consolidação regulamentar</t>
  </si>
  <si>
    <t>Valores contabilísticos dos elementos</t>
  </si>
  <si>
    <t>Sujeitos ao quadro do risco de crédito</t>
  </si>
  <si>
    <t>Sujeitos ao quadro do CCR</t>
  </si>
  <si>
    <t>Sujeitos ao quadro de titularização</t>
  </si>
  <si>
    <t>Sujeitos ao quadro do risco de mercado</t>
  </si>
  <si>
    <t xml:space="preserve">Não sujeitos a requisitos de fundos próprios ou sujeitos a deduções aos fundos próprios </t>
  </si>
  <si>
    <t>ATIVOS</t>
  </si>
  <si>
    <t>Recursos de instituições de crédito</t>
  </si>
  <si>
    <t>Elementos sujeitos ao</t>
  </si>
  <si>
    <t>Quadro do risco de crédito</t>
  </si>
  <si>
    <t>Quadro da titularização</t>
  </si>
  <si>
    <t>Montante do valor contabilístico dos passivos no âmbito da consolidação regulamentar</t>
  </si>
  <si>
    <t>Montante líquido total no âmbito da consolidação regulamentar</t>
  </si>
  <si>
    <t xml:space="preserve">Diferenças nas avaliações </t>
  </si>
  <si>
    <t>Diferenças devidas a regras de compensação diferentes das já incluídas na linha 2</t>
  </si>
  <si>
    <t>Diferenças devido a filtros prudenciais</t>
  </si>
  <si>
    <t>Diferenças devidas a add-on e CRM</t>
  </si>
  <si>
    <t>(2) O total da linha 4 não corresponde à soma das parcelas uma vez que, de acordo com as regras de preenchimento, o total refere-se à posição original líquida de provisões e as parcelas contêm o valor de exposição após aplicação de CCF.</t>
  </si>
  <si>
    <t>(3) Provisões relativas a posições on-balance do método IRB uma vez que estão incluídas no respetivo EAD.</t>
  </si>
  <si>
    <t>(4) Valor constante apenas do "Total", conforme nota (2)</t>
  </si>
  <si>
    <r>
      <t xml:space="preserve">(5) EAD reportado em cada um dos </t>
    </r>
    <r>
      <rPr>
        <i/>
        <sz val="8"/>
        <color rgb="FF575756"/>
        <rFont val="FocoMbcp"/>
        <family val="2"/>
      </rPr>
      <t>frameworks</t>
    </r>
  </si>
  <si>
    <t>Especificação das diferenças no âmbito da consolidação (entidade por entidade)</t>
  </si>
  <si>
    <t>Designação da entidade</t>
  </si>
  <si>
    <t>Método de consolidação regulamentar</t>
  </si>
  <si>
    <t>Sede</t>
  </si>
  <si>
    <t>% de Participação</t>
  </si>
  <si>
    <t xml:space="preserve">Banco de Investimento Imobiliário, S.A. </t>
  </si>
  <si>
    <t>Integral</t>
  </si>
  <si>
    <t>Banca</t>
  </si>
  <si>
    <t>Banco ActivoBank, S.A.</t>
  </si>
  <si>
    <t>Bank Millennium, S.A.</t>
  </si>
  <si>
    <t>Banque Privée BCP (Suisse) S.A.</t>
  </si>
  <si>
    <t>Suíça</t>
  </si>
  <si>
    <t>BCP África, S.G.P.S., Lda.</t>
  </si>
  <si>
    <t>Gestão de participações sociais</t>
  </si>
  <si>
    <t>BCP Capital - Sociedade de Capital de Risco, S.A.</t>
  </si>
  <si>
    <t>Capital de risco</t>
  </si>
  <si>
    <t>BCP International B.V.</t>
  </si>
  <si>
    <t>Holanda</t>
  </si>
  <si>
    <t>BCP Investment, BV</t>
  </si>
  <si>
    <t>Ilhas Caimão</t>
  </si>
  <si>
    <t>BCP Finance Company</t>
  </si>
  <si>
    <t>Financeira</t>
  </si>
  <si>
    <t>BCP Holdings (USA), Inc.</t>
  </si>
  <si>
    <t>EUA</t>
  </si>
  <si>
    <t>BG Leasing S.A</t>
  </si>
  <si>
    <t>Locação financeira</t>
  </si>
  <si>
    <t xml:space="preserve">BIM - Banco Internacional de Moçambique, S.A. </t>
  </si>
  <si>
    <t>Moçambique</t>
  </si>
  <si>
    <t>Millennium bcp Bank &amp; Trust</t>
  </si>
  <si>
    <t>Millennium BCP - Escritório de Representações e Serviços, Ltda.</t>
  </si>
  <si>
    <t>Serviços financeiros</t>
  </si>
  <si>
    <t>Brasil</t>
  </si>
  <si>
    <t>Millennium bcp Participações, S.G.P.S., Sociedade Unipessoal, Lda.</t>
  </si>
  <si>
    <t>MB Finance AB</t>
  </si>
  <si>
    <t>Suécia</t>
  </si>
  <si>
    <t>Enerparcela - Empreendimentos Imobiliários. S.A.</t>
  </si>
  <si>
    <t>Gestão de imóveis</t>
  </si>
  <si>
    <t xml:space="preserve">Interfundos - Gestão de Fundos de Investimento Imobiliários, S.A. </t>
  </si>
  <si>
    <t>Gestão de fundos de investimento imobiliários</t>
  </si>
  <si>
    <t>Adelphi Gere, Investimentos Imobiliários, S.A.</t>
  </si>
  <si>
    <t>Sadamora - Investimentos Imobiliários, S.A.</t>
  </si>
  <si>
    <t>Monumental Residence - Investimentos Imobiliários, S.A.</t>
  </si>
  <si>
    <t>Millennium bcp - Prestação de Serviços, A.C.E.</t>
  </si>
  <si>
    <t>Millennium bcp Teleserviços - Serviços de Comércio Electrónico, S.A.</t>
  </si>
  <si>
    <t>Millennium Dom Maklerski S.A.</t>
  </si>
  <si>
    <t>Corretora</t>
  </si>
  <si>
    <t>Millennium Goodie Sp. z o.o.</t>
  </si>
  <si>
    <t>Consultoria e serviços</t>
  </si>
  <si>
    <t>Millennium Leasing Sp. z o.o.</t>
  </si>
  <si>
    <t>Locação Financeira</t>
  </si>
  <si>
    <t>Millennium Service Sp. z o.o</t>
  </si>
  <si>
    <t>Millennium Telecomunication Sp. z o.o.</t>
  </si>
  <si>
    <t>Millennium TFI - Towarzystwo Funduszy Inwestycyjnych, S.A.</t>
  </si>
  <si>
    <t>Gestão de fundos de investimento mobiliário</t>
  </si>
  <si>
    <t>Millennium bcp Imobiliária, S.A</t>
  </si>
  <si>
    <t>MULTI 24 - Sociedade Imobiliária, S.A.</t>
  </si>
  <si>
    <t>Servitrust - Trust Managment Services S.A.</t>
  </si>
  <si>
    <t>Serviços de Trust</t>
  </si>
  <si>
    <t>Setelote - Aldeamentos Turísticos S.A.</t>
  </si>
  <si>
    <t>Promoção imobiliária</t>
  </si>
  <si>
    <t>Irgossai - Urbanização e construção, S.A.</t>
  </si>
  <si>
    <t xml:space="preserve">Imábida - Imobiliária da Arrábida, S A. </t>
  </si>
  <si>
    <t>Bichorro - Empreendimentos Turísticos e Imobiliários S.A.</t>
  </si>
  <si>
    <t>Finalgarve - Sociedade de Promoção Imobiliária Turística, S.A.</t>
  </si>
  <si>
    <t>Fiparso - Sociedade Imobiliária Lda.</t>
  </si>
  <si>
    <t>Fundo de Investimento Imobiliário Imosotto Acumulação</t>
  </si>
  <si>
    <t>Fundo de investimento imobiliário</t>
  </si>
  <si>
    <t>Fundo de Investimento Imobiliário Gestão Imobiliária</t>
  </si>
  <si>
    <t>Fundo de Investimento Imobiliário Imorenda</t>
  </si>
  <si>
    <t>Fundo Especial de Investimento Imobiliário Oceânico II</t>
  </si>
  <si>
    <t>Fundo Especial de Investimento Imobiliário Fechado Stone Capital</t>
  </si>
  <si>
    <t>Fundo Especial de Investimento Imobiliário Fechado Sand Capital</t>
  </si>
  <si>
    <t>Fundo de Investimento Imobiliário Fechado Gestimo</t>
  </si>
  <si>
    <t>Fundo Especial de Investimento Imobiliário Fechado Intercapital</t>
  </si>
  <si>
    <t>Millennium Fundo de Capitalização - Fundo de Capital de Risco</t>
  </si>
  <si>
    <t>Fundo de capital de risco</t>
  </si>
  <si>
    <t>Funsita - Fundo Especial de Investimento Imobiliário Fechado</t>
  </si>
  <si>
    <t>Multiusos Oriente - Fundo Especial de Investimento Imobiliário Fechado</t>
  </si>
  <si>
    <t>Grand Urban Investment Fund - Fundo Especial de Investimento Imobiliário Fechado</t>
  </si>
  <si>
    <t>Fundial- Fundo Especial de Investimento Imobiliário Fechado</t>
  </si>
  <si>
    <t>DP Invest - Fundo Especial de Investimento Imobiliário Fechado</t>
  </si>
  <si>
    <t>Fundipar - Fundo Especial de Investimento Imobiliário Fechado</t>
  </si>
  <si>
    <t>MR - Fundo Especial de Investimento Imobiliário Fechado</t>
  </si>
  <si>
    <t>Domus Capital - Fundo Especial de Investimento Imobiliário Fechado</t>
  </si>
  <si>
    <t>Predicapital - Fundo Especial de Investimento Imobiliário Fechado</t>
  </si>
  <si>
    <t>Banco Millennium Atlântico, S.A.</t>
  </si>
  <si>
    <t>Angola</t>
  </si>
  <si>
    <t>Banque BCP, S.A.S.</t>
  </si>
  <si>
    <t>França</t>
  </si>
  <si>
    <t>ACT-C-Indústria de Cortiças, S.A.</t>
  </si>
  <si>
    <t>Indústria extrativa</t>
  </si>
  <si>
    <t>Beiranave Estaleiros Navais Beira SARL</t>
  </si>
  <si>
    <t>Estaleiros navais</t>
  </si>
  <si>
    <t>Constellation, S.A.</t>
  </si>
  <si>
    <t>Gestão imobiliária</t>
  </si>
  <si>
    <t>Exporsado - Comércio e Indústria de Produtos do Mar, Lda.</t>
  </si>
  <si>
    <t>Comércio e Indústria de Produtos do Mar</t>
  </si>
  <si>
    <t>Lubuskie Fabryki Mebli S.A</t>
  </si>
  <si>
    <t>Indústria de móveis</t>
  </si>
  <si>
    <t>Mundotêxtil - Indústrias Têxteis, S.A.</t>
  </si>
  <si>
    <t>SIBS, S.G.P.S., S.A.</t>
  </si>
  <si>
    <t>Serviços bancários</t>
  </si>
  <si>
    <t>Sicit - Sociedade de Investimentos e Consultoria em Infra-Estruturas de Transportes, S.A.</t>
  </si>
  <si>
    <t>Consultadoria</t>
  </si>
  <si>
    <t>UNICRE - Instituição Financeira de Crédito, S.A.</t>
  </si>
  <si>
    <t>Cartões de crédito</t>
  </si>
  <si>
    <t>Webspectator Corporation</t>
  </si>
  <si>
    <t>Serviços de publicidade digital</t>
  </si>
  <si>
    <t xml:space="preserve">Millenniumbcp Ageas Grupo Segurador, S.G.P.S., S.A. </t>
  </si>
  <si>
    <t xml:space="preserve">S&amp;P Reinsurance Limited </t>
  </si>
  <si>
    <t>Resseguro de riscos do ramo vida</t>
  </si>
  <si>
    <t>Irlanda</t>
  </si>
  <si>
    <t xml:space="preserve">SIM - Seguradora Internacional de Moçambique, S.A.R.L. </t>
  </si>
  <si>
    <t>Seguros</t>
  </si>
  <si>
    <t>Magellan Mortgages No.2 Limited</t>
  </si>
  <si>
    <t>Entidades de finalidade especial (SPE)</t>
  </si>
  <si>
    <t>Magellan Mortgages No.3 Limited</t>
  </si>
  <si>
    <t>Modelo 2 - EU LI2</t>
  </si>
  <si>
    <t>Modelo 3 - EU LI3</t>
  </si>
  <si>
    <t>Montante total e montante médio das posições em risco líquidas</t>
  </si>
  <si>
    <t>Valor líquido das posições em risco no final do período</t>
  </si>
  <si>
    <t>Valor líquido médio das posições em risco ao longo do período</t>
  </si>
  <si>
    <t>Das quais: Empréstimos especializados</t>
  </si>
  <si>
    <t>Das quais: PME</t>
  </si>
  <si>
    <t>Garantidas por bens imóveis</t>
  </si>
  <si>
    <t>Não PME</t>
  </si>
  <si>
    <t>Renováveis elegíveis</t>
  </si>
  <si>
    <t>Outras retalho</t>
  </si>
  <si>
    <t>Repartição geográfica das posições em risco</t>
  </si>
  <si>
    <t>Concentração das posições em risco por setor ou tipo de contraparte</t>
  </si>
  <si>
    <t>Outras ativ. Intern.</t>
  </si>
  <si>
    <t>Prazo de vencimento residual das posições em risco</t>
  </si>
  <si>
    <t>Modelo 7 - EU CRB-B</t>
  </si>
  <si>
    <t>Modelo 8 - EU CRB-C</t>
  </si>
  <si>
    <t>Modelo 9 - EU CRB-D</t>
  </si>
  <si>
    <t>Modelo 10 - EU CRB-E</t>
  </si>
  <si>
    <t>Classe de risco</t>
  </si>
  <si>
    <t>Intervalo de PD (%)</t>
  </si>
  <si>
    <t>Devedores em situação de incumprimento no ano</t>
  </si>
  <si>
    <t>Dos quais, novos devedores</t>
  </si>
  <si>
    <t>Taxa de incumprimento em 2017</t>
  </si>
  <si>
    <t>Final do ano anterior</t>
  </si>
  <si>
    <t>Final do ano</t>
  </si>
  <si>
    <t>1. EMPRESAS</t>
  </si>
  <si>
    <t>0 a &lt;0,25</t>
  </si>
  <si>
    <t>0,25 a &lt;1</t>
  </si>
  <si>
    <t>1 a &lt;5</t>
  </si>
  <si>
    <t>5 a &lt;16</t>
  </si>
  <si>
    <t>16 a &lt;99</t>
  </si>
  <si>
    <t>1.1 Empréstimos especializados</t>
  </si>
  <si>
    <t>1.2 PME</t>
  </si>
  <si>
    <t>2. RETALHO</t>
  </si>
  <si>
    <t>2.1 Garantidas por bens imóveis</t>
  </si>
  <si>
    <t>2.1.1 PME</t>
  </si>
  <si>
    <t>2.1.2 Não PME</t>
  </si>
  <si>
    <t>2.2 Renováveis elegíveis</t>
  </si>
  <si>
    <t>2.3 Outras retalho</t>
  </si>
  <si>
    <t>2.3.1 PME</t>
  </si>
  <si>
    <t>2.3.2 Não PME</t>
  </si>
  <si>
    <t>Modelo 24 - EU CR9</t>
  </si>
  <si>
    <r>
      <t xml:space="preserve">Método IRB - Verificações </t>
    </r>
    <r>
      <rPr>
        <b/>
        <i/>
        <sz val="11"/>
        <color rgb="FFD1005D"/>
        <rFont val="FocoMbcp"/>
        <family val="2"/>
      </rPr>
      <t>a posteriori</t>
    </r>
    <r>
      <rPr>
        <b/>
        <sz val="11"/>
        <color rgb="FFD1005D"/>
        <rFont val="FocoMbcp"/>
        <family val="2"/>
      </rPr>
      <t xml:space="preserve"> de PD por classe de risco</t>
    </r>
  </si>
  <si>
    <t>Ações cotadas</t>
  </si>
  <si>
    <t>Ações não cotadas</t>
  </si>
  <si>
    <r>
      <t xml:space="preserve">Outros Instrumentos de Capital </t>
    </r>
    <r>
      <rPr>
        <b/>
        <vertAlign val="superscript"/>
        <sz val="8"/>
        <color rgb="FF575756"/>
        <rFont val="FocoMbcp"/>
        <family val="2"/>
      </rPr>
      <t>(*)</t>
    </r>
  </si>
  <si>
    <t>Private equity</t>
  </si>
  <si>
    <t>Custo de aquisição / Valor nocional</t>
  </si>
  <si>
    <t>Justo valor</t>
  </si>
  <si>
    <t>Preço de mercado</t>
  </si>
  <si>
    <t>Valor de balanço</t>
  </si>
  <si>
    <t>Resultado do exercício decorrente de vendas e liquidações</t>
  </si>
  <si>
    <t xml:space="preserve"> (1)</t>
  </si>
  <si>
    <t>Total de ganhos ou perdas não realizados</t>
  </si>
  <si>
    <t xml:space="preserve"> (2)</t>
  </si>
  <si>
    <t>Total de ganhos ou perdas inerentes a reavaliações latentes</t>
  </si>
  <si>
    <t xml:space="preserve"> (3)</t>
  </si>
  <si>
    <t>NOTA: Não se encontram incluídas as ações emitidas pela própria instituição, assim como os derivados sobre essas ações.</t>
  </si>
  <si>
    <t>Ativos ponderados pelo risco</t>
  </si>
  <si>
    <t>MÉTODO PADRÃO</t>
  </si>
  <si>
    <r>
      <t>MÉTODO DAS NOTAÇÕES INTERNAS</t>
    </r>
    <r>
      <rPr>
        <b/>
        <vertAlign val="superscript"/>
        <sz val="8"/>
        <color rgb="FF575756"/>
        <rFont val="FocoMbcp"/>
        <family val="2"/>
      </rPr>
      <t xml:space="preserve"> (1)</t>
    </r>
  </si>
  <si>
    <t xml:space="preserve">   Ações cotadas</t>
  </si>
  <si>
    <t xml:space="preserve">   Ações não cotadas</t>
  </si>
  <si>
    <t>EXPOSIÇÕES SOBRE AÇÕES SUJEITAS A PONDERAÇÃO</t>
  </si>
  <si>
    <t>Valor</t>
  </si>
  <si>
    <t>+200 pb</t>
  </si>
  <si>
    <t>-200 pb</t>
  </si>
  <si>
    <t>Titularização tradicional</t>
  </si>
  <si>
    <t>Titularização sintética</t>
  </si>
  <si>
    <t>N.A.</t>
  </si>
  <si>
    <t>Tradicional</t>
  </si>
  <si>
    <t>Sintética</t>
  </si>
  <si>
    <t>Magellan 1</t>
  </si>
  <si>
    <t>Magellan 2</t>
  </si>
  <si>
    <t>Magellan 3</t>
  </si>
  <si>
    <t>Magellan 4</t>
  </si>
  <si>
    <t>Caravela SME 3</t>
  </si>
  <si>
    <t>Caravela SME 4</t>
  </si>
  <si>
    <t>INFORMAÇÃO SOBRE AS OPERAÇÕES</t>
  </si>
  <si>
    <t>INFORMAÇÃO SOBRE O ENVOLVIMENTO DA INSTITUIÇÃO CEDENTE</t>
  </si>
  <si>
    <t>Existência de situações de "apoio implícito"</t>
  </si>
  <si>
    <t>Sim*</t>
  </si>
  <si>
    <t>Ativos cedidos (por instituição) / Ativos titularizados (total) (%)</t>
  </si>
  <si>
    <t>Mais-valia inicial / Valor das posições de primeira perda readquiridas</t>
  </si>
  <si>
    <t>N.A.- Não Aplicável</t>
  </si>
  <si>
    <t>* Durante o exercício de 2010 o Banco adquiriu 82,4% dos títulos representativos da tranche mais subordinada da Magellan No. 3. Esta transacção, não obstante ter sido efectuada ao justo valor (30 milhões de euros), foi considerada como apoio implícito para efeitos prudenciais.</t>
  </si>
  <si>
    <t>Montante total das posições em risco titularizadas originadas
(da instituição cedente)</t>
  </si>
  <si>
    <t>Decomposição do valor da posição em risco sujeita a ponderação, por ponderador de risco superior ou igual a 100%</t>
  </si>
  <si>
    <t>Valor deduzido aos fundos próprios (-)</t>
  </si>
  <si>
    <t>Método baseado em notações</t>
  </si>
  <si>
    <t>12% - 18%</t>
  </si>
  <si>
    <t>Posição objeto de notação</t>
  </si>
  <si>
    <t>Posição não objeto de notação</t>
  </si>
  <si>
    <t>TOTAL DAS POSIÇÕES EM RISCO (=A+B+C)</t>
  </si>
  <si>
    <t>A - ENTIDADE CEDENTE: TOTAL DAS POSIÇÕES</t>
  </si>
  <si>
    <t>B - INVESTIDOR: TOTAL DAS POSIÇÕES</t>
  </si>
  <si>
    <t>B.1 - Elementos do ativo</t>
  </si>
  <si>
    <t>Mezzanine</t>
  </si>
  <si>
    <t>B.2 - Elementos extrapatrimoniais e instrumentos derivados</t>
  </si>
  <si>
    <t>C - PATROCINADOR: TOTAL DAS POSIÇÕES</t>
  </si>
  <si>
    <t>Valor da posição em risco sujeita a ponderação, por ponderador de risco superior ou igual a 100%</t>
  </si>
  <si>
    <t>Método da Fórmula Regulamentar</t>
  </si>
  <si>
    <t>Ponderador de risco médio (%)</t>
  </si>
  <si>
    <t>A.1 - Elementos do ativo</t>
  </si>
  <si>
    <t>A.2 - Elementos extrapatrimoniais e instrumentos derivados</t>
  </si>
  <si>
    <t>1. MÉTODO DO INDICADOR BÁSICO</t>
  </si>
  <si>
    <r>
      <t>2. MÉTODO</t>
    </r>
    <r>
      <rPr>
        <b/>
        <i/>
        <sz val="8"/>
        <color rgb="FF575756"/>
        <rFont val="FocoMbcp"/>
        <family val="2"/>
      </rPr>
      <t xml:space="preserve"> STANDARD</t>
    </r>
  </si>
  <si>
    <t>- Negociação e vendas</t>
  </si>
  <si>
    <t>- Intermediação relativa à carteira de retalho</t>
  </si>
  <si>
    <t>- Banca comercial</t>
  </si>
  <si>
    <t>- Banca de retalho</t>
  </si>
  <si>
    <t>- Pagamento e liquidação</t>
  </si>
  <si>
    <t>- Serviços de agência</t>
  </si>
  <si>
    <t>- Gestão de ativos</t>
  </si>
  <si>
    <t>Mapeamento das categorias das demonstrações financeiras com as categorias de risco regulamentar</t>
  </si>
  <si>
    <t>Principais fontes de diferenças entre os montantes das posições em risco regulamentares e os valores contabilísticos das demonstrações financeiras</t>
  </si>
  <si>
    <t>Principais fontes de diferenças entre os montantes das posições em risco regulamentares e os valores contabilisticos das demonstrações financeiras</t>
  </si>
  <si>
    <t>Posições em risco gerais de crédito</t>
  </si>
  <si>
    <t>Posições em risco na carteira de negociação</t>
  </si>
  <si>
    <t>Posições em risco titularizadas</t>
  </si>
  <si>
    <t>Ponderações dos requisitos de fundos próprios</t>
  </si>
  <si>
    <t>Taxa de reserva contracíclica de fundos próprios</t>
  </si>
  <si>
    <t>Valor das posições em risco para efeitos do Método Padrão</t>
  </si>
  <si>
    <t>Valor das posições em risco para efeitos do Método IRB</t>
  </si>
  <si>
    <t>Soma das posições longas e curtas na carteira de negociação</t>
  </si>
  <si>
    <t>Valor das posições em risco na carteira de negociação para efeitos dos modelos internos</t>
  </si>
  <si>
    <t>Dos quais: posições em risco gerais de crédito</t>
  </si>
  <si>
    <t>Dos quais: posições em risco na carteira de negociação</t>
  </si>
  <si>
    <t>Dos quais: posições em risco titularizadas</t>
  </si>
  <si>
    <t>AF</t>
  </si>
  <si>
    <t>Afeganistão</t>
  </si>
  <si>
    <t>ZA</t>
  </si>
  <si>
    <t>África do Sul</t>
  </si>
  <si>
    <t>AL</t>
  </si>
  <si>
    <t>Albania</t>
  </si>
  <si>
    <t>DE</t>
  </si>
  <si>
    <t>Alemanha</t>
  </si>
  <si>
    <t>AD</t>
  </si>
  <si>
    <t>Andorra</t>
  </si>
  <si>
    <t>AO</t>
  </si>
  <si>
    <t>AI</t>
  </si>
  <si>
    <t>Anguilla</t>
  </si>
  <si>
    <t>AQ</t>
  </si>
  <si>
    <t>Antárctida</t>
  </si>
  <si>
    <t>AG</t>
  </si>
  <si>
    <t>Antigua e Barbuda</t>
  </si>
  <si>
    <t>SA</t>
  </si>
  <si>
    <t>Arábia Saudita</t>
  </si>
  <si>
    <t>DZ</t>
  </si>
  <si>
    <t>Argélia</t>
  </si>
  <si>
    <t>AR</t>
  </si>
  <si>
    <t>Argentina</t>
  </si>
  <si>
    <t>AM</t>
  </si>
  <si>
    <t>Arménia</t>
  </si>
  <si>
    <t>AW</t>
  </si>
  <si>
    <t>Aruba</t>
  </si>
  <si>
    <t>AU</t>
  </si>
  <si>
    <t>Austrália</t>
  </si>
  <si>
    <t>AT</t>
  </si>
  <si>
    <t>Áustria</t>
  </si>
  <si>
    <t>AZ</t>
  </si>
  <si>
    <t>Azerbeijão</t>
  </si>
  <si>
    <t>BS</t>
  </si>
  <si>
    <t>Bahamas</t>
  </si>
  <si>
    <t>BH</t>
  </si>
  <si>
    <t>Bahrain</t>
  </si>
  <si>
    <t>BD</t>
  </si>
  <si>
    <t>Bangladesh</t>
  </si>
  <si>
    <t>BE</t>
  </si>
  <si>
    <t>Bélgica</t>
  </si>
  <si>
    <t>BZ</t>
  </si>
  <si>
    <t>Belize</t>
  </si>
  <si>
    <t>BM</t>
  </si>
  <si>
    <t>Bermuda</t>
  </si>
  <si>
    <t>BY</t>
  </si>
  <si>
    <t>Bielo-Rússia</t>
  </si>
  <si>
    <t>BO</t>
  </si>
  <si>
    <t>Bolívia</t>
  </si>
  <si>
    <t>BA</t>
  </si>
  <si>
    <t>Bósnia-Herzegovina</t>
  </si>
  <si>
    <t>BW</t>
  </si>
  <si>
    <t>Botswana</t>
  </si>
  <si>
    <t>BR</t>
  </si>
  <si>
    <t>BN</t>
  </si>
  <si>
    <t>Brunei</t>
  </si>
  <si>
    <t>BG</t>
  </si>
  <si>
    <t>Bulgária</t>
  </si>
  <si>
    <t>BF</t>
  </si>
  <si>
    <t>Burkina Faso</t>
  </si>
  <si>
    <t>BI</t>
  </si>
  <si>
    <t>Burundi</t>
  </si>
  <si>
    <t>CV</t>
  </si>
  <si>
    <t>Cabo Verde</t>
  </si>
  <si>
    <t>CM</t>
  </si>
  <si>
    <t>Camarões</t>
  </si>
  <si>
    <t>CA</t>
  </si>
  <si>
    <t>Canadá</t>
  </si>
  <si>
    <t>KY</t>
  </si>
  <si>
    <t>Cayman, Ilhas</t>
  </si>
  <si>
    <t>KZ</t>
  </si>
  <si>
    <t>Cazaquistão</t>
  </si>
  <si>
    <t>CF</t>
  </si>
  <si>
    <t>Centro-africana, República</t>
  </si>
  <si>
    <t>CZ</t>
  </si>
  <si>
    <t>Checa, República</t>
  </si>
  <si>
    <t>CL</t>
  </si>
  <si>
    <t>Chile</t>
  </si>
  <si>
    <t>CN</t>
  </si>
  <si>
    <t>China</t>
  </si>
  <si>
    <t>CY</t>
  </si>
  <si>
    <t>Chipre</t>
  </si>
  <si>
    <t>CO</t>
  </si>
  <si>
    <t>Colômbia</t>
  </si>
  <si>
    <t>CD</t>
  </si>
  <si>
    <t>Congo, República Democrática do (antigo Zaire)</t>
  </si>
  <si>
    <t>CG</t>
  </si>
  <si>
    <t>Congo, República do</t>
  </si>
  <si>
    <t>KR</t>
  </si>
  <si>
    <t>Coreia do Sul</t>
  </si>
  <si>
    <t>KP</t>
  </si>
  <si>
    <t>Coreia, República Democrática da (Coreia do Norte)</t>
  </si>
  <si>
    <t>CI</t>
  </si>
  <si>
    <t>Costa do Marfim</t>
  </si>
  <si>
    <t>CR</t>
  </si>
  <si>
    <t>Costa Rica</t>
  </si>
  <si>
    <t>HR</t>
  </si>
  <si>
    <t>Croácia</t>
  </si>
  <si>
    <t>CU</t>
  </si>
  <si>
    <t>Cuba</t>
  </si>
  <si>
    <t>CW</t>
  </si>
  <si>
    <t>Curaçao</t>
  </si>
  <si>
    <t>DK</t>
  </si>
  <si>
    <t>Dinamarca</t>
  </si>
  <si>
    <t>DM</t>
  </si>
  <si>
    <t>Dominica</t>
  </si>
  <si>
    <t>DO</t>
  </si>
  <si>
    <t>Dominicana, República</t>
  </si>
  <si>
    <t>EG</t>
  </si>
  <si>
    <t>Egipto</t>
  </si>
  <si>
    <t>SV</t>
  </si>
  <si>
    <t>El Salvador</t>
  </si>
  <si>
    <t>AE</t>
  </si>
  <si>
    <t>Emiratos Árabes Unidos</t>
  </si>
  <si>
    <t>EC</t>
  </si>
  <si>
    <t>Equador</t>
  </si>
  <si>
    <t>ER</t>
  </si>
  <si>
    <t>Eritreia</t>
  </si>
  <si>
    <t>SK</t>
  </si>
  <si>
    <t>Eslováquia</t>
  </si>
  <si>
    <t>SI</t>
  </si>
  <si>
    <t>Eslovénia</t>
  </si>
  <si>
    <t>ES</t>
  </si>
  <si>
    <t>Espanha</t>
  </si>
  <si>
    <t>US</t>
  </si>
  <si>
    <t>Estados Unidos da América</t>
  </si>
  <si>
    <t>EE</t>
  </si>
  <si>
    <t>Estónia</t>
  </si>
  <si>
    <t>ET</t>
  </si>
  <si>
    <t>Etiópia</t>
  </si>
  <si>
    <t>PH</t>
  </si>
  <si>
    <t>Filipinas</t>
  </si>
  <si>
    <t>FI</t>
  </si>
  <si>
    <t>Finlândia</t>
  </si>
  <si>
    <t>FR</t>
  </si>
  <si>
    <t>GA</t>
  </si>
  <si>
    <t>Gabão</t>
  </si>
  <si>
    <t>GM</t>
  </si>
  <si>
    <t>Gâmbia</t>
  </si>
  <si>
    <t>GH</t>
  </si>
  <si>
    <t>Gana</t>
  </si>
  <si>
    <t>GE</t>
  </si>
  <si>
    <t>Geórgia</t>
  </si>
  <si>
    <t>GI</t>
  </si>
  <si>
    <t>Gibraltar</t>
  </si>
  <si>
    <t>GR</t>
  </si>
  <si>
    <t>Grécia</t>
  </si>
  <si>
    <t>GP</t>
  </si>
  <si>
    <t>Guadeloupe</t>
  </si>
  <si>
    <t>GT</t>
  </si>
  <si>
    <t>Guatemala</t>
  </si>
  <si>
    <t>GG</t>
  </si>
  <si>
    <t>Guernsey</t>
  </si>
  <si>
    <t>GY</t>
  </si>
  <si>
    <t>Guiana</t>
  </si>
  <si>
    <t>GQ</t>
  </si>
  <si>
    <t>Guiné Equatorial</t>
  </si>
  <si>
    <t>GW</t>
  </si>
  <si>
    <t>Guiné-Bissau</t>
  </si>
  <si>
    <t>GN</t>
  </si>
  <si>
    <t>Guiné-Conacri</t>
  </si>
  <si>
    <t>HT</t>
  </si>
  <si>
    <t>Haiti</t>
  </si>
  <si>
    <t>HN</t>
  </si>
  <si>
    <t>Honduras</t>
  </si>
  <si>
    <t>HK</t>
  </si>
  <si>
    <t>Hong Kong</t>
  </si>
  <si>
    <t>HU</t>
  </si>
  <si>
    <t>Hungria</t>
  </si>
  <si>
    <t>YE</t>
  </si>
  <si>
    <t>Iémen</t>
  </si>
  <si>
    <t>IN</t>
  </si>
  <si>
    <t>Índia</t>
  </si>
  <si>
    <t>ID</t>
  </si>
  <si>
    <t>Indonésia</t>
  </si>
  <si>
    <t>IR</t>
  </si>
  <si>
    <t>Irão</t>
  </si>
  <si>
    <t>IQ</t>
  </si>
  <si>
    <t>Iraque</t>
  </si>
  <si>
    <t>IE</t>
  </si>
  <si>
    <t>IS</t>
  </si>
  <si>
    <t>Islândia</t>
  </si>
  <si>
    <t>IL</t>
  </si>
  <si>
    <t>Israel</t>
  </si>
  <si>
    <t>IT</t>
  </si>
  <si>
    <t>Itália</t>
  </si>
  <si>
    <t>JM</t>
  </si>
  <si>
    <t>Jamaica</t>
  </si>
  <si>
    <t>JP</t>
  </si>
  <si>
    <t>Japão</t>
  </si>
  <si>
    <t>JO</t>
  </si>
  <si>
    <t>Jordânia</t>
  </si>
  <si>
    <t>KW</t>
  </si>
  <si>
    <t>Kuwait</t>
  </si>
  <si>
    <t>LA</t>
  </si>
  <si>
    <t>Laos</t>
  </si>
  <si>
    <t>LV</t>
  </si>
  <si>
    <t>Letónia</t>
  </si>
  <si>
    <t>LB</t>
  </si>
  <si>
    <t>Líbano</t>
  </si>
  <si>
    <t>LR</t>
  </si>
  <si>
    <t>Libéria</t>
  </si>
  <si>
    <t>LY</t>
  </si>
  <si>
    <t>Líbia</t>
  </si>
  <si>
    <t>LI</t>
  </si>
  <si>
    <t>Liechtenstein</t>
  </si>
  <si>
    <t>LT</t>
  </si>
  <si>
    <t>Lituânia</t>
  </si>
  <si>
    <t>LU</t>
  </si>
  <si>
    <t>Luxemburgo</t>
  </si>
  <si>
    <t>MO</t>
  </si>
  <si>
    <t>Macau</t>
  </si>
  <si>
    <t>MK</t>
  </si>
  <si>
    <t>Macedónia, República da</t>
  </si>
  <si>
    <t>MG</t>
  </si>
  <si>
    <t>Madagáscar</t>
  </si>
  <si>
    <t>MY</t>
  </si>
  <si>
    <t>Malásia</t>
  </si>
  <si>
    <t>MW</t>
  </si>
  <si>
    <t>Malawi</t>
  </si>
  <si>
    <t>ML</t>
  </si>
  <si>
    <t>Mali</t>
  </si>
  <si>
    <t>MT</t>
  </si>
  <si>
    <t>Malta</t>
  </si>
  <si>
    <t>IM</t>
  </si>
  <si>
    <t>Man, Ilha de</t>
  </si>
  <si>
    <t>MP</t>
  </si>
  <si>
    <t>Marianas Setentrionais</t>
  </si>
  <si>
    <t>MA</t>
  </si>
  <si>
    <t>Marrocos</t>
  </si>
  <si>
    <t>MU</t>
  </si>
  <si>
    <t>Maurícia</t>
  </si>
  <si>
    <t>MR</t>
  </si>
  <si>
    <t>Mauritânia</t>
  </si>
  <si>
    <t>MX</t>
  </si>
  <si>
    <t>México</t>
  </si>
  <si>
    <t>MZ</t>
  </si>
  <si>
    <t>MD</t>
  </si>
  <si>
    <t>Moldávia</t>
  </si>
  <si>
    <t>MC</t>
  </si>
  <si>
    <t>Mónaco</t>
  </si>
  <si>
    <t>MN</t>
  </si>
  <si>
    <t>Mongólia</t>
  </si>
  <si>
    <t>MM</t>
  </si>
  <si>
    <t>Myanmar (antiga Birmânia)</t>
  </si>
  <si>
    <t>NA</t>
  </si>
  <si>
    <t>Namíbia</t>
  </si>
  <si>
    <t>NR</t>
  </si>
  <si>
    <t>Nauru</t>
  </si>
  <si>
    <t>NP</t>
  </si>
  <si>
    <t>Nepal</t>
  </si>
  <si>
    <t>NI</t>
  </si>
  <si>
    <t>Nicarágua</t>
  </si>
  <si>
    <t>NE</t>
  </si>
  <si>
    <t>Níger</t>
  </si>
  <si>
    <t>NG</t>
  </si>
  <si>
    <t>Nigéria</t>
  </si>
  <si>
    <t>NO</t>
  </si>
  <si>
    <t>Noruega</t>
  </si>
  <si>
    <t>NC</t>
  </si>
  <si>
    <t>Nova Caledónia</t>
  </si>
  <si>
    <t>NZ</t>
  </si>
  <si>
    <t>Nova Zelândia (Aotearoa)</t>
  </si>
  <si>
    <t>OM</t>
  </si>
  <si>
    <t>Oman</t>
  </si>
  <si>
    <t>NL</t>
  </si>
  <si>
    <t>Países Baixos (Holanda)</t>
  </si>
  <si>
    <t>PW</t>
  </si>
  <si>
    <t>Palau</t>
  </si>
  <si>
    <t>PS</t>
  </si>
  <si>
    <t>Palestina</t>
  </si>
  <si>
    <t>PA</t>
  </si>
  <si>
    <t>Panamá</t>
  </si>
  <si>
    <t>PK</t>
  </si>
  <si>
    <t>Paquistão</t>
  </si>
  <si>
    <t>PY</t>
  </si>
  <si>
    <t>Paraguai</t>
  </si>
  <si>
    <t>PE</t>
  </si>
  <si>
    <t>Peru</t>
  </si>
  <si>
    <t>PF</t>
  </si>
  <si>
    <t>Polinésia Francesa</t>
  </si>
  <si>
    <t>PL</t>
  </si>
  <si>
    <t>PT</t>
  </si>
  <si>
    <t>QA</t>
  </si>
  <si>
    <t>Qatar</t>
  </si>
  <si>
    <t>KE</t>
  </si>
  <si>
    <t>Quénia</t>
  </si>
  <si>
    <t>KG</t>
  </si>
  <si>
    <t>Quirguistão</t>
  </si>
  <si>
    <t>GB</t>
  </si>
  <si>
    <t>RO</t>
  </si>
  <si>
    <t>Roménia</t>
  </si>
  <si>
    <t>RW</t>
  </si>
  <si>
    <t>Ruanda</t>
  </si>
  <si>
    <t>RU</t>
  </si>
  <si>
    <t>Rússia</t>
  </si>
  <si>
    <t>AS</t>
  </si>
  <si>
    <t>Samoa Americana</t>
  </si>
  <si>
    <t>SH</t>
  </si>
  <si>
    <t>Santa Helena</t>
  </si>
  <si>
    <t>ST</t>
  </si>
  <si>
    <t>São Tomé e Príncipe</t>
  </si>
  <si>
    <t>SN</t>
  </si>
  <si>
    <t>Senegal</t>
  </si>
  <si>
    <t>SL</t>
  </si>
  <si>
    <t>Serra Leoa</t>
  </si>
  <si>
    <t>RS</t>
  </si>
  <si>
    <t>Sérvia</t>
  </si>
  <si>
    <t>SC</t>
  </si>
  <si>
    <t>Seychelles</t>
  </si>
  <si>
    <t>SG</t>
  </si>
  <si>
    <t>Singapura</t>
  </si>
  <si>
    <t>SY</t>
  </si>
  <si>
    <t>Síria</t>
  </si>
  <si>
    <t>SO</t>
  </si>
  <si>
    <t>Somália</t>
  </si>
  <si>
    <t>LK</t>
  </si>
  <si>
    <t>Sri Lanka</t>
  </si>
  <si>
    <t>SZ</t>
  </si>
  <si>
    <t>Suazilândia</t>
  </si>
  <si>
    <t>SD</t>
  </si>
  <si>
    <t>Sudão</t>
  </si>
  <si>
    <t>SE</t>
  </si>
  <si>
    <t>CH</t>
  </si>
  <si>
    <t>SJ</t>
  </si>
  <si>
    <t>Svalbard e Jan Mayen</t>
  </si>
  <si>
    <t>TH</t>
  </si>
  <si>
    <t>Tailândia</t>
  </si>
  <si>
    <t>TW</t>
  </si>
  <si>
    <t>Taiwan</t>
  </si>
  <si>
    <t>TJ</t>
  </si>
  <si>
    <t>Tajiquistão</t>
  </si>
  <si>
    <t>TZ</t>
  </si>
  <si>
    <t>Tanzânia</t>
  </si>
  <si>
    <t>IO</t>
  </si>
  <si>
    <t>Território Britânico do Oceano Índico</t>
  </si>
  <si>
    <t>TL</t>
  </si>
  <si>
    <t>Timor-Leste</t>
  </si>
  <si>
    <t>TG</t>
  </si>
  <si>
    <t>Togo</t>
  </si>
  <si>
    <t>TO</t>
  </si>
  <si>
    <t>Tonga</t>
  </si>
  <si>
    <t>TN</t>
  </si>
  <si>
    <t>Tunísia</t>
  </si>
  <si>
    <t>TC</t>
  </si>
  <si>
    <t>Turks e Caicos</t>
  </si>
  <si>
    <t>TM</t>
  </si>
  <si>
    <t>Turquemenistão</t>
  </si>
  <si>
    <t>TR</t>
  </si>
  <si>
    <t>Turquia</t>
  </si>
  <si>
    <t>UA</t>
  </si>
  <si>
    <t>Ucrânia</t>
  </si>
  <si>
    <t>UG</t>
  </si>
  <si>
    <t>Uganda</t>
  </si>
  <si>
    <t>UY</t>
  </si>
  <si>
    <t>Uruguai</t>
  </si>
  <si>
    <t>UZ</t>
  </si>
  <si>
    <t>Usbequistão</t>
  </si>
  <si>
    <t>VE</t>
  </si>
  <si>
    <t>Venezuela</t>
  </si>
  <si>
    <t>VN</t>
  </si>
  <si>
    <t>Vietname</t>
  </si>
  <si>
    <t>VG</t>
  </si>
  <si>
    <t>Virgens Britânicas, Ilhas</t>
  </si>
  <si>
    <t>ZM</t>
  </si>
  <si>
    <t>Zâmbia</t>
  </si>
  <si>
    <t>ZW</t>
  </si>
  <si>
    <t>Zimbabwe</t>
  </si>
  <si>
    <t>-</t>
  </si>
  <si>
    <t>Taxa de reserva contracíclica de fundos próprios específica da instituição</t>
  </si>
  <si>
    <t>Requisito de reserva contracíclica de fundos próprios específica da instituição</t>
  </si>
  <si>
    <t>30 set 18</t>
  </si>
  <si>
    <t>31 dez 18</t>
  </si>
  <si>
    <t>dez 18</t>
  </si>
  <si>
    <t>set 18</t>
  </si>
  <si>
    <t>jan 18 - dez 18</t>
  </si>
  <si>
    <t>(1) Resultado do exercício decorrente de vendas e liquidações: resultados realizados, antes de impostos.</t>
  </si>
  <si>
    <t>31 dez 17</t>
  </si>
  <si>
    <r>
      <t>Grau hierárquico mais elevado (</t>
    </r>
    <r>
      <rPr>
        <i/>
        <sz val="8"/>
        <color rgb="FF575756"/>
        <rFont val="FocoMbcp"/>
        <family val="2"/>
      </rPr>
      <t>Most senior</t>
    </r>
    <r>
      <rPr>
        <sz val="8"/>
        <color rgb="FF575756"/>
        <rFont val="FocoMbcp"/>
        <family val="2"/>
      </rPr>
      <t>)</t>
    </r>
  </si>
  <si>
    <r>
      <t>Posições de primeira perda (</t>
    </r>
    <r>
      <rPr>
        <i/>
        <sz val="8"/>
        <color rgb="FF575756"/>
        <rFont val="FocoMbcp"/>
        <family val="2"/>
      </rPr>
      <t>First loss</t>
    </r>
    <r>
      <rPr>
        <sz val="8"/>
        <color rgb="FF575756"/>
        <rFont val="FocoMbcp"/>
        <family val="2"/>
      </rPr>
      <t>)</t>
    </r>
  </si>
  <si>
    <r>
      <t>A.3 - Reembolso/amortização antecipado/a (</t>
    </r>
    <r>
      <rPr>
        <i/>
        <sz val="8"/>
        <color rgb="FF575756"/>
        <rFont val="FocoMbcp"/>
        <family val="2"/>
      </rPr>
      <t>Early amortisation</t>
    </r>
    <r>
      <rPr>
        <sz val="8"/>
        <color rgb="FF575756"/>
        <rFont val="FocoMbcp"/>
        <family val="2"/>
      </rPr>
      <t>)</t>
    </r>
  </si>
  <si>
    <r>
      <t xml:space="preserve">(2) Total de ganhos ou perdas não realizados: reporta o montante das reservas de justo valor desta carteira na data da análise, pelo que não incorpora eventuais imparidades ou </t>
    </r>
    <r>
      <rPr>
        <i/>
        <sz val="8"/>
        <color rgb="FF575756"/>
        <rFont val="FocoMbcp"/>
        <family val="2"/>
      </rPr>
      <t>goodwill</t>
    </r>
    <r>
      <rPr>
        <sz val="8"/>
        <color rgb="FF575756"/>
        <rFont val="FocoMbcp"/>
        <family val="2"/>
      </rPr>
      <t xml:space="preserve"> associados aos títulos respetivos; corresponde às mais/menos valias contabilísticas potenciais desta carteira, com relevação na conta de exploração em caso de alienação.</t>
    </r>
  </si>
  <si>
    <r>
      <t xml:space="preserve">(3) Total de ganhos ou perdas inerentes a reavaliações latentes: diferença entre o justo valor e o custo de aquisição dos títulos da carteira na data da análise. Reflete os ganhos/perdas totais subjacentes à carteira bancária de ações; contudo, parte das menos valias potenciais referidas poderão ter sido já reconhecidas, via resultados ou reservas (designadamente por imparidades ou </t>
    </r>
    <r>
      <rPr>
        <i/>
        <sz val="8"/>
        <color rgb="FF575756"/>
        <rFont val="FocoMbcp"/>
        <family val="2"/>
      </rPr>
      <t>goodwill</t>
    </r>
    <r>
      <rPr>
        <sz val="8"/>
        <color rgb="FF575756"/>
        <rFont val="FocoMbcp"/>
        <family val="2"/>
      </rPr>
      <t>).</t>
    </r>
  </si>
  <si>
    <r>
      <t xml:space="preserve">% Capitais próprios </t>
    </r>
    <r>
      <rPr>
        <vertAlign val="superscript"/>
        <sz val="8"/>
        <color rgb="FF575756"/>
        <rFont val="FocoMbcp"/>
        <family val="2"/>
      </rPr>
      <t>(1)</t>
    </r>
  </si>
  <si>
    <r>
      <rPr>
        <vertAlign val="superscript"/>
        <sz val="8"/>
        <color rgb="FF575756"/>
        <rFont val="FocoMbcp"/>
        <family val="2"/>
      </rPr>
      <t>(1)</t>
    </r>
    <r>
      <rPr>
        <sz val="8"/>
        <color rgb="FF575756"/>
        <rFont val="FocoMbcp"/>
        <family val="2"/>
      </rPr>
      <t xml:space="preserve"> Os capitais próprios contabilísticos excluem produtos híbridos contabilizados na situação líquida não elegíveis para o CET1. </t>
    </r>
  </si>
  <si>
    <r>
      <t xml:space="preserve">- Financiamento das empresas - </t>
    </r>
    <r>
      <rPr>
        <i/>
        <sz val="8"/>
        <color rgb="FF575756"/>
        <rFont val="FocoMbcp"/>
        <family val="2"/>
      </rPr>
      <t>corporate finance</t>
    </r>
  </si>
  <si>
    <t>Código do país</t>
  </si>
  <si>
    <t>País</t>
  </si>
  <si>
    <t>Reino Unido</t>
  </si>
  <si>
    <t>Quadro do RCC</t>
  </si>
  <si>
    <t>(1) O Total da linha 1 não corresponde ao total do ativo do modelo 1 uma vez que não considera os ativos sujeitos a risco de mercado nem os que são objeto de dedução a fundos próprios;</t>
  </si>
  <si>
    <t>(2) Entidade excluída da consolidação para fins prudenciais, cujo impacto nos indicadores de solvabilidade resulta do apuramento de requisitos de capital relativamente ao valor da equivalência patrimonial registada no balanço consolidado.</t>
  </si>
  <si>
    <t>Vencimento residual &lt; 1 ano</t>
  </si>
  <si>
    <t>1 ano &lt; Vencimento residual &lt; 5 anos</t>
  </si>
  <si>
    <t>5 anos &lt; Vencimento residual &lt; 10 anos</t>
  </si>
  <si>
    <t>Vencimento residual &gt; 10 anos</t>
  </si>
  <si>
    <r>
      <t xml:space="preserve">(**) 30/06/2018 para </t>
    </r>
    <r>
      <rPr>
        <b/>
        <sz val="9"/>
        <rFont val="FocoMbcp"/>
        <family val="2"/>
      </rPr>
      <t>jun 18</t>
    </r>
    <r>
      <rPr>
        <sz val="9"/>
        <rFont val="FocoMbcp"/>
        <family val="2"/>
      </rPr>
      <t xml:space="preserve">; 31/12/2018 para </t>
    </r>
    <r>
      <rPr>
        <b/>
        <sz val="9"/>
        <rFont val="FocoMbcp"/>
        <family val="2"/>
      </rPr>
      <t>dez 18</t>
    </r>
  </si>
  <si>
    <t>Dos quais: derivados e operações de liquidação longa</t>
  </si>
  <si>
    <t>Ativos financeiros ao custo amortizado</t>
  </si>
  <si>
    <t>Ativos financeiros ao justo valor através de resultados</t>
  </si>
  <si>
    <t>Ativos financeiros ao justo valor através de outro rendimento integral</t>
  </si>
  <si>
    <t>Investimentos em associadas</t>
  </si>
  <si>
    <t>Goodwill e ativos intangíveis</t>
  </si>
  <si>
    <t>Ativos por impostos diferidos</t>
  </si>
  <si>
    <t>Créditos a clientes</t>
  </si>
  <si>
    <t>Ativos financeiros não detidos para negociação obrigatoriamente ao justo valor através de resultados</t>
  </si>
  <si>
    <t>Ativos financeiros designados ao justo valor através de resultados</t>
  </si>
  <si>
    <t>Passivos financeiros ao custo amortizado</t>
  </si>
  <si>
    <t>Passivos financeiros ao justo valor através de resultados</t>
  </si>
  <si>
    <t>Recursos de clientes e outros empréstimos</t>
  </si>
  <si>
    <t>Títulos de dívida não subordinada emitidos</t>
  </si>
  <si>
    <t>Passivos financeiros designados ao justo valor através de resultados</t>
  </si>
  <si>
    <t>Ações preferenciais</t>
  </si>
  <si>
    <t>Reservas legais e estatutárias</t>
  </si>
  <si>
    <t>Resultado líquido do exercício atribuível aos acionistas do Banco</t>
  </si>
  <si>
    <t>(5) Entidade excluída da consolidação para fins prudenciais, dado que não pertence ao setor bancário.</t>
  </si>
  <si>
    <t>Adelphi Gere, Sociedade Especial de Investimento Imobiliário de Capital Fixo, SICAFI, S.A.</t>
  </si>
  <si>
    <t>Monumental Residence - Sociedade Especial de Investimento Imobiliário de Capital Fixo, SICAFI, S.A.</t>
  </si>
  <si>
    <t>Comércio eletrónico</t>
  </si>
  <si>
    <t>MULTI24, Sociedade Especial de Investimento Imobiliário de Capital Fixo, SICAFI, S.A.</t>
  </si>
  <si>
    <t>Cold River's Homestead, S.A.</t>
  </si>
  <si>
    <t>Planfipsa S.G.P.S., S.A.</t>
  </si>
  <si>
    <t>Planbelas - Sociedade Imobiliária, S.A.</t>
  </si>
  <si>
    <t>Colonade - Sociedade Imobiliária, S.A.</t>
  </si>
  <si>
    <t>Colon Belas Hotel - Sociedade Imobiliária, S.A.</t>
  </si>
  <si>
    <t>31/12/2018
Montante aplicável</t>
  </si>
  <si>
    <t>31/12/2017
Montante aplicável</t>
  </si>
  <si>
    <t>PD média ponderada</t>
  </si>
  <si>
    <t>PD média aritmética dos devedores</t>
  </si>
  <si>
    <t>26 (1) (c)</t>
  </si>
  <si>
    <t>Mínimo Exigido
Pilar 1</t>
  </si>
  <si>
    <t>Requisitos adicionais 
Pilar 2</t>
  </si>
  <si>
    <t>Reserva de Conservação de fundos próprios</t>
  </si>
  <si>
    <t>Reserva Contra cíclica</t>
  </si>
  <si>
    <t>CET1</t>
  </si>
  <si>
    <t>T1</t>
  </si>
  <si>
    <t>(4) Entidade excluída da consolidação para fins prudenciais, dado que pertence a um dos fundos de investimento identificados em (1).</t>
  </si>
  <si>
    <t>Atividade</t>
  </si>
  <si>
    <t>Equivalência patrimonial</t>
  </si>
  <si>
    <t>Banco central Europeu</t>
  </si>
  <si>
    <t>Outros bancos centrais</t>
  </si>
  <si>
    <r>
      <t xml:space="preserve">Colateral elegível para efeitos do BCE, após </t>
    </r>
    <r>
      <rPr>
        <i/>
        <sz val="9"/>
        <color rgb="FF575756"/>
        <rFont val="FocoMbcp"/>
        <family val="2"/>
      </rPr>
      <t>haircuts</t>
    </r>
    <r>
      <rPr>
        <sz val="9"/>
        <color rgb="FF575756"/>
        <rFont val="FocoMbcp"/>
        <family val="2"/>
      </rPr>
      <t>:</t>
    </r>
  </si>
  <si>
    <r>
      <t xml:space="preserve">Fora da </t>
    </r>
    <r>
      <rPr>
        <i/>
        <sz val="9"/>
        <color rgb="FF575756"/>
        <rFont val="FocoMbcp"/>
        <family val="2"/>
      </rPr>
      <t>pool</t>
    </r>
    <r>
      <rPr>
        <sz val="9"/>
        <color rgb="FF575756"/>
        <rFont val="FocoMbcp"/>
        <family val="2"/>
      </rPr>
      <t xml:space="preserve"> de política monetária do BCE </t>
    </r>
  </si>
  <si>
    <r>
      <t xml:space="preserve">Na </t>
    </r>
    <r>
      <rPr>
        <i/>
        <sz val="9"/>
        <color rgb="FF575756"/>
        <rFont val="FocoMbcp"/>
        <family val="2"/>
      </rPr>
      <t>pool</t>
    </r>
    <r>
      <rPr>
        <sz val="9"/>
        <color rgb="FF575756"/>
        <rFont val="FocoMbcp"/>
        <family val="2"/>
      </rPr>
      <t xml:space="preserve"> de política monetária do BCE (i)</t>
    </r>
  </si>
  <si>
    <t>Financiamento líquido no BCE (ii)</t>
  </si>
  <si>
    <r>
      <t>BUFFER</t>
    </r>
    <r>
      <rPr>
        <b/>
        <sz val="9"/>
        <color rgb="FF575756"/>
        <rFont val="FocoMbcp"/>
        <family val="2"/>
      </rPr>
      <t xml:space="preserve"> DE LIQUIDEZ </t>
    </r>
    <r>
      <rPr>
        <sz val="9"/>
        <color rgb="FF575756"/>
        <rFont val="FocoMbcp"/>
        <family val="2"/>
      </rPr>
      <t>(iii)</t>
    </r>
  </si>
  <si>
    <r>
      <t>(i)</t>
    </r>
    <r>
      <rPr>
        <sz val="9"/>
        <color rgb="FF575756"/>
        <rFont val="FocoMbcp Light"/>
        <family val="2"/>
      </rPr>
      <t xml:space="preserve"> Corresponde ao montante reportado no COLMS (aplicativo do Banco de Portugal). </t>
    </r>
  </si>
  <si>
    <r>
      <t>(iii)</t>
    </r>
    <r>
      <rPr>
        <sz val="9"/>
        <color rgb="FF575756"/>
        <rFont val="FocoMbcp Light"/>
        <family val="2"/>
      </rPr>
      <t xml:space="preserve"> Colateral elegível para efeitos do BCE, após </t>
    </r>
    <r>
      <rPr>
        <i/>
        <sz val="9"/>
        <color rgb="FF575756"/>
        <rFont val="FocoMbcp Light"/>
        <family val="2"/>
      </rPr>
      <t>haircuts</t>
    </r>
    <r>
      <rPr>
        <sz val="9"/>
        <color rgb="FF575756"/>
        <rFont val="FocoMbcp Light"/>
        <family val="2"/>
      </rPr>
      <t xml:space="preserve">, deduzido do financiamento líquido no BCE. </t>
    </r>
  </si>
  <si>
    <t>Ativos</t>
  </si>
  <si>
    <t>Quantia escriturada dos ativos onerados</t>
  </si>
  <si>
    <t>Valor justo dos ativos onerados</t>
  </si>
  <si>
    <t>Quantia escriturada dos ativos não onerados</t>
  </si>
  <si>
    <t>Valor justo dos ativos não onerados</t>
  </si>
  <si>
    <t>Instrumentos de capital próprio</t>
  </si>
  <si>
    <t>Colateral recebido</t>
  </si>
  <si>
    <t>Valor justo do colateral recebido ou de títulos de dívida própria emitidos e oneráveis</t>
  </si>
  <si>
    <t xml:space="preserve">Títulos de dívida própria emitidos que não covered bonds próprias ou ABS </t>
  </si>
  <si>
    <t>Quantia escriturada dos passivos financeiros selecionados</t>
  </si>
  <si>
    <t>Ativos onerados, colateral recebido onerado e passivos associados</t>
  </si>
  <si>
    <t>Passivos associados, passivos contingentes e títulos emprestados</t>
  </si>
  <si>
    <r>
      <t xml:space="preserve">Ativos, colateral recebido e títulos de dívida própria emitidos que não </t>
    </r>
    <r>
      <rPr>
        <i/>
        <sz val="8"/>
        <color rgb="FF575756"/>
        <rFont val="FocoMbcp"/>
        <family val="2"/>
      </rPr>
      <t>covered bonds</t>
    </r>
    <r>
      <rPr>
        <sz val="8"/>
        <color rgb="FF575756"/>
        <rFont val="FocoMbcp"/>
        <family val="2"/>
      </rPr>
      <t xml:space="preserve"> próprias ou ABS oneradas</t>
    </r>
  </si>
  <si>
    <t>Valor justo do colateral recebido onerado ou de títulos de dívida própria emitidos</t>
  </si>
  <si>
    <t>Número de pontos de dados usados para calcular as médias</t>
  </si>
  <si>
    <t>Ativos líquidos de elevada qualidade</t>
  </si>
  <si>
    <t>Total de ativos líquidos de elevada qualidade (HQLA)</t>
  </si>
  <si>
    <t>Saídas de caixa</t>
  </si>
  <si>
    <t>Depósitos de retalho e depósitos de pequenas empresas, dos quais:</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</si>
  <si>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</si>
  <si>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</si>
  <si>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</si>
  <si>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</si>
  <si>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</si>
  <si>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</si>
  <si>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</si>
  <si>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</si>
  <si>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exposição a derivados e outros requisitos de garantias</t>
  </si>
  <si>
    <t>Saídas de caixa relacionadas com a perda de financiamento da dívida</t>
  </si>
  <si>
    <t>Facilidades de crédito e de liquidez</t>
  </si>
  <si>
    <t>Outras obrigações contratuais de financiamento</t>
  </si>
  <si>
    <t>Outras obrigações contingentes de financiamento</t>
  </si>
  <si>
    <t>Total de saídas de caixa</t>
  </si>
  <si>
    <t>Entradas de caixa</t>
  </si>
  <si>
    <t>Empréstimos garantidos (por exemplo, recompras reversíveis)</t>
  </si>
  <si>
    <t>Entradas de exposições integralmente produtivas</t>
  </si>
  <si>
    <t>Outras entradas de caixa</t>
  </si>
  <si>
    <t>EU-19a</t>
  </si>
  <si>
    <t>(Diferença entre o total das entradas ponderadas e o total das saídas ponderadas decorrentes de operações em países terceiros em que existem restrições de transferência ou que são expressas em moedas não convertíveis)</t>
  </si>
  <si>
    <t>EU-19b</t>
  </si>
  <si>
    <t>(Entradas em excesso provenientes de uma instituição de crédito especializada conexa)</t>
  </si>
  <si>
    <t>Total de entradas de caixa</t>
  </si>
  <si>
    <t>EU-20a</t>
  </si>
  <si>
    <t>Entradas totalmente isentas</t>
  </si>
  <si>
    <t>EU-20b</t>
  </si>
  <si>
    <t>Entradas sujeitas ao limite de 90%</t>
  </si>
  <si>
    <t>EU-20c</t>
  </si>
  <si>
    <t>Entradas sujeitas ao limite de 75%</t>
  </si>
  <si>
    <t>Reserva de liquidez</t>
  </si>
  <si>
    <t>Total das saídas de caixa líquidas</t>
  </si>
  <si>
    <t>ANEXO 1 - Divulgação uniforme do regime transitório para reduzir o impacto da IFRS 9</t>
  </si>
  <si>
    <t>ANEXO 2 -Fundos próprios em 31 de dezembro de 2018  (Modelo de divulgação dos fundos próprios)</t>
  </si>
  <si>
    <t>Divulgação de Disciplina de Mercado 2018</t>
  </si>
  <si>
    <t>Quadro 2</t>
  </si>
  <si>
    <t>Quadro 3</t>
  </si>
  <si>
    <t>Quadro 4</t>
  </si>
  <si>
    <t>Quadro 5</t>
  </si>
  <si>
    <t>Outros quadros quantitativos do relatório de Disciplina de Mercado</t>
  </si>
  <si>
    <t>Método IRB - Verificações a posteriori de PD por classe de risco</t>
  </si>
  <si>
    <t>Quadros correspondentes a Modelos das Guidelines EBA/GL/2016/11</t>
  </si>
  <si>
    <t>Quadro 7</t>
  </si>
  <si>
    <t>Requisitos mínimos de capital no âmbito do SREP</t>
  </si>
  <si>
    <t>Quadro 8</t>
  </si>
  <si>
    <t>Quadro 9</t>
  </si>
  <si>
    <t>Quadro 10</t>
  </si>
  <si>
    <t>Quadro 13</t>
  </si>
  <si>
    <t>Quadro 14</t>
  </si>
  <si>
    <t>Quadro 15</t>
  </si>
  <si>
    <t>Quadro 16</t>
  </si>
  <si>
    <t>Quadro 17</t>
  </si>
  <si>
    <t>Quadro 18</t>
  </si>
  <si>
    <t>Quadro 22</t>
  </si>
  <si>
    <t>Quadro 23</t>
  </si>
  <si>
    <t>Quadro 24</t>
  </si>
  <si>
    <t>Facilidades de crédito fora de Balanço</t>
  </si>
  <si>
    <t>Quadro 30</t>
  </si>
  <si>
    <t>Quadro 31</t>
  </si>
  <si>
    <t>Quadro 32</t>
  </si>
  <si>
    <t>Quadro 33</t>
  </si>
  <si>
    <t>Quadro 34</t>
  </si>
  <si>
    <t>Quadro 35</t>
  </si>
  <si>
    <t>Quadro 36</t>
  </si>
  <si>
    <t>Quadro 37</t>
  </si>
  <si>
    <t>Quadro 38</t>
  </si>
  <si>
    <t>Quadro 39</t>
  </si>
  <si>
    <t>Quadro 40</t>
  </si>
  <si>
    <t>Quadro 41</t>
  </si>
  <si>
    <t>Quadro 43</t>
  </si>
  <si>
    <t>Quadro 44</t>
  </si>
  <si>
    <t>Quadro 46</t>
  </si>
  <si>
    <t>Quadro 47</t>
  </si>
  <si>
    <t>Posições em risco sobre ações da carteira bancária</t>
  </si>
  <si>
    <t>Quadro 48</t>
  </si>
  <si>
    <t>Quadro 51</t>
  </si>
  <si>
    <t>Quadro 52</t>
  </si>
  <si>
    <t>Quadro 53</t>
  </si>
  <si>
    <t>Quadro 54</t>
  </si>
  <si>
    <t>Quadro 55</t>
  </si>
  <si>
    <t>Quadro 59</t>
  </si>
  <si>
    <t>Quadro 60</t>
  </si>
  <si>
    <t>Principais caraterísticas das operações de titularização</t>
  </si>
  <si>
    <t>Operações de titularização: Método das Notaçoes Internas (Tradicional)</t>
  </si>
  <si>
    <t>Operações de titularização: Método das Notaçoes Internas (Sintética)</t>
  </si>
  <si>
    <t>Indicador relevante do Risco Operacional</t>
  </si>
  <si>
    <t>Quadro 61</t>
  </si>
  <si>
    <t>Quadro 62</t>
  </si>
  <si>
    <t>Quadro 63</t>
  </si>
  <si>
    <t>Quadro 64</t>
  </si>
  <si>
    <t>Quadro 65</t>
  </si>
  <si>
    <t>Ativos líquidos integrados nas pools de colateral elegível</t>
  </si>
  <si>
    <t>Divulgação dos níveis e componentes do LCR</t>
  </si>
  <si>
    <t>Ativos onerados</t>
  </si>
  <si>
    <t>Anexo 1</t>
  </si>
  <si>
    <t>Anexo 2</t>
  </si>
  <si>
    <t>Anexo 4</t>
  </si>
  <si>
    <t>Anexo 5</t>
  </si>
  <si>
    <t>Análise de sensibilidade ao risco de taxa de juro da carteira bancária</t>
  </si>
  <si>
    <t>Quadro 45</t>
  </si>
  <si>
    <t>Buffer de lIquidez do BCE</t>
  </si>
  <si>
    <t>Não utilizado</t>
  </si>
  <si>
    <t>Utilizado</t>
  </si>
  <si>
    <t>Ativos ponderados pelo risco (RWA)</t>
  </si>
  <si>
    <t>Ponderação média (RW)</t>
  </si>
  <si>
    <t>Grandes empresas</t>
  </si>
  <si>
    <t>Pequenas e médias empresas</t>
  </si>
  <si>
    <t>Empréstimos especializados</t>
  </si>
  <si>
    <t>Resumo da reconciliação dos ativos contabilísticos e das exposições do rácio de alavancagem</t>
  </si>
  <si>
    <t>UE-4   Obrigações cobertas</t>
  </si>
  <si>
    <t>UE-5   Posições em risco tratadas como soberanas</t>
  </si>
  <si>
    <t>UE-6   Posições em risco perante administrações regionais, bancos multilaterais de desenvolvimento, organizações internacionais e ESP não tratadas como soberanas</t>
  </si>
  <si>
    <t>UE-7   Instituições</t>
  </si>
  <si>
    <t>UE-8   Garantidas por hipotecas sobre imóveis</t>
  </si>
  <si>
    <t>UE-9   Posições em risco sobre a carteira de retalho</t>
  </si>
  <si>
    <t>UE-10   Empresas</t>
  </si>
  <si>
    <t>UE-11   Posições em risco em incumprimento</t>
  </si>
  <si>
    <t>UE-12   Outras posições em risco (p. ex.: ações, titularizações e outros ativos não relacionados com obrigações de crédito)</t>
  </si>
  <si>
    <t>b/c/d/e</t>
  </si>
  <si>
    <t>T</t>
  </si>
  <si>
    <t>T-1</t>
  </si>
  <si>
    <t>m</t>
  </si>
  <si>
    <t>n</t>
  </si>
  <si>
    <t>u</t>
  </si>
  <si>
    <t>h</t>
  </si>
  <si>
    <t>i</t>
  </si>
  <si>
    <t>j</t>
  </si>
  <si>
    <t>k</t>
  </si>
  <si>
    <t>l</t>
  </si>
  <si>
    <t>(Milhares de euros / unidades)</t>
  </si>
  <si>
    <t>(Unidades)</t>
  </si>
  <si>
    <t>Ponderadores de risco</t>
  </si>
  <si>
    <t>NOTA: Estes dados não incluem as posições em Specialised Lending.</t>
  </si>
  <si>
    <t>NOTA: Estes dados não incluem as posições em risco de Specialised Lending.</t>
  </si>
  <si>
    <t>Cenário com impacto negativo</t>
  </si>
  <si>
    <t>Impacto</t>
  </si>
  <si>
    <t>CENÁRIOS STANDARD</t>
  </si>
  <si>
    <t>Variação paralela da curva de rendimentos em +/- 100 p.b.</t>
  </si>
  <si>
    <t>-100 p.b.</t>
  </si>
  <si>
    <t>-5.594</t>
  </si>
  <si>
    <t>Variação no declive da curva de rendimentos, para maturidades entre 2 e 10 anos,  até +/- 25 p.b.</t>
  </si>
  <si>
    <t>-25 p.b.</t>
  </si>
  <si>
    <t>-2.855</t>
  </si>
  <si>
    <t>4 combinações possíveis dos 2 cenários anteriores</t>
  </si>
  <si>
    <t>-100 p.b. e +25 p.b.</t>
  </si>
  <si>
    <t>-2.520</t>
  </si>
  <si>
    <t>-100 p.b. e -25 p.b.</t>
  </si>
  <si>
    <t>-8.735</t>
  </si>
  <si>
    <t>Variação dos principais índices acionistas em +/- 30%</t>
  </si>
  <si>
    <t>Variação das taxas de câmbio (em relação ao Euro) em +/- 10% para as principais moedas e +/- 25% para as restantes moedas</t>
  </si>
  <si>
    <t>+10%, +25%</t>
  </si>
  <si>
    <r>
      <t xml:space="preserve">Variação dos spreads dos </t>
    </r>
    <r>
      <rPr>
        <i/>
        <sz val="8"/>
        <color indexed="63"/>
        <rFont val="FocoMbcp"/>
        <family val="2"/>
      </rPr>
      <t>swaps</t>
    </r>
    <r>
      <rPr>
        <sz val="8"/>
        <color indexed="63"/>
        <rFont val="FocoMbcp"/>
        <family val="2"/>
      </rPr>
      <t xml:space="preserve"> em +/- 20 p.b.</t>
    </r>
  </si>
  <si>
    <t>-20 b.p.</t>
  </si>
  <si>
    <t>-1.058</t>
  </si>
  <si>
    <t>CENÁRIOS NÃO-STANDARD</t>
  </si>
  <si>
    <t xml:space="preserve">Alargamento/Estreitamento do Bid Ask Spread </t>
  </si>
  <si>
    <t>Alargamento</t>
  </si>
  <si>
    <r>
      <t>Vértices significativos</t>
    </r>
    <r>
      <rPr>
        <vertAlign val="superscript"/>
        <sz val="8"/>
        <color indexed="63"/>
        <rFont val="FocoMbcp"/>
        <family val="2"/>
      </rPr>
      <t>(1)</t>
    </r>
  </si>
  <si>
    <t>VaR sem diversificação</t>
  </si>
  <si>
    <t>VaR com diversificação</t>
  </si>
  <si>
    <r>
      <t>Cenários históricos</t>
    </r>
    <r>
      <rPr>
        <vertAlign val="superscript"/>
        <sz val="8"/>
        <color indexed="63"/>
        <rFont val="FocoMbcp"/>
        <family val="2"/>
      </rPr>
      <t>(2)</t>
    </r>
  </si>
  <si>
    <t>(1) Cenários em que se aplicam à carteira atual as variações mais adversas dos últimos sete anos, relativamente aos cinco fatores de risco mais significativos para a carteira.</t>
  </si>
  <si>
    <t>(2) Cenários em que se aplicam à carteira atual variações de mercado passadas extremas; no caso, datas marcantes da  crise financeira de 2008 e da crise de Divida Pública da Zona Euro (em 2011).</t>
  </si>
  <si>
    <t>Stress tests sobre a carteira de negociação</t>
  </si>
  <si>
    <t>Taxa histórica média anual de incumprimento (2017/2018)</t>
  </si>
  <si>
    <t>Reserva de
O-SII</t>
  </si>
  <si>
    <t>Valor em dívida</t>
  </si>
  <si>
    <t>3. MÉTODO DE MEDIÇÃO AVANÇADA</t>
  </si>
  <si>
    <t>Rácio de cobertura de liquidez - LCR (%)</t>
  </si>
  <si>
    <t>Método de consolidação contabilística</t>
  </si>
  <si>
    <t>Quadro 42</t>
  </si>
  <si>
    <t>Modelo 1 - EU LI1 (I)</t>
  </si>
  <si>
    <t>Modelo 1 - EU LI1 (II)</t>
  </si>
  <si>
    <t>Modelo 5 - EU CR10 (I)</t>
  </si>
  <si>
    <t>Modelo 5 - EU CR10 (II)</t>
  </si>
  <si>
    <t>Modelo 21 - EU CR6 (I)</t>
  </si>
  <si>
    <t>Modelo 21 - EU CR6 (II)</t>
  </si>
  <si>
    <t>Modelo 38 - EU MR4 (I)</t>
  </si>
  <si>
    <t>Modelo 38 - EU MR4 (II)</t>
  </si>
  <si>
    <t>I - Diferenças entre os âmbitos da consolidação contabilística e regulamentar</t>
  </si>
  <si>
    <t>Modelo 1 - EU LI1</t>
  </si>
  <si>
    <t>II - Mapeamento das categorias das demonstrações financeiras com as categorias de risco regulamentar</t>
  </si>
  <si>
    <t>Modelo 21 - EU CR6</t>
  </si>
  <si>
    <t>I - EMPRESAS</t>
  </si>
  <si>
    <t>II - RETALHO</t>
  </si>
  <si>
    <t>Backtest sobre a carteira de negociação de Portugal</t>
  </si>
  <si>
    <t>I - Resultados hipotéticos</t>
  </si>
  <si>
    <t>II - Resultados reais</t>
  </si>
  <si>
    <t>I - IRB - Empréstimos especializados</t>
  </si>
  <si>
    <t>II - IRB - Ações</t>
  </si>
  <si>
    <t>Método Padrão - Exposições e ponderadores por classes de risco regulamentares</t>
  </si>
  <si>
    <t>Valores contabilísticos tal como apresentados nas demonstrações financeiras publicadas</t>
  </si>
  <si>
    <t>PASSIVOS</t>
  </si>
  <si>
    <t>TOTAL DO ATIVO</t>
  </si>
  <si>
    <t>TOTAL DO PASSIVO</t>
  </si>
  <si>
    <t>TOTAL DO PASSIVO, SITUAÇÃO LÍQUIDA E INTERESSES QUE NÃO CONTROLAM</t>
  </si>
  <si>
    <t>Montantes extrapatrimoniais (2)</t>
  </si>
  <si>
    <r>
      <t>Diferenças devido à consideração das provisões</t>
    </r>
    <r>
      <rPr>
        <sz val="7"/>
        <color rgb="FF575756"/>
        <rFont val="FocoMbcp"/>
        <family val="2"/>
      </rPr>
      <t xml:space="preserve"> </t>
    </r>
    <r>
      <rPr>
        <sz val="8"/>
        <color rgb="FF575756"/>
        <rFont val="FocoMbcp"/>
        <family val="2"/>
      </rPr>
      <t>(3)</t>
    </r>
  </si>
  <si>
    <t>Diferenças devido à consideração de CCF's (4)</t>
  </si>
  <si>
    <r>
      <t>Montante das posições em risco para fins regulamentares</t>
    </r>
    <r>
      <rPr>
        <b/>
        <sz val="10.4"/>
        <color rgb="FF575756"/>
        <rFont val="FocoMbcp"/>
        <family val="2"/>
      </rPr>
      <t xml:space="preserve"> </t>
    </r>
    <r>
      <rPr>
        <sz val="8"/>
        <color rgb="FF575756"/>
        <rFont val="FocoMbcp"/>
        <family val="2"/>
      </rPr>
      <t>(5)</t>
    </r>
  </si>
  <si>
    <r>
      <t xml:space="preserve">Montante do valor contabilístico dos ativos no âmbito da consolidação regulamentar </t>
    </r>
    <r>
      <rPr>
        <sz val="8"/>
        <color rgb="FF575756"/>
        <rFont val="FocoMbcp"/>
        <family val="2"/>
      </rPr>
      <t>(1)</t>
    </r>
  </si>
  <si>
    <t>Nem consolidadas nem objeto de dedução (1)</t>
  </si>
  <si>
    <t>Serviços de videotex</t>
  </si>
  <si>
    <t>Nem consolidadas nem objeto de dedução (4)</t>
  </si>
  <si>
    <t>Nem consolidadas nem objeto de dedução (5)</t>
  </si>
  <si>
    <t>Eq. Patrimonial</t>
  </si>
  <si>
    <t>Dedução (3)</t>
  </si>
  <si>
    <t>Nem consolidadas nem objeto de dedução (2)</t>
  </si>
  <si>
    <t>Artigos têxteis, exceto vestuário</t>
  </si>
  <si>
    <t>Não é objeto de consolidação ou dedução (1)</t>
  </si>
  <si>
    <t>Não é objeto de consolidação ou dedução (4)</t>
  </si>
  <si>
    <t>Não é objeto de consolidação ou dedução (5)</t>
  </si>
  <si>
    <t>Não é objeto de consolidação ou dedução (2)</t>
  </si>
  <si>
    <t>(3) Entidade excluída da consolidação para fins prudenciais, sendo o montante da respetiva participação financeira deduzido aos fundos próprios, nos termos do artigo 48º do CRR.</t>
  </si>
  <si>
    <t>(1) Entidade excluída de consolidação para fins prudenciais, cujo impacto nos indicadores de solvabilidade resulta do apuramento de requisitos de capital relativamente ao valor das unidades de participação detidas.</t>
  </si>
  <si>
    <r>
      <t xml:space="preserve">SALDO INICIAL </t>
    </r>
    <r>
      <rPr>
        <sz val="8"/>
        <color rgb="FF575756"/>
        <rFont val="FocoMbcp"/>
        <family val="2"/>
      </rPr>
      <t>(*)</t>
    </r>
  </si>
  <si>
    <r>
      <t xml:space="preserve">SALDO FINAL </t>
    </r>
    <r>
      <rPr>
        <sz val="8"/>
        <color rgb="FF575756"/>
        <rFont val="FocoMbcp"/>
        <family val="2"/>
      </rPr>
      <t>(**)</t>
    </r>
  </si>
  <si>
    <r>
      <t xml:space="preserve">(*) 31/12/2017 para </t>
    </r>
    <r>
      <rPr>
        <b/>
        <sz val="9"/>
        <rFont val="FocoMbcp"/>
        <family val="2"/>
      </rPr>
      <t>jun 18</t>
    </r>
    <r>
      <rPr>
        <sz val="9"/>
        <rFont val="FocoMbcp"/>
        <family val="2"/>
      </rPr>
      <t xml:space="preserve">; 30/06/2018 para </t>
    </r>
    <r>
      <rPr>
        <b/>
        <sz val="9"/>
        <rFont val="FocoMbcp"/>
        <family val="2"/>
      </rPr>
      <t>dez 18</t>
    </r>
  </si>
  <si>
    <t>Não cobertas</t>
  </si>
  <si>
    <t>Cobertas</t>
  </si>
  <si>
    <t>Posições em risco:</t>
  </si>
  <si>
    <t>d.q. em situação de incumprimento</t>
  </si>
  <si>
    <t>Rácio de alavancagem em 31 de dezembro de 2018  (Modelo de divulgação do rácio de alavancagem)</t>
  </si>
  <si>
    <t>(*) Fundos de capital de risco, equiparados a ações.</t>
  </si>
  <si>
    <r>
      <t>Valores para apuramento do Indicador relevante para 2018 (</t>
    </r>
    <r>
      <rPr>
        <b/>
        <i/>
        <sz val="8"/>
        <color rgb="FF575756"/>
        <rFont val="FocoMbcp"/>
        <family val="2"/>
      </rPr>
      <t>Gross income</t>
    </r>
    <r>
      <rPr>
        <b/>
        <sz val="8"/>
        <color rgb="FF575756"/>
        <rFont val="FocoMbcp"/>
        <family val="2"/>
      </rPr>
      <t>)</t>
    </r>
  </si>
  <si>
    <t>Segmentos</t>
  </si>
  <si>
    <r>
      <t>(ii)</t>
    </r>
    <r>
      <rPr>
        <sz val="9"/>
        <color rgb="FF575756"/>
        <rFont val="FocoMbcp Light"/>
        <family val="2"/>
      </rPr>
      <t xml:space="preserve"> Inclui, em 31 de dezembro de 2018, o valor das tomadas junto do BCE - deduzido dos juros associados à taxa de financiamento negativa aplicada à TLTRO (Euros 40.206.000), dos depósitos no Banco de Portugal e de outra liquidez sobre o Eurosistema (Euros 1.671.612.000) - e as reservas mínimas de caixa (Euros 363.815.000).  </t>
    </r>
  </si>
  <si>
    <t>Ativos da instituição que presta informação, d.q.</t>
  </si>
  <si>
    <t>31 dez 2018</t>
  </si>
  <si>
    <t>31 dez 2017</t>
  </si>
  <si>
    <t>ANEXO 4 - Distribuição geográfica das posições em risco de crédito relevantes para o cálculo da reserva contracíclica de fundos próprios</t>
  </si>
  <si>
    <t>Distribuição geográfica das posições em risco de crédito relevante para o cálculo da reserva contracíclica de fundos próprios</t>
  </si>
  <si>
    <t>Apuramento da reserva contracíclica para requisitos de Fundos Próprios</t>
  </si>
  <si>
    <t>ANEXO 5 - Apuramento da reserva contracíclica para requisitos de Fundos Próprios</t>
  </si>
  <si>
    <t>(4)</t>
  </si>
  <si>
    <t>(5)</t>
  </si>
  <si>
    <t>(6)</t>
  </si>
  <si>
    <t>(7)</t>
  </si>
  <si>
    <t>(8)</t>
  </si>
  <si>
    <t>(9)</t>
  </si>
  <si>
    <t>(10)</t>
  </si>
  <si>
    <t>(11)</t>
  </si>
  <si>
    <t>(12)</t>
  </si>
  <si>
    <t>(13)</t>
  </si>
  <si>
    <t>(14)</t>
  </si>
  <si>
    <t>(15)</t>
  </si>
  <si>
    <t>(16)</t>
  </si>
  <si>
    <t>(17)</t>
  </si>
  <si>
    <t>(18)</t>
  </si>
  <si>
    <t>(19)</t>
  </si>
  <si>
    <t>Emitente</t>
  </si>
  <si>
    <t>Banco Comercial Português, S.A.</t>
  </si>
  <si>
    <t>Bank Millennium S.A.</t>
  </si>
  <si>
    <t>Identificador único</t>
  </si>
  <si>
    <t>PTBIVXOM0013</t>
  </si>
  <si>
    <t>PTBIU6OM0028</t>
  </si>
  <si>
    <t>PTBCL2OM0016</t>
  </si>
  <si>
    <t>PTBCUWOM0011</t>
  </si>
  <si>
    <t>PTBCTZOM0037</t>
  </si>
  <si>
    <t>PTBCU9OM0028</t>
  </si>
  <si>
    <t>PTBIVSOM0077</t>
  </si>
  <si>
    <t>PTBIUGOM0072</t>
  </si>
  <si>
    <t>PTBIZUOM0053</t>
  </si>
  <si>
    <t>PTBCQJOM0030</t>
  </si>
  <si>
    <t>PTBIUMOM0082</t>
  </si>
  <si>
    <t>PTBIZKOM0063</t>
  </si>
  <si>
    <t>XS0686774752</t>
  </si>
  <si>
    <t>PTBCPWOM0034</t>
  </si>
  <si>
    <t>PLBIG0000453</t>
  </si>
  <si>
    <t>PTBSMFOE0006</t>
  </si>
  <si>
    <t>PTBCLAOE0000</t>
  </si>
  <si>
    <t>PTBCPMOM0002</t>
  </si>
  <si>
    <t>PTBCP0AM0015</t>
  </si>
  <si>
    <t>Legislação(ões) aplicável(is) ao instrumento</t>
  </si>
  <si>
    <t>Lei Portuguesa e Inglesa</t>
  </si>
  <si>
    <t>Lei Portuguesa</t>
  </si>
  <si>
    <t>Lei Inglesa</t>
  </si>
  <si>
    <t>Lei Polaca</t>
  </si>
  <si>
    <t>TRATAMENTO REGULAMENTAR</t>
  </si>
  <si>
    <t>Regras transitórias do CRR</t>
  </si>
  <si>
    <t>Fundos próprios de nível 2</t>
  </si>
  <si>
    <t>Fundos próprios adicionais de nível 1</t>
  </si>
  <si>
    <t>Fundos próprios principais de nível 1</t>
  </si>
  <si>
    <t>Regras pós-transição do CRR</t>
  </si>
  <si>
    <t>Não elegíveis</t>
  </si>
  <si>
    <t>Elegíveis numa base individual/ (sub)consolidada/individual e (sub)consolidada</t>
  </si>
  <si>
    <t>Individual / (Sub) consolidada</t>
  </si>
  <si>
    <t>Tipo de instrumento</t>
  </si>
  <si>
    <t>Dívida Subordinada</t>
  </si>
  <si>
    <t>Outros Instrumentos de Capital</t>
  </si>
  <si>
    <t>Ações Ordinárias</t>
  </si>
  <si>
    <t>Montante efetivamente reconhecido nos fundos próprios regulamentares (1)</t>
  </si>
  <si>
    <t>Montante nominal do instrumento (2)</t>
  </si>
  <si>
    <t>N/A</t>
  </si>
  <si>
    <t>9a</t>
  </si>
  <si>
    <t>Preço de emissão</t>
  </si>
  <si>
    <t>9b</t>
  </si>
  <si>
    <t>Preço de resgate</t>
  </si>
  <si>
    <t>Classificação contabilística</t>
  </si>
  <si>
    <t>Passivo - custo amortizado</t>
  </si>
  <si>
    <t>Data original de emissão</t>
  </si>
  <si>
    <t>28 de março de 2011</t>
  </si>
  <si>
    <t>14 de outubro de 2011</t>
  </si>
  <si>
    <t>8 de novembro de 2011</t>
  </si>
  <si>
    <t>25 de agosto de 2011</t>
  </si>
  <si>
    <t>30 de dezembro de 2011</t>
  </si>
  <si>
    <t>27 de janeiro de 2012</t>
  </si>
  <si>
    <t>1 de abril de 2011</t>
  </si>
  <si>
    <t>21 de abril de 2011</t>
  </si>
  <si>
    <t>18 julho de 2012</t>
  </si>
  <si>
    <t>4 de abril de 2012</t>
  </si>
  <si>
    <t>12 de abril de 2012</t>
  </si>
  <si>
    <t>13 de outubro de 2011</t>
  </si>
  <si>
    <t>07 de dezembro de 2017</t>
  </si>
  <si>
    <t>4 de dezembro de 1997</t>
  </si>
  <si>
    <t>28 de dezembro de 2001</t>
  </si>
  <si>
    <t>29 de junho de 2009</t>
  </si>
  <si>
    <t>Caracter perpétuo ou prazo fixo</t>
  </si>
  <si>
    <t>Prazo Fixo</t>
  </si>
  <si>
    <t>Perpétuo</t>
  </si>
  <si>
    <t>Sem maturidade</t>
  </si>
  <si>
    <t>Data de vencimento original</t>
  </si>
  <si>
    <t>28 de março de 2021</t>
  </si>
  <si>
    <t>28 de setembro de 2019</t>
  </si>
  <si>
    <t>8 de novembro de 2019</t>
  </si>
  <si>
    <t>25 de agosto de 2019</t>
  </si>
  <si>
    <t>9 de dezembro de 2019</t>
  </si>
  <si>
    <t>13 de janeiro de 2020</t>
  </si>
  <si>
    <t>1 de abril de 2021</t>
  </si>
  <si>
    <t>21 de abril de 2021</t>
  </si>
  <si>
    <t>2 de julho de 2020</t>
  </si>
  <si>
    <t>28 de fevereiro de 2020</t>
  </si>
  <si>
    <t>3 de abril de 2020</t>
  </si>
  <si>
    <t>12 de abril de 2020</t>
  </si>
  <si>
    <t>13 de outubro de 2021</t>
  </si>
  <si>
    <t>07 de dezembro de 2027</t>
  </si>
  <si>
    <t>Opção de compra do emitente sujeita a aprovação prévia da supervisão</t>
  </si>
  <si>
    <t>Sim</t>
  </si>
  <si>
    <t>Não</t>
  </si>
  <si>
    <t>Data da opção de compra, datas condicionais da opção de compra e valor de resgate</t>
  </si>
  <si>
    <t>Em caso de ocorrência de Evento de Desqualificação como Fundos Próprios. Os títulos serão reembolsáveis ao par.</t>
  </si>
  <si>
    <t xml:space="preserve">N/A. </t>
  </si>
  <si>
    <t>07 de dezembro de 2022. Existência de opção de compra, a qualquer momento, perante determinadas ocorrências fiscais e regulamentares. No caso do exercício da opção, os títulos serão reembolsáveis ao par.</t>
  </si>
  <si>
    <t>08 de dezembro de 2022. Existência de opção de compra, em cada data de pagamento de juros, perante determinadas ocorrências fiscais e regulamentares. No caso do exercício da opção, os títulos serão reembolsáveis ao par.</t>
  </si>
  <si>
    <t>1ª data: 4 de dezembro de 2007</t>
  </si>
  <si>
    <t>1ª data: 28 de dezembro de 2011</t>
  </si>
  <si>
    <t>1ª data: 29 de junho de 2014</t>
  </si>
  <si>
    <t>Datas de compra subsequentes, se aplicável</t>
  </si>
  <si>
    <t>Depois da 1ª data, em cada data de pagamento de juros</t>
  </si>
  <si>
    <t>CUPÕES/DIVIDENDOS</t>
  </si>
  <si>
    <t>Dividendo/cupão fixo ou variável</t>
  </si>
  <si>
    <t>Variável</t>
  </si>
  <si>
    <t>Fixo</t>
  </si>
  <si>
    <t>Fixo (reset)</t>
  </si>
  <si>
    <t>Fixo-variável</t>
  </si>
  <si>
    <t>Taxa do cupão e eventual índice relacionado</t>
  </si>
  <si>
    <t>Euribor 3m + 3,75%</t>
  </si>
  <si>
    <t>Taxa para os primeiros 5 anos: 4,5%, ao ano.                                 Refixação no final do 5º ano:  Taxa MS 5y + Margem Inicial (4,267%)</t>
  </si>
  <si>
    <t>Wibor 6M + 2,30%</t>
  </si>
  <si>
    <t>Até 4-dez-2007: Euribor 6m + 0,4%; De 4-jun-2008 a 4-dez-2017 (inclusivé): Euribor 6m + 0,9%; A partir de 4-jun-2018: Euribor 6m + 1,4%</t>
  </si>
  <si>
    <t>De 28-mar-02 a 28-dez-11 (inclusivé): Euribor 3m + 1,75%; A partir de 28-mar-12: Euribor 3m + 2,25%</t>
  </si>
  <si>
    <t>Até 29-jun-2011: 7%; A partir de 29-dez-2011: Euribor 6m + 2,5% (taxa mínima: 5%)</t>
  </si>
  <si>
    <t>Existência de um limite aos dividendos</t>
  </si>
  <si>
    <t>Discrição total, discrição parcial ou obrigatoriedade (em termos de prazo)</t>
  </si>
  <si>
    <t>Obrigatoriedade</t>
  </si>
  <si>
    <t>Discrição total</t>
  </si>
  <si>
    <t>Discrição total, discrição parcial ou obrigatoriedade (em termos de montante)</t>
  </si>
  <si>
    <t>Exigência de reforços ou outros incentivos ao resgate</t>
  </si>
  <si>
    <t>Não cumulativos ou cumulativos</t>
  </si>
  <si>
    <t>Não cumulativos</t>
  </si>
  <si>
    <t>Cumulativos</t>
  </si>
  <si>
    <t>Convertíveis ou não convertíveis</t>
  </si>
  <si>
    <t>Não convertíveis</t>
  </si>
  <si>
    <t>Se convertíveis, desencadeador(es) de conversão</t>
  </si>
  <si>
    <t>Se convertíveis, total ou parcialmente</t>
  </si>
  <si>
    <t>Se convertíveis, taxa de conversão</t>
  </si>
  <si>
    <t>Se convertíveis, conversão obrigatória ou facultativa</t>
  </si>
  <si>
    <t>Se convertíveis, especificar em que tipo de instrumentos podem ser convertidos</t>
  </si>
  <si>
    <t>Se convertíveis, especificar o emitente do instrumento em que serão convertidos</t>
  </si>
  <si>
    <t>Características de redução do valor (write-down)</t>
  </si>
  <si>
    <t>Em caso de redução do valor, desencadeador(es) dessa redução</t>
  </si>
  <si>
    <t>Em caso de redução do valor, total ou parcial</t>
  </si>
  <si>
    <t>Total ou parcial</t>
  </si>
  <si>
    <t>Sempre parcial</t>
  </si>
  <si>
    <t>Em caso de redução do valor, permanente ou temporária</t>
  </si>
  <si>
    <t>Permanente</t>
  </si>
  <si>
    <t>Temporária</t>
  </si>
  <si>
    <t>Em caso de redução temporária do valor, descrição do mecanismo de reposição do valor (write-up)</t>
  </si>
  <si>
    <t>Posição na hierarquia de subordinação em caso de liquidação (especificar o tipo de instrumento imediatamente acima na hierarquia de prioridades)</t>
  </si>
  <si>
    <t>Dívida Sénior</t>
  </si>
  <si>
    <t>Características não conformes objeto de transição</t>
  </si>
  <si>
    <t>Em caso afirmativo, especificar as características não conformes</t>
  </si>
  <si>
    <t>Existência de uma cláusula de Step-up</t>
  </si>
  <si>
    <t>Sem eventos de desencadeamento automático</t>
  </si>
  <si>
    <r>
      <t>(1) Montante incluido no apuramento dos Fundos Próprios (</t>
    </r>
    <r>
      <rPr>
        <i/>
        <sz val="9"/>
        <color theme="1" tint="0.249977111117893"/>
        <rFont val="FocoMbcp"/>
        <family val="2"/>
      </rPr>
      <t>phased-in</t>
    </r>
    <r>
      <rPr>
        <sz val="9"/>
        <color theme="1" tint="0.249977111117893"/>
        <rFont val="FocoMbcp"/>
        <family val="2"/>
      </rPr>
      <t>) em 31 de dezembro de 2018</t>
    </r>
  </si>
  <si>
    <t>(2) Na data de emissão</t>
  </si>
  <si>
    <t>(3) Nas seguintes situações: (i) na medida da variação positiva do capital próprio do Emitente proveniente de lucros ou reservas positivas (de acordo com as normas aplicáveis à elaboração das demonstrações financeiras individuais do Emitente) na proporção entre o valor nominal dos títulos e o capital social do Emitente; (ii) no caso de cisão, liquidação ou insolvência do Emitente; (iii) no caso de pagamento de dividendos aos acionistas; (iv) em caso de reembolso antecipado (Issuer Call). Em qualquer dos casos sujeito à autorização prévia do Banco de Portugal.</t>
  </si>
  <si>
    <t>Anexo 3</t>
  </si>
  <si>
    <t>ANEXO 3 - Principais características dos instrumentos de fundos próprios</t>
  </si>
  <si>
    <t>Principais características dos instrumentos de fundos próprios</t>
  </si>
  <si>
    <t>PLN 700.000.000
 [162.919.517,76 €]</t>
  </si>
  <si>
    <t>PTE 18.000.000.000; 
       [89.783.621,47] €</t>
  </si>
  <si>
    <t>Serviços de marketing</t>
  </si>
  <si>
    <t>Piast Expert Sp. z o.o.</t>
  </si>
  <si>
    <t>PNCB - Plataforma de Negociação Integrada de Créditos Bancários, A.C.E</t>
  </si>
  <si>
    <t>Projepolska, S.A.</t>
  </si>
  <si>
    <t xml:space="preserve">Nota: Os montantes e valores apresentados no Relatório e Contas de 2018 diferem dos apresentados no quadro acima dado que, no primeiro caso, foram incluídos os resultados líquidos positivos do ano. </t>
  </si>
  <si>
    <r>
      <t xml:space="preserve">Títulos e derivados </t>
    </r>
    <r>
      <rPr>
        <sz val="10"/>
        <rFont val="FocoMbcp"/>
        <family val="2"/>
      </rPr>
      <t>(*)</t>
    </r>
  </si>
  <si>
    <t>(*) Inclui derivados que são simultaneamente sujeitos a risco de mercado e a risco de crédito de contraparte</t>
  </si>
  <si>
    <t>TOTAL DA SITUAÇÃO LÍQUIDA</t>
  </si>
  <si>
    <r>
      <t>(1)</t>
    </r>
    <r>
      <rPr>
        <sz val="8"/>
        <color rgb="FF575756"/>
        <rFont val="FocoMbcp"/>
        <family val="2"/>
      </rPr>
      <t xml:space="preserve"> Método da Ponderação Simples.</t>
    </r>
  </si>
  <si>
    <t>Posições da classe de risco de "Equity"</t>
  </si>
  <si>
    <t>Medida de exposição total do rácio de alavancagem</t>
  </si>
  <si>
    <t>Exposições patrimoniais (excluindo derivados e sft)</t>
  </si>
  <si>
    <t>Posições em risco sobre instrumentos derivados</t>
  </si>
  <si>
    <t>Total das posições em risco sobre instrumentos derivados = soma das linhas 4 a 10</t>
  </si>
  <si>
    <t>Exposições SFT</t>
  </si>
  <si>
    <t>Outras operações extrapatrimoniais</t>
  </si>
  <si>
    <t>Fundos próprios e medida da exposição total</t>
  </si>
  <si>
    <t>Escolha quanto às disposições transitórias e montante dos elementos fiduciários desreconhecidos</t>
  </si>
  <si>
    <t>Total das exposições SFT = soma das linhas 12 a 15a</t>
  </si>
  <si>
    <t>Medida da exposição total do rácio de alavancagem = soma das linhas 3, 11, 16, 19, UE- 19a e UE- 19b</t>
  </si>
  <si>
    <t>Total de outras exposições extrapatrimoniais = soma das linhas 17 e 18</t>
  </si>
  <si>
    <t>Total  das exposições patrimoniais (excluindo derivados, SFT e ativos fiduciários) = soma das linhas 1 e 2</t>
  </si>
  <si>
    <t>Posições em risco isentas em conformidade com o art.429º, n.os 7 e 14, do Regulamento (UE) n.º 575/2013 (patrimoniais e extrapatrimoniais)</t>
  </si>
  <si>
    <t>Quadro 58</t>
  </si>
  <si>
    <t>Quadro 57 B</t>
  </si>
  <si>
    <t>Quadro 57 A</t>
  </si>
  <si>
    <t>Quadro 50</t>
  </si>
  <si>
    <t>Quadro 29</t>
  </si>
  <si>
    <t>Quadro 26</t>
  </si>
  <si>
    <t>Quadro 21</t>
  </si>
  <si>
    <t>Quadro 12</t>
  </si>
  <si>
    <t>Quadro 6</t>
  </si>
  <si>
    <r>
      <t>QUADRO 6 - Requisitos mínimos de fundos próprios em 2018, no âmbito do SREP (</t>
    </r>
    <r>
      <rPr>
        <b/>
        <i/>
        <sz val="11"/>
        <color rgb="FFD1005D"/>
        <rFont val="FocoMbcp"/>
        <family val="2"/>
      </rPr>
      <t>Supervisory review and evaluation process</t>
    </r>
    <r>
      <rPr>
        <b/>
        <sz val="11"/>
        <color rgb="FFD1005D"/>
        <rFont val="FocoMbcp"/>
        <family val="2"/>
      </rPr>
      <t>)</t>
    </r>
  </si>
  <si>
    <t>QUADRO 7 - Rácios de capital e resumo dos seus principais componentes</t>
  </si>
  <si>
    <t>QUADRO 26 - Facilidades de crédito fora de Balanço</t>
  </si>
  <si>
    <t>QUADRO 47- Posições em risco sobre ações da carteira bancária</t>
  </si>
  <si>
    <t>QUADRO 48 - Posições da classe de risco de "Equity"</t>
  </si>
  <si>
    <t>QUADRO 50 - Principais características das operações de titularização</t>
  </si>
  <si>
    <t>QUADRO 51 - Operações de titularização - Método das Notações Internas (Tradicional)</t>
  </si>
  <si>
    <t>QUADRO 52 - Operações de titularização - Método das Notações Internas (Sintética)</t>
  </si>
  <si>
    <t>QUADRO 55 - Stress tests sobre a carteira de negociação</t>
  </si>
  <si>
    <t>QUADRO 60 - Indicador relevante do Risco Operacional</t>
  </si>
  <si>
    <t>QUADRO 61 - Análise de sensibilidade ao risco de taxa de juro da carteira bancária</t>
  </si>
  <si>
    <t>QUADRO 62 - Ativos líquidos integrados nas pools de colateral elegível</t>
  </si>
  <si>
    <t>QUADRO 63 - Buffer de liquidez do BCE</t>
  </si>
  <si>
    <r>
      <t xml:space="preserve">QUADRO 64 - Divulgação dos níveis e componentes do </t>
    </r>
    <r>
      <rPr>
        <b/>
        <i/>
        <sz val="11"/>
        <color rgb="FFD1005D"/>
        <rFont val="FocoMbcp"/>
        <family val="2"/>
      </rPr>
      <t>Liquidity Coverage Ratio</t>
    </r>
    <r>
      <rPr>
        <b/>
        <sz val="11"/>
        <color rgb="FFD1005D"/>
        <rFont val="FocoMbcp"/>
        <family val="2"/>
      </rPr>
      <t xml:space="preserve"> (LCR)*</t>
    </r>
  </si>
  <si>
    <t>QUADRO 65 - Ativos onerados</t>
  </si>
  <si>
    <t>QUADRO 10 - Rácio de alavancagem (Modelo de divulgação do rácio de alavancagem)</t>
  </si>
  <si>
    <t>Posições em risco extrapatrimoniais pré-CCF</t>
  </si>
  <si>
    <t>GARANTIDAS POR BENS IMÓVEIS</t>
  </si>
  <si>
    <t>RENOVÁVEIS ELEGÍVEIS</t>
  </si>
  <si>
    <t>OUTRAS RETALHO - PME</t>
  </si>
  <si>
    <t>OUTRAS RETALHO - NÃO PME</t>
  </si>
  <si>
    <t>Montante total das posições em risco para efeitos de apuramento da reserva contracíclica</t>
  </si>
  <si>
    <t>Fundos próprios em 31 de dezembro de 2018 (Modelo de divulgação dos fundos próprios)</t>
  </si>
  <si>
    <t>QUADRO 8 - Reconciliação entre o capital contabilístico e regulamentar</t>
  </si>
  <si>
    <t>Reconciliação entre o capital contabilístico e regulamentar</t>
  </si>
  <si>
    <t>30/09/2018</t>
  </si>
  <si>
    <t>30/06/2018</t>
  </si>
  <si>
    <t>31/03/2018</t>
  </si>
  <si>
    <t>Valor total não ponderado (média)</t>
  </si>
  <si>
    <t>Valor total ponderado (média)</t>
  </si>
  <si>
    <t>* Rácio de Cobertura de Liquidez, calculado com base no LCR consolidado, considerando a média simples das observações de final de mês dos últimos12 meses de cada trimestre (EBA/GL/2017/01). O valor pontual a 31 de dezembro de 2018 era de 218%.</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</si>
</sst>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1" formatCode="_-* #,##0\ _€_-;\-* #,##0\ _€_-;_-* &quot;-&quot;\ _€_-;_-@_-"/>
    <numFmt numFmtId="164" formatCode="&quot;£&quot;#,##0;[Red]\-&quot;£&quot;#,##0"/>
    <numFmt numFmtId="165" formatCode="_-* #,##0_-;\-* #,##0_-;_-* &quot;-&quot;_-;_-@_-"/>
    <numFmt numFmtId="166" formatCode="_-* #,##0.00_-;\-* #,##0.00_-;_-* &quot;-&quot;??_-;_-@_-"/>
    <numFmt numFmtId="167" formatCode="#,##0\ "/>
    <numFmt numFmtId="168" formatCode="##,##0.0_)"/>
    <numFmt numFmtId="169" formatCode="0_)"/>
    <numFmt numFmtId="170" formatCode="_ &quot;Fr.&quot;\ * #,##0_ ;_ &quot;Fr.&quot;\ * \-#,##0_ ;_ &quot;Fr.&quot;\ * &quot;-&quot;_ ;_ @_ "/>
    <numFmt numFmtId="171" formatCode="_ &quot;Fr.&quot;\ * #,##0.00_ ;_ &quot;Fr.&quot;\ * \-#,##0.00_ ;_ &quot;Fr.&quot;\ * &quot;-&quot;??_ ;_ @_ "/>
    <numFmt numFmtId="172" formatCode="General_)"/>
    <numFmt numFmtId="173" formatCode="00"/>
    <numFmt numFmtId="174" formatCode="#,##0\ \ \ "/>
    <numFmt numFmtId="175" formatCode="#,##0\ \ "/>
    <numFmt numFmtId="176" formatCode="0.0%"/>
    <numFmt numFmtId="177" formatCode="0.000%"/>
    <numFmt numFmtId="178" formatCode="#,##0;\(#,##0\)"/>
    <numFmt numFmtId="179" formatCode="_(* #,##0_);_(* \(#,##0\);_(* &quot; - &quot;_);_(@_)"/>
    <numFmt numFmtId="180" formatCode="#,##0\ ;\(#,##0\);&quot;-&quot;\ \ "/>
    <numFmt numFmtId="181" formatCode="dd/mm/yyyy;@"/>
    <numFmt numFmtId="182" formatCode="0.0000%"/>
    <numFmt numFmtId="183" formatCode="0.000000000%"/>
    <numFmt numFmtId="184" formatCode="0.0000000%"/>
    <numFmt numFmtId="185" formatCode="#,##0;\(#,##0\);&quot;–&quot;"/>
    <numFmt numFmtId="186" formatCode="&quot;R$&quot;#,##0.00"/>
    <numFmt numFmtId="187" formatCode="&quot;Esc.&quot;#,##0.00"/>
    <numFmt numFmtId="188" formatCode="&quot;Z$&quot;#,##0.00"/>
    <numFmt numFmtId="189" formatCode="&quot;$&quot;#,##0.00"/>
    <numFmt numFmtId="190" formatCode="#,#00"/>
    <numFmt numFmtId="191" formatCode="[$-409]yyyy\-mm\-dd"/>
    <numFmt numFmtId="192" formatCode="_(* #,##0_);_(* \(#,##0\);_(* &quot;–&quot;_);_(@_)"/>
    <numFmt numFmtId="193" formatCode="#,##0\ &quot;€&quot;"/>
  </numFmts>
  <fonts count="173">
    <font>
      <sz val="10"/>
      <name val="Arial"/>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b/>
      <sz val="9"/>
      <color rgb="FFD1005D"/>
      <name val="FocoMbcp"/>
      <family val="2"/>
    </font>
    <font>
      <sz val="9"/>
      <name val="FocoMbcp"/>
      <family val="2"/>
    </font>
    <font>
      <b/>
      <sz val="9"/>
      <color indexed="9"/>
      <name val="FocoMbcp"/>
      <family val="2"/>
    </font>
    <font>
      <sz val="7"/>
      <color rgb="FF575756"/>
      <name val="FocoMbcp Light"/>
      <family val="2"/>
    </font>
    <font>
      <b/>
      <sz val="8"/>
      <color rgb="FF575756"/>
      <name val="FocoMbcp"/>
      <family val="2"/>
    </font>
    <font>
      <b/>
      <sz val="8"/>
      <color rgb="FFD1005D"/>
      <name val="FocoMbcp"/>
      <family val="2"/>
    </font>
    <font>
      <sz val="10"/>
      <name val="Arial"/>
      <family val="2"/>
    </font>
    <font>
      <sz val="8"/>
      <color rgb="FF575756"/>
      <name val="FocoMbcp Light"/>
      <family val="2"/>
    </font>
    <font>
      <sz val="8"/>
      <color rgb="FFD1005D"/>
      <name val="FocoMbcp Light"/>
      <family val="2"/>
    </font>
    <font>
      <sz val="9"/>
      <name val="Arial"/>
      <family val="2"/>
    </font>
    <font>
      <sz val="10"/>
      <name val="Arial Rounded MT Bold"/>
      <family val="2"/>
    </font>
    <font>
      <sz val="11"/>
      <name val="Times New Roman"/>
      <family val="1"/>
    </font>
    <font>
      <sz val="10"/>
      <name val="Courier"/>
      <family val="3"/>
    </font>
    <font>
      <sz val="10"/>
      <name val="Trebuchet MS"/>
      <family val="2"/>
    </font>
    <font>
      <sz val="8"/>
      <color theme="1"/>
      <name val="FocoMbcp Light"/>
      <family val="2"/>
    </font>
    <font>
      <u/>
      <sz val="10"/>
      <name val="Arial"/>
      <family val="2"/>
    </font>
    <font>
      <b/>
      <sz val="10"/>
      <name val="Arial"/>
      <family val="2"/>
    </font>
    <font>
      <sz val="9"/>
      <color rgb="FFCD0067"/>
      <name val="FocoMbcp"/>
      <family val="2"/>
    </font>
    <font>
      <sz val="7.5"/>
      <color rgb="FF575756"/>
      <name val="FocoMbcp Light"/>
      <family val="2"/>
    </font>
    <font>
      <b/>
      <sz val="10"/>
      <color indexed="9"/>
      <name val="FocoMbcp"/>
      <family val="2"/>
    </font>
    <font>
      <sz val="10"/>
      <color indexed="9"/>
      <name val="FocoMbcp"/>
      <family val="2"/>
    </font>
    <font>
      <sz val="10"/>
      <name val="FocoMbcp"/>
      <family val="2"/>
    </font>
    <font>
      <b/>
      <sz val="8"/>
      <color rgb="FFCD0067"/>
      <name val="FocoMbcp"/>
      <family val="2"/>
    </font>
    <font>
      <b/>
      <sz val="10"/>
      <color indexed="10"/>
      <name val="FocoMbcp"/>
      <family val="2"/>
    </font>
    <font>
      <b/>
      <sz val="9"/>
      <color rgb="FFCD0067"/>
      <name val="FocoMbcp"/>
      <family val="2"/>
    </font>
    <font>
      <sz val="8"/>
      <color theme="1" tint="0.34998626667073579"/>
      <name val="FocoMbcp Light"/>
      <family val="2"/>
    </font>
    <font>
      <sz val="9"/>
      <color theme="1" tint="0.34998626667073579"/>
      <name val="FocoMbcp"/>
      <family val="2"/>
    </font>
    <font>
      <sz val="7"/>
      <color theme="1" tint="0.249977111117893"/>
      <name val="FocoMbcp Light"/>
      <family val="2"/>
    </font>
    <font>
      <sz val="8"/>
      <name val="FocoMbcp"/>
      <family val="2"/>
    </font>
    <font>
      <sz val="8"/>
      <name val="FocoMbcp Light"/>
      <family val="2"/>
    </font>
    <font>
      <b/>
      <sz val="7.5"/>
      <color indexed="9"/>
      <name val="FocoMbcp"/>
      <family val="2"/>
    </font>
    <font>
      <sz val="7"/>
      <color theme="1" tint="0.34998626667073579"/>
      <name val="FocoMbcp Light"/>
      <family val="2"/>
    </font>
    <font>
      <b/>
      <sz val="7.5"/>
      <color rgb="FF575756"/>
      <name val="FocoMbcp"/>
      <family val="2"/>
    </font>
    <font>
      <sz val="8"/>
      <color rgb="FF575756"/>
      <name val="FocoMbcp"/>
      <family val="2"/>
    </font>
    <font>
      <b/>
      <sz val="7"/>
      <color rgb="FF575756"/>
      <name val="FocoMbcp"/>
      <family val="2"/>
    </font>
    <font>
      <sz val="8"/>
      <color theme="1" tint="0.249977111117893"/>
      <name val="FocoMbcp"/>
      <family val="2"/>
    </font>
    <font>
      <b/>
      <sz val="7"/>
      <color rgb="FFCD0067"/>
      <name val="FocoMbcp"/>
      <family val="2"/>
    </font>
    <font>
      <b/>
      <i/>
      <sz val="8"/>
      <color rgb="FF575756"/>
      <name val="FocoMbcp"/>
      <family val="2"/>
    </font>
    <font>
      <sz val="9"/>
      <color rgb="FF575756"/>
      <name val="FocoMbcp"/>
      <family val="2"/>
    </font>
    <font>
      <b/>
      <sz val="8"/>
      <color indexed="9"/>
      <name val="FocoMbcp"/>
      <family val="2"/>
    </font>
    <font>
      <sz val="8"/>
      <color rgb="FFCD0067"/>
      <name val="FocoMbcp"/>
      <family val="2"/>
    </font>
    <font>
      <sz val="8"/>
      <color rgb="FFD1005D"/>
      <name val="FocoMbcp"/>
      <family val="2"/>
    </font>
    <font>
      <i/>
      <sz val="8"/>
      <color rgb="FF575756"/>
      <name val="FocoMbcp"/>
      <family val="2"/>
    </font>
    <font>
      <sz val="8"/>
      <color rgb="FFFF0000"/>
      <name val="FocoMbcp"/>
      <family val="2"/>
    </font>
    <font>
      <vertAlign val="superscript"/>
      <sz val="9"/>
      <name val="FocoMbcp"/>
      <family val="2"/>
    </font>
    <font>
      <sz val="7"/>
      <name val="FocoMbcp"/>
      <family val="2"/>
    </font>
    <font>
      <i/>
      <sz val="7.5"/>
      <color rgb="FF575756"/>
      <name val="FocoMbcp Light"/>
      <family val="2"/>
    </font>
    <font>
      <b/>
      <sz val="9"/>
      <name val="FocoMbcp"/>
      <family val="2"/>
    </font>
    <font>
      <b/>
      <sz val="9"/>
      <color rgb="FF575756"/>
      <name val="FocoMbcp"/>
      <family val="2"/>
    </font>
    <font>
      <sz val="8"/>
      <color theme="1" tint="0.34998626667073579"/>
      <name val="FocoMbcp"/>
      <family val="2"/>
    </font>
    <font>
      <vertAlign val="superscript"/>
      <sz val="9"/>
      <color theme="1" tint="0.249977111117893"/>
      <name val="FocoMbcp"/>
      <family val="2"/>
    </font>
    <font>
      <sz val="9"/>
      <color theme="1" tint="0.249977111117893"/>
      <name val="FocoMbcp"/>
      <family val="2"/>
    </font>
    <font>
      <sz val="8"/>
      <color theme="1"/>
      <name val="FocoMbcp"/>
      <family val="2"/>
    </font>
    <font>
      <sz val="10"/>
      <color rgb="FF000000"/>
      <name val="Trebuchet MS"/>
      <family val="2"/>
    </font>
    <font>
      <sz val="7"/>
      <color rgb="FF575756"/>
      <name val="Tahoma"/>
      <family val="2"/>
    </font>
    <font>
      <sz val="11"/>
      <color rgb="FF575756"/>
      <name val="FocoMbcp"/>
      <family val="2"/>
    </font>
    <font>
      <vertAlign val="superscript"/>
      <sz val="8"/>
      <color rgb="FF575756"/>
      <name val="FocoMbcp"/>
      <family val="2"/>
    </font>
    <font>
      <i/>
      <sz val="9"/>
      <color rgb="FF575756"/>
      <name val="FocoMbcp"/>
      <family val="2"/>
    </font>
    <font>
      <sz val="11"/>
      <name val="Arial"/>
      <family val="2"/>
    </font>
    <font>
      <sz val="10"/>
      <name val="Arial"/>
      <family val="2"/>
    </font>
    <font>
      <b/>
      <sz val="22"/>
      <color rgb="FFD1005D"/>
      <name val="FocoMbcp"/>
      <family val="2"/>
    </font>
    <font>
      <b/>
      <sz val="11"/>
      <color rgb="FFD1005D"/>
      <name val="FocoMbcp"/>
      <family val="2"/>
    </font>
    <font>
      <b/>
      <sz val="10"/>
      <color rgb="FFD1005D"/>
      <name val="FocoMbcp"/>
      <family val="2"/>
    </font>
    <font>
      <b/>
      <sz val="10"/>
      <color rgb="FF575756"/>
      <name val="FocoMbcp"/>
      <family val="2"/>
    </font>
    <font>
      <b/>
      <sz val="11"/>
      <color theme="0"/>
      <name val="FocoMbcp"/>
      <family val="2"/>
    </font>
    <font>
      <sz val="11"/>
      <name val="FocoMbcp"/>
      <family val="2"/>
    </font>
    <font>
      <sz val="9"/>
      <color rgb="FF575756"/>
      <name val="FocoMbcp Light"/>
      <family val="2"/>
    </font>
    <font>
      <sz val="9"/>
      <color theme="1" tint="0.34998626667073579"/>
      <name val="FocoMbcp Light"/>
      <family val="2"/>
    </font>
    <font>
      <sz val="10"/>
      <color rgb="FFD1005D"/>
      <name val="FocoMbcp"/>
      <family val="2"/>
    </font>
    <font>
      <b/>
      <sz val="8"/>
      <name val="FocoMbcp"/>
      <family val="2"/>
    </font>
    <font>
      <b/>
      <sz val="8"/>
      <color rgb="FF585857"/>
      <name val="FocoMbcp"/>
      <family val="2"/>
    </font>
    <font>
      <sz val="10"/>
      <name val="Times New Roman"/>
      <family val="1"/>
    </font>
    <font>
      <b/>
      <vertAlign val="superscript"/>
      <sz val="8"/>
      <color rgb="FF575756"/>
      <name val="FocoMbcp"/>
      <family val="2"/>
    </font>
    <font>
      <sz val="8"/>
      <color indexed="63"/>
      <name val="FocoMbcp"/>
      <family val="2"/>
    </font>
    <font>
      <b/>
      <i/>
      <sz val="11"/>
      <color rgb="FFD1005D"/>
      <name val="FocoMbcp"/>
      <family val="2"/>
    </font>
    <font>
      <b/>
      <sz val="8"/>
      <color rgb="FF575756"/>
      <name val="FocoMbcp Light"/>
      <family val="2"/>
    </font>
    <font>
      <b/>
      <sz val="9"/>
      <color rgb="FFB50D5C"/>
      <name val="FocoMbcp"/>
      <family val="2"/>
    </font>
    <font>
      <sz val="8"/>
      <color indexed="8"/>
      <name val="FocoMbcp"/>
      <family val="2"/>
    </font>
    <font>
      <b/>
      <sz val="8"/>
      <color rgb="FFD1005D"/>
      <name val="FocoMbcp Light"/>
      <family val="2"/>
    </font>
    <font>
      <b/>
      <sz val="8"/>
      <color theme="1" tint="0.34998626667073579"/>
      <name val="FocoMbcp Light"/>
      <family val="2"/>
    </font>
    <font>
      <sz val="8"/>
      <color rgb="FF0000FF"/>
      <name val="FocoMbcp"/>
      <family val="2"/>
    </font>
    <font>
      <sz val="7"/>
      <color theme="1" tint="0.249977111117893"/>
      <name val="FocoMbcp"/>
      <family val="2"/>
    </font>
    <font>
      <sz val="12"/>
      <color rgb="FF0000FF"/>
      <name val="FocoMbcp"/>
      <family val="2"/>
    </font>
    <font>
      <b/>
      <sz val="11"/>
      <color indexed="9"/>
      <name val="FocoMbcp"/>
      <family val="2"/>
    </font>
    <font>
      <b/>
      <i/>
      <sz val="9"/>
      <color rgb="FF575756"/>
      <name val="FocoMbcp"/>
      <family val="2"/>
    </font>
    <font>
      <vertAlign val="superscript"/>
      <sz val="8"/>
      <color rgb="FF575756"/>
      <name val="FocoMbcp Light"/>
      <family val="2"/>
    </font>
    <font>
      <vertAlign val="superscript"/>
      <sz val="9"/>
      <color rgb="FF575756"/>
      <name val="FocoMbcp"/>
      <family val="2"/>
    </font>
    <font>
      <sz val="9"/>
      <name val="FocoMbcp Light"/>
      <family val="2"/>
    </font>
    <font>
      <vertAlign val="superscript"/>
      <sz val="9"/>
      <color theme="1" tint="0.249977111117893"/>
      <name val="FocoMbcp Light"/>
      <family val="2"/>
    </font>
    <font>
      <sz val="9"/>
      <color theme="1"/>
      <name val="FocoMbcp"/>
      <family val="2"/>
    </font>
    <font>
      <sz val="8"/>
      <color rgb="FFB50D5C"/>
      <name val="FocoMbcp"/>
      <family val="2"/>
    </font>
    <font>
      <sz val="9"/>
      <color rgb="FFB50D5C"/>
      <name val="FocoMbcp Light"/>
      <family val="2"/>
    </font>
    <font>
      <sz val="9"/>
      <color rgb="FFD1005D"/>
      <name val="FocoMbcp"/>
      <family val="2"/>
    </font>
    <font>
      <vertAlign val="superscript"/>
      <sz val="9"/>
      <color rgb="FF575756"/>
      <name val="FocoMbcp Light"/>
      <family val="2"/>
    </font>
    <font>
      <i/>
      <sz val="9"/>
      <color rgb="FF575756"/>
      <name val="FocoMbcp Light"/>
      <family val="2"/>
    </font>
    <font>
      <sz val="10"/>
      <name val="Arial Rounded MT Bold"/>
    </font>
    <font>
      <sz val="7"/>
      <color rgb="FF575756"/>
      <name val="FocoMbcp"/>
      <family val="2"/>
    </font>
    <font>
      <i/>
      <sz val="8"/>
      <color rgb="FFFF0000"/>
      <name val="FocoMbcp"/>
      <family val="2"/>
    </font>
    <font>
      <sz val="11"/>
      <color theme="1" tint="0.34998626667073579"/>
      <name val="Calibri"/>
      <family val="2"/>
      <scheme val="minor"/>
    </font>
    <font>
      <sz val="11"/>
      <color rgb="FFB50D5C"/>
      <name val="Calibri"/>
      <family val="2"/>
      <scheme val="minor"/>
    </font>
    <font>
      <b/>
      <sz val="11"/>
      <color rgb="FFB50D5C"/>
      <name val="Calibri"/>
      <family val="2"/>
      <scheme val="minor"/>
    </font>
    <font>
      <sz val="11"/>
      <color theme="1" tint="0.34998626667073579"/>
      <name val="FocoMbcp"/>
      <family val="2"/>
    </font>
    <font>
      <b/>
      <sz val="14"/>
      <color rgb="FFD1005D"/>
      <name val="FocoMbcp"/>
      <family val="2"/>
    </font>
    <font>
      <sz val="11"/>
      <color rgb="FFD1005D"/>
      <name val="Trebuchet MS"/>
      <family val="2"/>
    </font>
    <font>
      <b/>
      <sz val="7"/>
      <color theme="0" tint="-0.34998626667073579"/>
      <name val="FocoMbcp"/>
      <family val="2"/>
    </font>
    <font>
      <b/>
      <i/>
      <sz val="7"/>
      <color theme="0" tint="-0.34998626667073579"/>
      <name val="FocoMbcp"/>
      <family val="2"/>
    </font>
    <font>
      <sz val="11"/>
      <color theme="1"/>
      <name val="Calibri"/>
      <family val="2"/>
      <scheme val="minor"/>
    </font>
    <font>
      <sz val="8"/>
      <color rgb="FF585857"/>
      <name val="FocoMbcp"/>
      <family val="2"/>
    </font>
    <font>
      <i/>
      <sz val="8"/>
      <color indexed="63"/>
      <name val="FocoMbcp"/>
      <family val="2"/>
    </font>
    <font>
      <vertAlign val="superscript"/>
      <sz val="8"/>
      <color indexed="63"/>
      <name val="FocoMbcp"/>
      <family val="2"/>
    </font>
    <font>
      <sz val="10"/>
      <color rgb="FF575656"/>
      <name val="Trebuchet MS"/>
      <family val="2"/>
    </font>
    <font>
      <sz val="11"/>
      <color rgb="FF575656"/>
      <name val="Calibri"/>
      <family val="2"/>
      <scheme val="minor"/>
    </font>
    <font>
      <sz val="10"/>
      <color indexed="12"/>
      <name val="Times New Roman"/>
      <family val="1"/>
    </font>
    <font>
      <sz val="11"/>
      <color indexed="8"/>
      <name val="Calibri"/>
      <family val="2"/>
    </font>
    <font>
      <sz val="11"/>
      <color indexed="9"/>
      <name val="Calibri"/>
      <family val="2"/>
    </font>
    <font>
      <sz val="11"/>
      <color indexed="20"/>
      <name val="Calibri"/>
      <family val="2"/>
    </font>
    <font>
      <sz val="8"/>
      <name val="Arial"/>
      <family val="2"/>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1"/>
      <color indexed="8"/>
      <name val="Courier"/>
      <family val="3"/>
    </font>
    <font>
      <sz val="11"/>
      <color indexed="62"/>
      <name val="Calibri"/>
      <family val="2"/>
    </font>
    <font>
      <sz val="10"/>
      <name val="Helv"/>
      <charset val="204"/>
    </font>
    <font>
      <i/>
      <sz val="11"/>
      <color indexed="23"/>
      <name val="Calibri"/>
      <family val="2"/>
    </font>
    <font>
      <sz val="10"/>
      <name val="MS Sans Serif"/>
      <family val="2"/>
    </font>
    <font>
      <b/>
      <sz val="1"/>
      <color indexed="8"/>
      <name val="Courier"/>
      <family val="3"/>
    </font>
    <font>
      <sz val="11"/>
      <color indexed="60"/>
      <name val="Calibri"/>
      <family val="2"/>
    </font>
    <font>
      <sz val="9"/>
      <name val="Arial Narrow"/>
      <family val="2"/>
    </font>
    <font>
      <sz val="11"/>
      <color theme="1"/>
      <name val="Trebuchet MS"/>
      <family val="2"/>
      <charset val="238"/>
    </font>
    <font>
      <sz val="10"/>
      <name val="Arial CE"/>
      <charset val="238"/>
    </font>
    <font>
      <b/>
      <sz val="11"/>
      <color indexed="63"/>
      <name val="Calibri"/>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1"/>
      <color indexed="10"/>
      <name val="Calibri"/>
      <family val="2"/>
    </font>
    <font>
      <b/>
      <sz val="18"/>
      <color indexed="56"/>
      <name val="Cambria"/>
      <family val="2"/>
    </font>
    <font>
      <b/>
      <sz val="11"/>
      <color indexed="8"/>
      <name val="Calibri"/>
      <family val="2"/>
    </font>
    <font>
      <b/>
      <sz val="10.4"/>
      <color rgb="FF575756"/>
      <name val="FocoMbcp"/>
      <family val="2"/>
    </font>
    <font>
      <b/>
      <sz val="8"/>
      <color rgb="FFB50D5C"/>
      <name val="FocoMbcp"/>
      <family val="2"/>
    </font>
    <font>
      <sz val="8"/>
      <color rgb="FF575656"/>
      <name val="FocoMbcp"/>
      <family val="2"/>
    </font>
    <font>
      <i/>
      <sz val="9"/>
      <color theme="1" tint="0.249977111117893"/>
      <name val="FocoMbcp"/>
      <family val="2"/>
    </font>
    <font>
      <sz val="9"/>
      <color theme="1" tint="0.249977111117893"/>
      <name val="FocoMbcp Light"/>
      <family val="2"/>
    </font>
    <font>
      <u/>
      <sz val="10"/>
      <color rgb="FFD1005D"/>
      <name val="FocoMbcp"/>
      <family val="2"/>
    </font>
    <font>
      <u/>
      <sz val="10"/>
      <color rgb="FFD1005D"/>
      <name val="Arial"/>
      <family val="2"/>
    </font>
    <font>
      <b/>
      <sz val="10"/>
      <color theme="1" tint="0.34998626667073579"/>
      <name val="FocoMbcp"/>
      <family val="2"/>
    </font>
    <font>
      <sz val="11"/>
      <color rgb="FF000000"/>
      <name val="Trebuchet MS"/>
      <family val="2"/>
    </font>
  </fonts>
  <fills count="39">
    <fill>
      <patternFill patternType="none"/>
    </fill>
    <fill>
      <patternFill patternType="gray125"/>
    </fill>
    <fill>
      <patternFill patternType="solid">
        <fgColor theme="0"/>
        <bgColor indexed="64"/>
      </patternFill>
    </fill>
    <fill>
      <patternFill patternType="solid">
        <fgColor indexed="22"/>
        <bgColor indexed="22"/>
      </patternFill>
    </fill>
    <fill>
      <patternFill patternType="solid">
        <fgColor rgb="FFD9D9D9"/>
        <bgColor indexed="9"/>
      </patternFill>
    </fill>
    <fill>
      <patternFill patternType="solid">
        <fgColor indexed="44"/>
        <bgColor indexed="9"/>
      </patternFill>
    </fill>
    <fill>
      <patternFill patternType="solid">
        <fgColor indexed="43"/>
        <bgColor indexed="9"/>
      </patternFill>
    </fill>
    <fill>
      <patternFill patternType="solid">
        <fgColor theme="0"/>
        <bgColor rgb="FF000000"/>
      </patternFill>
    </fill>
    <fill>
      <patternFill patternType="solid">
        <fgColor rgb="FFFFFFFF"/>
        <bgColor rgb="FF000000"/>
      </patternFill>
    </fill>
    <fill>
      <patternFill patternType="solid">
        <fgColor rgb="FFD9D9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5" tint="0.79998168889431442"/>
        <bgColor indexed="64"/>
      </patternFill>
    </fill>
    <fill>
      <patternFill patternType="solid">
        <fgColor rgb="FFD1005D"/>
        <bgColor indexed="64"/>
      </patternFill>
    </fill>
    <fill>
      <patternFill patternType="solid">
        <fgColor rgb="FFBFBFB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s>
  <borders count="119">
    <border>
      <left/>
      <right/>
      <top/>
      <bottom/>
      <diagonal/>
    </border>
    <border>
      <left/>
      <right/>
      <top style="dotted">
        <color rgb="FFD1005D"/>
      </top>
      <bottom/>
      <diagonal/>
    </border>
    <border>
      <left/>
      <right/>
      <top style="dotted">
        <color rgb="FFD1005D"/>
      </top>
      <bottom style="thin">
        <color rgb="FFD1005D"/>
      </bottom>
      <diagonal/>
    </border>
    <border>
      <left/>
      <right/>
      <top/>
      <bottom style="thin">
        <color rgb="FFD1005D"/>
      </bottom>
      <diagonal/>
    </border>
    <border>
      <left/>
      <right/>
      <top/>
      <bottom style="thin">
        <color rgb="FFBFBFBF"/>
      </bottom>
      <diagonal/>
    </border>
    <border>
      <left/>
      <right/>
      <top style="thin">
        <color rgb="FFBFBFBF"/>
      </top>
      <bottom style="thin">
        <color rgb="FFBFBFBF"/>
      </bottom>
      <diagonal/>
    </border>
    <border>
      <left/>
      <right/>
      <top style="thin">
        <color rgb="FFBFBFBF"/>
      </top>
      <bottom style="thick">
        <color rgb="FFD1005D"/>
      </bottom>
      <diagonal/>
    </border>
    <border>
      <left style="thin">
        <color indexed="64"/>
      </left>
      <right/>
      <top/>
      <bottom style="hair">
        <color indexed="64"/>
      </bottom>
      <diagonal/>
    </border>
    <border>
      <left style="thin">
        <color indexed="64"/>
      </left>
      <right/>
      <top/>
      <bottom/>
      <diagonal/>
    </border>
    <border>
      <left style="thin">
        <color indexed="64"/>
      </left>
      <right/>
      <top/>
      <bottom style="double">
        <color indexed="64"/>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style="thin">
        <color rgb="FFBFBFBF"/>
      </top>
      <bottom style="thin">
        <color rgb="FFD1005D"/>
      </bottom>
      <diagonal/>
    </border>
    <border>
      <left/>
      <right/>
      <top/>
      <bottom style="thick">
        <color rgb="FFD1005D"/>
      </bottom>
      <diagonal/>
    </border>
    <border>
      <left/>
      <right/>
      <top style="dotted">
        <color rgb="FFCD0067"/>
      </top>
      <bottom style="thin">
        <color rgb="FFCD0067"/>
      </bottom>
      <diagonal/>
    </border>
    <border>
      <left/>
      <right/>
      <top style="thin">
        <color rgb="FFD1005D"/>
      </top>
      <bottom style="thin">
        <color rgb="FFD1005D"/>
      </bottom>
      <diagonal/>
    </border>
    <border>
      <left/>
      <right/>
      <top/>
      <bottom style="dotted">
        <color rgb="FFD1005D"/>
      </bottom>
      <diagonal/>
    </border>
    <border>
      <left/>
      <right/>
      <top style="thin">
        <color rgb="FFBFBFBF"/>
      </top>
      <bottom style="thin">
        <color rgb="FFC00000"/>
      </bottom>
      <diagonal/>
    </border>
    <border>
      <left/>
      <right/>
      <top style="thick">
        <color rgb="FFD1005D"/>
      </top>
      <bottom/>
      <diagonal/>
    </border>
    <border>
      <left/>
      <right/>
      <top style="thin">
        <color rgb="FFD1005D"/>
      </top>
      <bottom style="thin">
        <color rgb="FFBFBFBF"/>
      </bottom>
      <diagonal/>
    </border>
    <border>
      <left/>
      <right/>
      <top style="thin">
        <color rgb="FFD1005D"/>
      </top>
      <bottom/>
      <diagonal/>
    </border>
    <border>
      <left/>
      <right/>
      <top style="thin">
        <color rgb="FFBFBFBF"/>
      </top>
      <bottom/>
      <diagonal/>
    </border>
    <border>
      <left/>
      <right/>
      <top style="thin">
        <color rgb="FFBFBFBF"/>
      </top>
      <bottom style="thick">
        <color rgb="FFB50D5C"/>
      </bottom>
      <diagonal/>
    </border>
    <border>
      <left/>
      <right/>
      <top style="thick">
        <color rgb="FFB50D5C"/>
      </top>
      <bottom/>
      <diagonal/>
    </border>
    <border>
      <left/>
      <right/>
      <top style="thin">
        <color rgb="FFD1005D"/>
      </top>
      <bottom style="thick">
        <color rgb="FFD1005D"/>
      </bottom>
      <diagonal/>
    </border>
    <border>
      <left/>
      <right/>
      <top style="dotted">
        <color rgb="FFB50D5C"/>
      </top>
      <bottom style="thin">
        <color rgb="FFB50D5C"/>
      </bottom>
      <diagonal/>
    </border>
    <border>
      <left/>
      <right/>
      <top/>
      <bottom style="medium">
        <color theme="1" tint="0.34998626667073579"/>
      </bottom>
      <diagonal/>
    </border>
    <border>
      <left/>
      <right/>
      <top/>
      <bottom style="thick">
        <color rgb="FFB50D5C"/>
      </bottom>
      <diagonal/>
    </border>
    <border>
      <left/>
      <right/>
      <top/>
      <bottom style="medium">
        <color rgb="FFD1005D"/>
      </bottom>
      <diagonal/>
    </border>
    <border>
      <left/>
      <right/>
      <top style="medium">
        <color rgb="FFD1005D"/>
      </top>
      <bottom style="thin">
        <color theme="0" tint="-0.24994659260841701"/>
      </bottom>
      <diagonal/>
    </border>
    <border>
      <left style="hair">
        <color rgb="FFD1005D"/>
      </left>
      <right/>
      <top/>
      <bottom style="thin">
        <color rgb="FFD1005D"/>
      </bottom>
      <diagonal/>
    </border>
    <border>
      <left style="hair">
        <color rgb="FFD1005D"/>
      </left>
      <right/>
      <top/>
      <bottom style="thin">
        <color rgb="FFBFBFBF"/>
      </bottom>
      <diagonal/>
    </border>
    <border>
      <left style="hair">
        <color rgb="FFD1005D"/>
      </left>
      <right/>
      <top style="thin">
        <color rgb="FFBFBFBF"/>
      </top>
      <bottom/>
      <diagonal/>
    </border>
    <border>
      <left style="hair">
        <color rgb="FFD1005D"/>
      </left>
      <right/>
      <top style="thin">
        <color rgb="FFBFBFBF"/>
      </top>
      <bottom style="thick">
        <color rgb="FFD1005D"/>
      </bottom>
      <diagonal/>
    </border>
    <border>
      <left/>
      <right style="hair">
        <color rgb="FFD1005D"/>
      </right>
      <top style="thin">
        <color rgb="FFD1005D"/>
      </top>
      <bottom style="thin">
        <color rgb="FFD1005D"/>
      </bottom>
      <diagonal/>
    </border>
    <border>
      <left style="hair">
        <color rgb="FFD1005D"/>
      </left>
      <right/>
      <top style="thin">
        <color rgb="FFD1005D"/>
      </top>
      <bottom/>
      <diagonal/>
    </border>
    <border>
      <left style="hair">
        <color rgb="FFD1005D"/>
      </left>
      <right style="hair">
        <color rgb="FFD1005D"/>
      </right>
      <top style="thin">
        <color rgb="FFD1005D"/>
      </top>
      <bottom/>
      <diagonal/>
    </border>
    <border>
      <left style="hair">
        <color rgb="FFD1005D"/>
      </left>
      <right style="hair">
        <color rgb="FFD1005D"/>
      </right>
      <top/>
      <bottom style="thin">
        <color rgb="FFD1005D"/>
      </bottom>
      <diagonal/>
    </border>
    <border>
      <left style="hair">
        <color rgb="FFD1005D"/>
      </left>
      <right style="hair">
        <color rgb="FFD1005D"/>
      </right>
      <top/>
      <bottom style="thin">
        <color rgb="FFBFBFBF"/>
      </bottom>
      <diagonal/>
    </border>
    <border>
      <left style="hair">
        <color rgb="FFD1005D"/>
      </left>
      <right style="hair">
        <color rgb="FFD1005D"/>
      </right>
      <top style="thin">
        <color rgb="FFBFBFBF"/>
      </top>
      <bottom/>
      <diagonal/>
    </border>
    <border>
      <left style="hair">
        <color rgb="FFD1005D"/>
      </left>
      <right style="hair">
        <color rgb="FFD1005D"/>
      </right>
      <top style="thin">
        <color rgb="FFBFBFBF"/>
      </top>
      <bottom style="thick">
        <color rgb="FFD1005D"/>
      </bottom>
      <diagonal/>
    </border>
    <border>
      <left style="hair">
        <color rgb="FFD1005D"/>
      </left>
      <right style="hair">
        <color rgb="FFD1005D"/>
      </right>
      <top style="thin">
        <color rgb="FFD1005D"/>
      </top>
      <bottom style="thin">
        <color rgb="FFD1005D"/>
      </bottom>
      <diagonal/>
    </border>
    <border>
      <left/>
      <right/>
      <top style="thin">
        <color rgb="FFD1005D"/>
      </top>
      <bottom style="medium">
        <color rgb="FFD1005D"/>
      </bottom>
      <diagonal/>
    </border>
    <border>
      <left/>
      <right style="hair">
        <color rgb="FFD1005D"/>
      </right>
      <top style="thin">
        <color rgb="FFD1005D"/>
      </top>
      <bottom/>
      <diagonal/>
    </border>
    <border>
      <left/>
      <right/>
      <top style="thin">
        <color rgb="FF575756"/>
      </top>
      <bottom style="thin">
        <color rgb="FF575756"/>
      </bottom>
      <diagonal/>
    </border>
    <border>
      <left/>
      <right/>
      <top style="thin">
        <color rgb="FFD1005D"/>
      </top>
      <bottom style="thin">
        <color rgb="FF575756"/>
      </bottom>
      <diagonal/>
    </border>
    <border>
      <left/>
      <right/>
      <top style="thin">
        <color rgb="FF575756"/>
      </top>
      <bottom style="thick">
        <color rgb="FFD1005D"/>
      </bottom>
      <diagonal/>
    </border>
    <border>
      <left/>
      <right/>
      <top style="hair">
        <color rgb="FFD1005D"/>
      </top>
      <bottom style="thin">
        <color rgb="FFD1005D"/>
      </bottom>
      <diagonal/>
    </border>
    <border>
      <left/>
      <right/>
      <top style="thin">
        <color rgb="FFBFBFBF"/>
      </top>
      <bottom style="medium">
        <color rgb="FFD1005D"/>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tted">
        <color rgb="FFBFBFBF"/>
      </left>
      <right/>
      <top style="dotted">
        <color rgb="FFD1005D"/>
      </top>
      <bottom style="thin">
        <color rgb="FFD1005D"/>
      </bottom>
      <diagonal/>
    </border>
    <border>
      <left/>
      <right style="dotted">
        <color rgb="FFBFBFBF"/>
      </right>
      <top style="dotted">
        <color rgb="FFD1005D"/>
      </top>
      <bottom style="thin">
        <color rgb="FFD1005D"/>
      </bottom>
      <diagonal/>
    </border>
    <border>
      <left style="dotted">
        <color rgb="FFBFBFBF"/>
      </left>
      <right/>
      <top style="thin">
        <color rgb="FFD1005D"/>
      </top>
      <bottom style="thin">
        <color rgb="FFD1005D"/>
      </bottom>
      <diagonal/>
    </border>
    <border>
      <left/>
      <right style="dotted">
        <color rgb="FFBFBFBF"/>
      </right>
      <top style="thin">
        <color rgb="FFD1005D"/>
      </top>
      <bottom style="thin">
        <color rgb="FFD1005D"/>
      </bottom>
      <diagonal/>
    </border>
    <border>
      <left style="dotted">
        <color rgb="FFBFBFBF"/>
      </left>
      <right/>
      <top style="thin">
        <color rgb="FFBFBFBF"/>
      </top>
      <bottom style="thin">
        <color rgb="FFBFBFBF"/>
      </bottom>
      <diagonal/>
    </border>
    <border>
      <left/>
      <right style="dotted">
        <color rgb="FFBFBFBF"/>
      </right>
      <top style="thin">
        <color rgb="FFBFBFBF"/>
      </top>
      <bottom style="thin">
        <color rgb="FFBFBFBF"/>
      </bottom>
      <diagonal/>
    </border>
    <border>
      <left style="dotted">
        <color rgb="FFBFBFBF"/>
      </left>
      <right/>
      <top style="thin">
        <color rgb="FFBFBFBF"/>
      </top>
      <bottom style="thick">
        <color rgb="FFD1005D"/>
      </bottom>
      <diagonal/>
    </border>
    <border>
      <left/>
      <right style="dotted">
        <color rgb="FFBFBFBF"/>
      </right>
      <top style="thin">
        <color rgb="FFBFBFBF"/>
      </top>
      <bottom style="thick">
        <color rgb="FFD1005D"/>
      </bottom>
      <diagonal/>
    </border>
    <border>
      <left style="dotted">
        <color rgb="FFBFBFBF"/>
      </left>
      <right/>
      <top style="thin">
        <color rgb="FFD1005D"/>
      </top>
      <bottom style="thin">
        <color rgb="FFBFBFBF"/>
      </bottom>
      <diagonal/>
    </border>
    <border>
      <left/>
      <right style="dotted">
        <color rgb="FFBFBFBF"/>
      </right>
      <top style="thin">
        <color rgb="FFD1005D"/>
      </top>
      <bottom style="thin">
        <color rgb="FFBFBFBF"/>
      </bottom>
      <diagonal/>
    </border>
    <border>
      <left style="dotted">
        <color rgb="FFBFBFBF"/>
      </left>
      <right/>
      <top style="thin">
        <color rgb="FFBFBFBF"/>
      </top>
      <bottom style="medium">
        <color rgb="FFD1005D"/>
      </bottom>
      <diagonal/>
    </border>
    <border>
      <left/>
      <right style="dotted">
        <color rgb="FFBFBFBF"/>
      </right>
      <top style="thin">
        <color rgb="FFBFBFBF"/>
      </top>
      <bottom style="medium">
        <color rgb="FFD1005D"/>
      </bottom>
      <diagonal/>
    </border>
    <border>
      <left style="dotted">
        <color rgb="FFBFBFBF"/>
      </left>
      <right/>
      <top/>
      <bottom style="thin">
        <color rgb="FFD1005D"/>
      </bottom>
      <diagonal/>
    </border>
    <border>
      <left/>
      <right style="dotted">
        <color rgb="FFBFBFBF"/>
      </right>
      <top/>
      <bottom style="thin">
        <color rgb="FFD1005D"/>
      </bottom>
      <diagonal/>
    </border>
    <border>
      <left style="hair">
        <color rgb="FFD1005D"/>
      </left>
      <right/>
      <top style="thin">
        <color rgb="FFD1005D"/>
      </top>
      <bottom style="thin">
        <color rgb="FFD1005D"/>
      </bottom>
      <diagonal/>
    </border>
    <border>
      <left style="hair">
        <color rgb="FFD1005D"/>
      </left>
      <right style="hair">
        <color rgb="FFD1005D"/>
      </right>
      <top/>
      <bottom/>
      <diagonal/>
    </border>
    <border>
      <left style="hair">
        <color rgb="FFBFBFBF"/>
      </left>
      <right/>
      <top/>
      <bottom style="thin">
        <color rgb="FFD1005D"/>
      </bottom>
      <diagonal/>
    </border>
    <border>
      <left style="hair">
        <color rgb="FFBFBFBF"/>
      </left>
      <right/>
      <top/>
      <bottom style="thin">
        <color rgb="FFBFBFBF"/>
      </bottom>
      <diagonal/>
    </border>
    <border>
      <left style="hair">
        <color rgb="FFBFBFBF"/>
      </left>
      <right/>
      <top style="thin">
        <color rgb="FFBFBFBF"/>
      </top>
      <bottom style="thin">
        <color rgb="FFBFBFBF"/>
      </bottom>
      <diagonal/>
    </border>
    <border>
      <left style="hair">
        <color rgb="FFBFBFBF"/>
      </left>
      <right/>
      <top style="thin">
        <color rgb="FFBFBFBF"/>
      </top>
      <bottom/>
      <diagonal/>
    </border>
    <border>
      <left style="hair">
        <color rgb="FFBFBFBF"/>
      </left>
      <right/>
      <top style="thin">
        <color rgb="FFBFBFBF"/>
      </top>
      <bottom style="thick">
        <color rgb="FFD1005D"/>
      </bottom>
      <diagonal/>
    </border>
    <border>
      <left style="hair">
        <color rgb="FFBFBFBF"/>
      </left>
      <right/>
      <top style="thin">
        <color rgb="FFD1005D"/>
      </top>
      <bottom style="thin">
        <color rgb="FFD1005D"/>
      </bottom>
      <diagonal/>
    </border>
    <border>
      <left style="hair">
        <color rgb="FFBFBFBF"/>
      </left>
      <right style="hair">
        <color rgb="FFBFBFBF"/>
      </right>
      <top style="thin">
        <color rgb="FFD1005D"/>
      </top>
      <bottom/>
      <diagonal/>
    </border>
    <border>
      <left style="hair">
        <color rgb="FFBFBFBF"/>
      </left>
      <right style="hair">
        <color rgb="FFBFBFBF"/>
      </right>
      <top/>
      <bottom style="thin">
        <color rgb="FFD1005D"/>
      </bottom>
      <diagonal/>
    </border>
    <border>
      <left style="hair">
        <color rgb="FFBFBFBF"/>
      </left>
      <right style="hair">
        <color rgb="FFBFBFBF"/>
      </right>
      <top/>
      <bottom style="thin">
        <color rgb="FFBFBFBF"/>
      </bottom>
      <diagonal/>
    </border>
    <border>
      <left style="hair">
        <color rgb="FFBFBFBF"/>
      </left>
      <right style="hair">
        <color rgb="FFBFBFBF"/>
      </right>
      <top style="thin">
        <color rgb="FFBFBFBF"/>
      </top>
      <bottom style="thin">
        <color rgb="FFBFBFBF"/>
      </bottom>
      <diagonal/>
    </border>
    <border>
      <left/>
      <right style="hair">
        <color rgb="FFBFBFBF"/>
      </right>
      <top/>
      <bottom style="thin">
        <color rgb="FFD1005D"/>
      </bottom>
      <diagonal/>
    </border>
    <border>
      <left/>
      <right/>
      <top style="medium">
        <color theme="0" tint="-0.34998626667073579"/>
      </top>
      <bottom/>
      <diagonal/>
    </border>
    <border>
      <left/>
      <right/>
      <top style="medium">
        <color theme="0" tint="-0.34998626667073579"/>
      </top>
      <bottom style="thin">
        <color rgb="FFBFBFBF"/>
      </bottom>
      <diagonal/>
    </border>
    <border>
      <left style="hair">
        <color theme="0"/>
      </left>
      <right/>
      <top/>
      <bottom/>
      <diagonal/>
    </border>
    <border>
      <left/>
      <right style="hair">
        <color theme="0"/>
      </right>
      <top style="thin">
        <color rgb="FFD1005D"/>
      </top>
      <bottom/>
      <diagonal/>
    </border>
    <border>
      <left/>
      <right/>
      <top style="thin">
        <color theme="0" tint="-0.24994659260841701"/>
      </top>
      <bottom style="thin">
        <color theme="0" tint="-0.24994659260841701"/>
      </bottom>
      <diagonal/>
    </border>
    <border>
      <left/>
      <right style="medium">
        <color rgb="FFFFFFFF"/>
      </right>
      <top style="thin">
        <color rgb="FFBFBFBF"/>
      </top>
      <bottom style="thin">
        <color rgb="FFBFBFBF"/>
      </bottom>
      <diagonal/>
    </border>
    <border>
      <left/>
      <right/>
      <top style="thin">
        <color theme="0" tint="-0.24994659260841701"/>
      </top>
      <bottom/>
      <diagonal/>
    </border>
    <border>
      <left/>
      <right/>
      <top/>
      <bottom style="thin">
        <color theme="0" tint="-0.24994659260841701"/>
      </bottom>
      <diagonal/>
    </border>
    <border>
      <left style="hair">
        <color theme="0"/>
      </left>
      <right/>
      <top style="thin">
        <color theme="0" tint="-0.24994659260841701"/>
      </top>
      <bottom/>
      <diagonal/>
    </border>
    <border>
      <left style="hair">
        <color theme="0"/>
      </left>
      <right/>
      <top/>
      <bottom style="thin">
        <color theme="0" tint="-0.24994659260841701"/>
      </bottom>
      <diagonal/>
    </border>
    <border>
      <left style="hair">
        <color theme="0"/>
      </left>
      <right style="hair">
        <color theme="0"/>
      </right>
      <top/>
      <bottom style="thick">
        <color rgb="FFD1005D"/>
      </bottom>
      <diagonal/>
    </border>
    <border>
      <left/>
      <right style="medium">
        <color rgb="FFFFFFFF"/>
      </right>
      <top style="thin">
        <color rgb="FFBFBFBF"/>
      </top>
      <bottom style="thick">
        <color rgb="FFD1005D"/>
      </bottom>
      <diagonal/>
    </border>
    <border>
      <left/>
      <right/>
      <top style="double">
        <color indexed="64"/>
      </top>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right/>
      <top style="hair">
        <color rgb="FFD1005D"/>
      </top>
      <bottom/>
      <diagonal/>
    </border>
    <border>
      <left style="hair">
        <color rgb="FFBFBFBF"/>
      </left>
      <right style="hair">
        <color rgb="FFBFBFBF"/>
      </right>
      <top style="thin">
        <color rgb="FFD1005D"/>
      </top>
      <bottom style="thick">
        <color rgb="FFD1005D"/>
      </bottom>
      <diagonal/>
    </border>
    <border>
      <left/>
      <right/>
      <top style="thin">
        <color rgb="FFD1005D"/>
      </top>
      <bottom style="thin">
        <color rgb="FFC00000"/>
      </bottom>
      <diagonal/>
    </border>
    <border>
      <left/>
      <right/>
      <top style="thin">
        <color rgb="FFB5005B"/>
      </top>
      <bottom/>
      <diagonal/>
    </border>
    <border>
      <left/>
      <right/>
      <top style="thin">
        <color theme="0" tint="-0.24994659260841701"/>
      </top>
      <bottom style="thick">
        <color rgb="FFD1005D"/>
      </bottom>
      <diagonal/>
    </border>
    <border>
      <left style="hair">
        <color rgb="FF575756"/>
      </left>
      <right/>
      <top/>
      <bottom/>
      <diagonal/>
    </border>
    <border>
      <left/>
      <right style="hair">
        <color rgb="FF575756"/>
      </right>
      <top/>
      <bottom/>
      <diagonal/>
    </border>
    <border>
      <left style="hair">
        <color rgb="FF575756"/>
      </left>
      <right/>
      <top/>
      <bottom style="thin">
        <color rgb="FFD1005D"/>
      </bottom>
      <diagonal/>
    </border>
    <border>
      <left/>
      <right style="hair">
        <color rgb="FF575756"/>
      </right>
      <top/>
      <bottom style="thin">
        <color rgb="FFD1005D"/>
      </bottom>
      <diagonal/>
    </border>
    <border>
      <left style="hair">
        <color rgb="FF575756"/>
      </left>
      <right/>
      <top style="thin">
        <color rgb="FFD1005D"/>
      </top>
      <bottom style="thick">
        <color rgb="FFD1005D"/>
      </bottom>
      <diagonal/>
    </border>
    <border>
      <left/>
      <right style="hair">
        <color rgb="FF575756"/>
      </right>
      <top style="thin">
        <color rgb="FFD1005D"/>
      </top>
      <bottom style="thick">
        <color rgb="FFD1005D"/>
      </bottom>
      <diagonal/>
    </border>
    <border>
      <left style="hair">
        <color rgb="FF575756"/>
      </left>
      <right/>
      <top style="thin">
        <color rgb="FFD1005D"/>
      </top>
      <bottom/>
      <diagonal/>
    </border>
    <border>
      <left/>
      <right style="hair">
        <color rgb="FF575756"/>
      </right>
      <top style="thin">
        <color rgb="FFD1005D"/>
      </top>
      <bottom/>
      <diagonal/>
    </border>
    <border>
      <left style="hair">
        <color rgb="FF575756"/>
      </left>
      <right/>
      <top style="dotted">
        <color rgb="FFD1005D"/>
      </top>
      <bottom/>
      <diagonal/>
    </border>
    <border>
      <left/>
      <right style="hair">
        <color rgb="FF575756"/>
      </right>
      <top style="dotted">
        <color rgb="FFD1005D"/>
      </top>
      <bottom/>
      <diagonal/>
    </border>
  </borders>
  <cellStyleXfs count="306">
    <xf numFmtId="0" fontId="0" fillId="0" borderId="0"/>
    <xf numFmtId="168" fontId="16" fillId="0" borderId="7">
      <alignment horizontal="right"/>
      <protection locked="0"/>
    </xf>
    <xf numFmtId="169" fontId="13" fillId="0" borderId="8">
      <alignment horizontal="right"/>
    </xf>
    <xf numFmtId="168" fontId="16" fillId="0" borderId="9">
      <alignment horizontal="right"/>
    </xf>
    <xf numFmtId="168" fontId="13" fillId="0" borderId="9">
      <alignment horizontal="right"/>
    </xf>
    <xf numFmtId="0" fontId="13" fillId="0" borderId="0"/>
    <xf numFmtId="0" fontId="17" fillId="0" borderId="0"/>
    <xf numFmtId="165" fontId="18" fillId="0" borderId="0" applyFont="0" applyFill="0" applyBorder="0" applyAlignment="0" applyProtection="0"/>
    <xf numFmtId="166" fontId="18" fillId="0" borderId="0" applyFont="0" applyFill="0" applyBorder="0" applyAlignment="0" applyProtection="0"/>
    <xf numFmtId="170" fontId="13" fillId="0" borderId="0" applyFont="0" applyFill="0" applyBorder="0" applyAlignment="0" applyProtection="0"/>
    <xf numFmtId="171" fontId="13" fillId="0" borderId="0" applyFont="0" applyFill="0" applyBorder="0" applyAlignment="0" applyProtection="0"/>
    <xf numFmtId="0" fontId="19" fillId="0" borderId="0"/>
    <xf numFmtId="172" fontId="13" fillId="0" borderId="10">
      <alignment horizontal="left"/>
      <protection locked="0"/>
    </xf>
    <xf numFmtId="0" fontId="20" fillId="0" borderId="0"/>
    <xf numFmtId="0" fontId="6" fillId="0" borderId="0"/>
    <xf numFmtId="9" fontId="20" fillId="0" borderId="0" applyFont="0" applyFill="0" applyBorder="0" applyAlignment="0" applyProtection="0"/>
    <xf numFmtId="9" fontId="13" fillId="0" borderId="0" applyFont="0" applyFill="0" applyBorder="0" applyAlignment="0" applyProtection="0"/>
    <xf numFmtId="40" fontId="6" fillId="3" borderId="11"/>
    <xf numFmtId="3" fontId="21" fillId="4" borderId="11">
      <alignment vertical="center"/>
    </xf>
    <xf numFmtId="49" fontId="22" fillId="5" borderId="12">
      <alignment vertical="center"/>
    </xf>
    <xf numFmtId="49" fontId="13" fillId="5" borderId="12">
      <alignment vertical="center"/>
    </xf>
    <xf numFmtId="40" fontId="6" fillId="6" borderId="11"/>
    <xf numFmtId="172" fontId="23" fillId="0" borderId="0" applyFill="0" applyBorder="0">
      <alignment horizontal="left"/>
    </xf>
    <xf numFmtId="173" fontId="13" fillId="0" borderId="13">
      <alignment horizontal="center"/>
    </xf>
    <xf numFmtId="9" fontId="13" fillId="0" borderId="0" applyFont="0" applyFill="0" applyBorder="0" applyAlignment="0" applyProtection="0"/>
    <xf numFmtId="0" fontId="13" fillId="0" borderId="0"/>
    <xf numFmtId="0" fontId="13" fillId="0" borderId="0"/>
    <xf numFmtId="0" fontId="13" fillId="0" borderId="0"/>
    <xf numFmtId="0" fontId="5" fillId="0" borderId="0"/>
    <xf numFmtId="166" fontId="5" fillId="0" borderId="0" applyFont="0" applyFill="0" applyBorder="0" applyAlignment="0" applyProtection="0"/>
    <xf numFmtId="9" fontId="66" fillId="0" borderId="0" applyFont="0" applyFill="0" applyBorder="0" applyAlignment="0" applyProtection="0"/>
    <xf numFmtId="0" fontId="169" fillId="0" borderId="0" applyNumberFormat="0" applyFill="0" applyBorder="0" applyAlignment="0" applyProtection="0"/>
    <xf numFmtId="0" fontId="78" fillId="0" borderId="0"/>
    <xf numFmtId="0" fontId="13" fillId="0" borderId="0"/>
    <xf numFmtId="0" fontId="4" fillId="0" borderId="0"/>
    <xf numFmtId="9" fontId="3" fillId="0" borderId="0" applyFont="0" applyFill="0" applyBorder="0" applyAlignment="0" applyProtection="0"/>
    <xf numFmtId="0" fontId="102" fillId="0" borderId="0"/>
    <xf numFmtId="0" fontId="17" fillId="0" borderId="0"/>
    <xf numFmtId="0" fontId="2" fillId="0" borderId="0"/>
    <xf numFmtId="0" fontId="13" fillId="0" borderId="0"/>
    <xf numFmtId="0" fontId="113" fillId="0" borderId="0"/>
    <xf numFmtId="9" fontId="113" fillId="0" borderId="0" applyFont="0" applyFill="0" applyBorder="0" applyAlignment="0" applyProtection="0"/>
    <xf numFmtId="0" fontId="17" fillId="0" borderId="0"/>
    <xf numFmtId="0" fontId="13" fillId="0" borderId="0"/>
    <xf numFmtId="0" fontId="13" fillId="0" borderId="0"/>
    <xf numFmtId="185" fontId="78" fillId="0" borderId="0" applyFill="0" applyBorder="0" applyProtection="0"/>
    <xf numFmtId="185" fontId="119" fillId="0" borderId="0" applyFill="0" applyBorder="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20" borderId="0" applyNumberFormat="0" applyBorder="0" applyAlignment="0" applyProtection="0"/>
    <xf numFmtId="0" fontId="120" fillId="21"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20" borderId="0" applyNumberFormat="0" applyBorder="0" applyAlignment="0" applyProtection="0"/>
    <xf numFmtId="0" fontId="120" fillId="21" borderId="0" applyNumberFormat="0" applyBorder="0" applyAlignment="0" applyProtection="0"/>
    <xf numFmtId="0" fontId="120" fillId="22" borderId="0" applyNumberFormat="0" applyBorder="0" applyAlignment="0" applyProtection="0"/>
    <xf numFmtId="0" fontId="120" fillId="23" borderId="0" applyNumberFormat="0" applyBorder="0" applyAlignment="0" applyProtection="0"/>
    <xf numFmtId="0" fontId="120" fillId="24" borderId="0" applyNumberFormat="0" applyBorder="0" applyAlignment="0" applyProtection="0"/>
    <xf numFmtId="0" fontId="120" fillId="19" borderId="0" applyNumberFormat="0" applyBorder="0" applyAlignment="0" applyProtection="0"/>
    <xf numFmtId="0" fontId="120" fillId="22" borderId="0" applyNumberFormat="0" applyBorder="0" applyAlignment="0" applyProtection="0"/>
    <xf numFmtId="0" fontId="120" fillId="25" borderId="0" applyNumberFormat="0" applyBorder="0" applyAlignment="0" applyProtection="0"/>
    <xf numFmtId="0" fontId="120" fillId="22" borderId="0" applyNumberFormat="0" applyBorder="0" applyAlignment="0" applyProtection="0"/>
    <xf numFmtId="0" fontId="120" fillId="23" borderId="0" applyNumberFormat="0" applyBorder="0" applyAlignment="0" applyProtection="0"/>
    <xf numFmtId="0" fontId="120" fillId="24" borderId="0" applyNumberFormat="0" applyBorder="0" applyAlignment="0" applyProtection="0"/>
    <xf numFmtId="0" fontId="120" fillId="19" borderId="0" applyNumberFormat="0" applyBorder="0" applyAlignment="0" applyProtection="0"/>
    <xf numFmtId="0" fontId="120" fillId="22" borderId="0" applyNumberFormat="0" applyBorder="0" applyAlignment="0" applyProtection="0"/>
    <xf numFmtId="0" fontId="120" fillId="25" borderId="0" applyNumberFormat="0" applyBorder="0" applyAlignment="0" applyProtection="0"/>
    <xf numFmtId="0" fontId="121" fillId="26" borderId="0" applyNumberFormat="0" applyBorder="0" applyAlignment="0" applyProtection="0"/>
    <xf numFmtId="0" fontId="121" fillId="23" borderId="0" applyNumberFormat="0" applyBorder="0" applyAlignment="0" applyProtection="0"/>
    <xf numFmtId="0" fontId="121" fillId="24" borderId="0" applyNumberFormat="0" applyBorder="0" applyAlignment="0" applyProtection="0"/>
    <xf numFmtId="0" fontId="121" fillId="27" borderId="0" applyNumberFormat="0" applyBorder="0" applyAlignment="0" applyProtection="0"/>
    <xf numFmtId="0" fontId="121" fillId="28" borderId="0" applyNumberFormat="0" applyBorder="0" applyAlignment="0" applyProtection="0"/>
    <xf numFmtId="0" fontId="121" fillId="29" borderId="0" applyNumberFormat="0" applyBorder="0" applyAlignment="0" applyProtection="0"/>
    <xf numFmtId="0" fontId="121" fillId="26" borderId="0" applyNumberFormat="0" applyBorder="0" applyAlignment="0" applyProtection="0"/>
    <xf numFmtId="0" fontId="121" fillId="23" borderId="0" applyNumberFormat="0" applyBorder="0" applyAlignment="0" applyProtection="0"/>
    <xf numFmtId="0" fontId="121" fillId="24" borderId="0" applyNumberFormat="0" applyBorder="0" applyAlignment="0" applyProtection="0"/>
    <xf numFmtId="0" fontId="121" fillId="27" borderId="0" applyNumberFormat="0" applyBorder="0" applyAlignment="0" applyProtection="0"/>
    <xf numFmtId="0" fontId="121" fillId="28" borderId="0" applyNumberFormat="0" applyBorder="0" applyAlignment="0" applyProtection="0"/>
    <xf numFmtId="0" fontId="121" fillId="29" borderId="0" applyNumberFormat="0" applyBorder="0" applyAlignment="0" applyProtection="0"/>
    <xf numFmtId="0" fontId="121" fillId="30" borderId="0" applyNumberFormat="0" applyBorder="0" applyAlignment="0" applyProtection="0"/>
    <xf numFmtId="0" fontId="121" fillId="31" borderId="0" applyNumberFormat="0" applyBorder="0" applyAlignment="0" applyProtection="0"/>
    <xf numFmtId="0" fontId="121" fillId="32" borderId="0" applyNumberFormat="0" applyBorder="0" applyAlignment="0" applyProtection="0"/>
    <xf numFmtId="0" fontId="121" fillId="27" borderId="0" applyNumberFormat="0" applyBorder="0" applyAlignment="0" applyProtection="0"/>
    <xf numFmtId="0" fontId="121" fillId="28" borderId="0" applyNumberFormat="0" applyBorder="0" applyAlignment="0" applyProtection="0"/>
    <xf numFmtId="0" fontId="121" fillId="33" borderId="0" applyNumberFormat="0" applyBorder="0" applyAlignment="0" applyProtection="0"/>
    <xf numFmtId="0" fontId="122" fillId="17" borderId="0" applyNumberFormat="0" applyBorder="0" applyAlignment="0" applyProtection="0"/>
    <xf numFmtId="186" fontId="123" fillId="0" borderId="0" applyFill="0"/>
    <xf numFmtId="186" fontId="123" fillId="0" borderId="0" applyFill="0"/>
    <xf numFmtId="187" fontId="123" fillId="0" borderId="0" applyFill="0"/>
    <xf numFmtId="188" fontId="123" fillId="0" borderId="0" applyFill="0"/>
    <xf numFmtId="186" fontId="123" fillId="0" borderId="0" applyFill="0"/>
    <xf numFmtId="189" fontId="123" fillId="0" borderId="0" applyFill="0"/>
    <xf numFmtId="186" fontId="123" fillId="0" borderId="0">
      <alignment horizontal="center"/>
    </xf>
    <xf numFmtId="186" fontId="123" fillId="0" borderId="0">
      <alignment horizontal="center"/>
    </xf>
    <xf numFmtId="187" fontId="123" fillId="0" borderId="0">
      <alignment horizontal="center"/>
    </xf>
    <xf numFmtId="188" fontId="123" fillId="0" borderId="0">
      <alignment horizontal="center"/>
    </xf>
    <xf numFmtId="186" fontId="123" fillId="0" borderId="0">
      <alignment horizontal="center"/>
    </xf>
    <xf numFmtId="189" fontId="123" fillId="0" borderId="0">
      <alignment horizontal="center"/>
    </xf>
    <xf numFmtId="0" fontId="123" fillId="0" borderId="0" applyFill="0">
      <alignment horizontal="center"/>
    </xf>
    <xf numFmtId="186" fontId="124" fillId="0" borderId="91" applyFill="0"/>
    <xf numFmtId="186" fontId="124" fillId="0" borderId="91" applyFill="0"/>
    <xf numFmtId="187" fontId="124" fillId="0" borderId="91" applyFill="0"/>
    <xf numFmtId="188" fontId="124" fillId="0" borderId="91" applyFill="0"/>
    <xf numFmtId="186" fontId="124" fillId="0" borderId="91" applyFill="0"/>
    <xf numFmtId="189" fontId="124" fillId="0" borderId="91" applyFill="0"/>
    <xf numFmtId="0" fontId="13" fillId="0" borderId="0" applyFont="0" applyAlignment="0"/>
    <xf numFmtId="0" fontId="13" fillId="0" borderId="0" applyFont="0" applyAlignment="0"/>
    <xf numFmtId="0" fontId="125" fillId="0" borderId="0" applyFill="0">
      <alignment vertical="top"/>
    </xf>
    <xf numFmtId="0" fontId="124" fillId="0" borderId="0" applyFill="0">
      <alignment horizontal="left" vertical="top"/>
    </xf>
    <xf numFmtId="186" fontId="126" fillId="0" borderId="92" applyFill="0"/>
    <xf numFmtId="186" fontId="126" fillId="0" borderId="92" applyFill="0"/>
    <xf numFmtId="187" fontId="126" fillId="0" borderId="92" applyFill="0"/>
    <xf numFmtId="188" fontId="126" fillId="0" borderId="92" applyFill="0"/>
    <xf numFmtId="186" fontId="126" fillId="0" borderId="92" applyFill="0"/>
    <xf numFmtId="189" fontId="126" fillId="0" borderId="92" applyFill="0"/>
    <xf numFmtId="0" fontId="13" fillId="0" borderId="0" applyNumberFormat="0" applyFont="0" applyAlignment="0"/>
    <xf numFmtId="0" fontId="13" fillId="0" borderId="0" applyNumberFormat="0" applyFont="0" applyAlignment="0"/>
    <xf numFmtId="0" fontId="125" fillId="0" borderId="0" applyFill="0">
      <alignment wrapText="1"/>
    </xf>
    <xf numFmtId="0" fontId="124" fillId="0" borderId="0" applyFill="0">
      <alignment horizontal="left" vertical="top" wrapText="1"/>
    </xf>
    <xf numFmtId="186" fontId="127" fillId="0" borderId="0" applyFill="0"/>
    <xf numFmtId="186" fontId="127" fillId="0" borderId="0" applyFill="0"/>
    <xf numFmtId="187" fontId="127" fillId="0" borderId="0" applyFill="0"/>
    <xf numFmtId="188" fontId="127" fillId="0" borderId="0" applyFill="0"/>
    <xf numFmtId="186" fontId="127" fillId="0" borderId="0" applyFill="0"/>
    <xf numFmtId="189" fontId="127" fillId="0" borderId="0" applyFill="0"/>
    <xf numFmtId="0" fontId="128" fillId="0" borderId="0" applyNumberFormat="0" applyFont="0" applyAlignment="0">
      <alignment horizontal="center"/>
    </xf>
    <xf numFmtId="0" fontId="129" fillId="0" borderId="0" applyFill="0">
      <alignment vertical="top" wrapText="1"/>
    </xf>
    <xf numFmtId="0" fontId="126" fillId="0" borderId="0" applyFill="0">
      <alignment horizontal="left" vertical="top" wrapText="1"/>
    </xf>
    <xf numFmtId="186" fontId="13" fillId="0" borderId="0" applyFill="0"/>
    <xf numFmtId="187" fontId="13" fillId="0" borderId="0" applyFill="0"/>
    <xf numFmtId="186" fontId="13" fillId="0" borderId="0" applyFill="0"/>
    <xf numFmtId="187" fontId="13" fillId="0" borderId="0" applyFill="0"/>
    <xf numFmtId="188" fontId="13" fillId="0" borderId="0" applyFill="0"/>
    <xf numFmtId="186" fontId="13" fillId="0" borderId="0" applyFill="0"/>
    <xf numFmtId="189" fontId="13" fillId="0" borderId="0" applyFill="0"/>
    <xf numFmtId="0" fontId="128" fillId="0" borderId="0" applyNumberFormat="0" applyFont="0" applyAlignment="0">
      <alignment horizontal="center"/>
    </xf>
    <xf numFmtId="0" fontId="130" fillId="0" borderId="0" applyFill="0">
      <alignment vertical="center" wrapText="1"/>
    </xf>
    <xf numFmtId="0" fontId="131" fillId="0" borderId="0">
      <alignment horizontal="left" vertical="center" wrapText="1"/>
    </xf>
    <xf numFmtId="186" fontId="16" fillId="0" borderId="0" applyFill="0"/>
    <xf numFmtId="186" fontId="16" fillId="0" borderId="0" applyFill="0"/>
    <xf numFmtId="187" fontId="16" fillId="0" borderId="0" applyFill="0"/>
    <xf numFmtId="188" fontId="16" fillId="0" borderId="0" applyFill="0"/>
    <xf numFmtId="186" fontId="16" fillId="0" borderId="0" applyFill="0"/>
    <xf numFmtId="189" fontId="16" fillId="0" borderId="0" applyFill="0"/>
    <xf numFmtId="0" fontId="128" fillId="0" borderId="0" applyNumberFormat="0" applyFont="0" applyAlignment="0">
      <alignment horizontal="center"/>
    </xf>
    <xf numFmtId="0" fontId="132" fillId="0" borderId="0" applyFill="0">
      <alignment horizontal="center" vertical="center" wrapText="1"/>
    </xf>
    <xf numFmtId="0" fontId="13" fillId="0" borderId="0" applyFill="0">
      <alignment horizontal="center" vertical="center" wrapText="1"/>
    </xf>
    <xf numFmtId="0" fontId="13" fillId="0" borderId="0" applyFill="0">
      <alignment horizontal="center" vertical="center" wrapText="1"/>
    </xf>
    <xf numFmtId="186" fontId="133" fillId="0" borderId="0" applyFill="0"/>
    <xf numFmtId="186" fontId="133" fillId="0" borderId="0" applyFill="0"/>
    <xf numFmtId="187" fontId="133" fillId="0" borderId="0" applyFill="0"/>
    <xf numFmtId="188" fontId="133" fillId="0" borderId="0" applyFill="0"/>
    <xf numFmtId="186" fontId="133" fillId="0" borderId="0" applyFill="0"/>
    <xf numFmtId="189" fontId="133" fillId="0" borderId="0" applyFill="0"/>
    <xf numFmtId="0" fontId="128" fillId="0" borderId="0" applyNumberFormat="0" applyFont="0" applyAlignment="0">
      <alignment horizontal="center"/>
    </xf>
    <xf numFmtId="0" fontId="134" fillId="0" borderId="0" applyFill="0">
      <alignment horizontal="center" vertical="center" wrapText="1"/>
    </xf>
    <xf numFmtId="0" fontId="135" fillId="0" borderId="0" applyFill="0">
      <alignment horizontal="center" vertical="center" wrapText="1"/>
    </xf>
    <xf numFmtId="186" fontId="136" fillId="0" borderId="0" applyFill="0"/>
    <xf numFmtId="186" fontId="136" fillId="0" borderId="0" applyFill="0"/>
    <xf numFmtId="187" fontId="136" fillId="0" borderId="0" applyFill="0"/>
    <xf numFmtId="188" fontId="136" fillId="0" borderId="0" applyFill="0"/>
    <xf numFmtId="186" fontId="136" fillId="0" borderId="0" applyFill="0"/>
    <xf numFmtId="189" fontId="136" fillId="0" borderId="0" applyFill="0"/>
    <xf numFmtId="0" fontId="128" fillId="0" borderId="0" applyNumberFormat="0" applyFont="0" applyAlignment="0">
      <alignment horizontal="center"/>
    </xf>
    <xf numFmtId="0" fontId="137" fillId="0" borderId="0">
      <alignment horizontal="center" wrapText="1"/>
    </xf>
    <xf numFmtId="0" fontId="133" fillId="0" borderId="0" applyFill="0">
      <alignment horizontal="center" wrapText="1"/>
    </xf>
    <xf numFmtId="0" fontId="138" fillId="0" borderId="93" applyNumberFormat="0" applyFill="0" applyAlignment="0" applyProtection="0"/>
    <xf numFmtId="0" fontId="139" fillId="0" borderId="94" applyNumberFormat="0" applyFill="0" applyAlignment="0" applyProtection="0"/>
    <xf numFmtId="0" fontId="140" fillId="0" borderId="95" applyNumberFormat="0" applyFill="0" applyAlignment="0" applyProtection="0"/>
    <xf numFmtId="0" fontId="140" fillId="0" borderId="0" applyNumberFormat="0" applyFill="0" applyBorder="0" applyAlignment="0" applyProtection="0"/>
    <xf numFmtId="0" fontId="141" fillId="34" borderId="96" applyNumberFormat="0" applyAlignment="0" applyProtection="0"/>
    <xf numFmtId="0" fontId="141" fillId="34" borderId="96" applyNumberFormat="0" applyAlignment="0" applyProtection="0"/>
    <xf numFmtId="0" fontId="142" fillId="0" borderId="97" applyNumberFormat="0" applyFill="0" applyAlignment="0" applyProtection="0"/>
    <xf numFmtId="0" fontId="143" fillId="35" borderId="98" applyNumberFormat="0" applyAlignment="0" applyProtection="0"/>
    <xf numFmtId="0" fontId="121" fillId="30" borderId="0" applyNumberFormat="0" applyBorder="0" applyAlignment="0" applyProtection="0"/>
    <xf numFmtId="0" fontId="121" fillId="31" borderId="0" applyNumberFormat="0" applyBorder="0" applyAlignment="0" applyProtection="0"/>
    <xf numFmtId="0" fontId="121" fillId="32" borderId="0" applyNumberFormat="0" applyBorder="0" applyAlignment="0" applyProtection="0"/>
    <xf numFmtId="0" fontId="121" fillId="27" borderId="0" applyNumberFormat="0" applyBorder="0" applyAlignment="0" applyProtection="0"/>
    <xf numFmtId="0" fontId="121" fillId="28" borderId="0" applyNumberFormat="0" applyBorder="0" applyAlignment="0" applyProtection="0"/>
    <xf numFmtId="0" fontId="121" fillId="33" borderId="0" applyNumberFormat="0" applyBorder="0" applyAlignment="0" applyProtection="0"/>
    <xf numFmtId="0" fontId="144" fillId="18" borderId="0" applyNumberFormat="0" applyBorder="0" applyAlignment="0" applyProtection="0"/>
    <xf numFmtId="0" fontId="145" fillId="0" borderId="0">
      <protection locked="0"/>
    </xf>
    <xf numFmtId="0" fontId="146" fillId="21" borderId="96" applyNumberFormat="0" applyAlignment="0" applyProtection="0"/>
    <xf numFmtId="0" fontId="147" fillId="0" borderId="0"/>
    <xf numFmtId="0" fontId="148" fillId="0" borderId="0" applyNumberFormat="0" applyFill="0" applyBorder="0" applyAlignment="0" applyProtection="0"/>
    <xf numFmtId="0" fontId="145" fillId="0" borderId="0">
      <protection locked="0"/>
    </xf>
    <xf numFmtId="0" fontId="145" fillId="0" borderId="0">
      <protection locked="0"/>
    </xf>
    <xf numFmtId="0" fontId="145" fillId="0" borderId="0">
      <protection locked="0"/>
    </xf>
    <xf numFmtId="0" fontId="145" fillId="0" borderId="0">
      <protection locked="0"/>
    </xf>
    <xf numFmtId="0" fontId="145" fillId="0" borderId="0">
      <protection locked="0"/>
    </xf>
    <xf numFmtId="0" fontId="145" fillId="0" borderId="0">
      <protection locked="0"/>
    </xf>
    <xf numFmtId="0" fontId="145" fillId="0" borderId="0">
      <protection locked="0"/>
    </xf>
    <xf numFmtId="190" fontId="145" fillId="0" borderId="0">
      <protection locked="0"/>
    </xf>
    <xf numFmtId="0" fontId="144" fillId="18" borderId="0" applyNumberFormat="0" applyBorder="0" applyAlignment="0" applyProtection="0"/>
    <xf numFmtId="0" fontId="13" fillId="0" borderId="0"/>
    <xf numFmtId="0" fontId="19" fillId="0" borderId="0"/>
    <xf numFmtId="0" fontId="149" fillId="0" borderId="0"/>
    <xf numFmtId="0" fontId="17" fillId="0" borderId="0"/>
    <xf numFmtId="0" fontId="19" fillId="0" borderId="0"/>
    <xf numFmtId="0" fontId="19" fillId="0" borderId="0"/>
    <xf numFmtId="0" fontId="78" fillId="0" borderId="0"/>
    <xf numFmtId="0" fontId="138" fillId="0" borderId="93" applyNumberFormat="0" applyFill="0" applyAlignment="0" applyProtection="0"/>
    <xf numFmtId="0" fontId="139" fillId="0" borderId="94" applyNumberFormat="0" applyFill="0" applyAlignment="0" applyProtection="0"/>
    <xf numFmtId="0" fontId="140" fillId="0" borderId="95" applyNumberFormat="0" applyFill="0" applyAlignment="0" applyProtection="0"/>
    <xf numFmtId="0" fontId="140" fillId="0" borderId="0" applyNumberFormat="0" applyFill="0" applyBorder="0" applyAlignment="0" applyProtection="0"/>
    <xf numFmtId="0" fontId="150" fillId="0" borderId="0">
      <protection locked="0"/>
    </xf>
    <xf numFmtId="0" fontId="150" fillId="0" borderId="0">
      <protection locked="0"/>
    </xf>
    <xf numFmtId="0" fontId="122" fillId="17" borderId="0" applyNumberFormat="0" applyBorder="0" applyAlignment="0" applyProtection="0"/>
    <xf numFmtId="0" fontId="146" fillId="21" borderId="96" applyNumberFormat="0" applyAlignment="0" applyProtection="0"/>
    <xf numFmtId="0" fontId="142" fillId="0" borderId="97" applyNumberFormat="0" applyFill="0" applyAlignment="0" applyProtection="0"/>
    <xf numFmtId="0" fontId="151" fillId="36" borderId="0" applyNumberFormat="0" applyBorder="0" applyAlignment="0" applyProtection="0"/>
    <xf numFmtId="0" fontId="151" fillId="36" borderId="0" applyNumberFormat="0" applyBorder="0" applyAlignment="0" applyProtection="0"/>
    <xf numFmtId="0" fontId="19" fillId="0" borderId="0"/>
    <xf numFmtId="0" fontId="1" fillId="0" borderId="0"/>
    <xf numFmtId="0" fontId="78" fillId="0" borderId="0"/>
    <xf numFmtId="0" fontId="1" fillId="0" borderId="0"/>
    <xf numFmtId="0" fontId="17" fillId="0" borderId="0"/>
    <xf numFmtId="0" fontId="17"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191" fontId="149" fillId="0" borderId="0"/>
    <xf numFmtId="0" fontId="13" fillId="0" borderId="0"/>
    <xf numFmtId="0" fontId="13" fillId="0" borderId="0"/>
    <xf numFmtId="0" fontId="13" fillId="0" borderId="0"/>
    <xf numFmtId="0" fontId="19" fillId="0" borderId="0"/>
    <xf numFmtId="0" fontId="17" fillId="0" borderId="0"/>
    <xf numFmtId="0" fontId="13" fillId="0" borderId="0"/>
    <xf numFmtId="0" fontId="152" fillId="0" borderId="0"/>
    <xf numFmtId="0" fontId="20" fillId="0" borderId="0"/>
    <xf numFmtId="0" fontId="1" fillId="0" borderId="0"/>
    <xf numFmtId="0" fontId="152" fillId="0" borderId="0"/>
    <xf numFmtId="0" fontId="153" fillId="0" borderId="0"/>
    <xf numFmtId="0" fontId="154" fillId="0" borderId="0"/>
    <xf numFmtId="0" fontId="17" fillId="37" borderId="99" applyNumberFormat="0" applyFont="0" applyAlignment="0" applyProtection="0"/>
    <xf numFmtId="0" fontId="17" fillId="37" borderId="99" applyNumberFormat="0" applyFont="0" applyAlignment="0" applyProtection="0"/>
    <xf numFmtId="0" fontId="17" fillId="37" borderId="99" applyNumberFormat="0" applyFont="0" applyAlignment="0" applyProtection="0"/>
    <xf numFmtId="0" fontId="17" fillId="37" borderId="99" applyNumberFormat="0" applyFont="0" applyAlignment="0" applyProtection="0"/>
    <xf numFmtId="0" fontId="155" fillId="34" borderId="100" applyNumberFormat="0" applyAlignment="0" applyProtection="0"/>
    <xf numFmtId="192" fontId="78" fillId="0" borderId="0" applyAlignment="0"/>
    <xf numFmtId="9" fontId="17" fillId="0" borderId="0" applyFont="0" applyFill="0" applyBorder="0" applyAlignment="0" applyProtection="0"/>
    <xf numFmtId="4" fontId="123" fillId="38" borderId="0" applyFill="0"/>
    <xf numFmtId="0" fontId="156" fillId="0" borderId="0">
      <alignment horizontal="left" indent="7"/>
    </xf>
    <xf numFmtId="0" fontId="123" fillId="0" borderId="0" applyFill="0">
      <alignment horizontal="left" indent="7"/>
    </xf>
    <xf numFmtId="186" fontId="157" fillId="0" borderId="101" applyFill="0">
      <alignment horizontal="right"/>
    </xf>
    <xf numFmtId="186" fontId="157" fillId="0" borderId="101" applyFill="0">
      <alignment horizontal="right"/>
    </xf>
    <xf numFmtId="187" fontId="157" fillId="0" borderId="101" applyFill="0">
      <alignment horizontal="right"/>
    </xf>
    <xf numFmtId="188" fontId="157" fillId="0" borderId="101" applyFill="0">
      <alignment horizontal="right"/>
    </xf>
    <xf numFmtId="186" fontId="157" fillId="0" borderId="101" applyFill="0">
      <alignment horizontal="right"/>
    </xf>
    <xf numFmtId="189" fontId="157" fillId="0" borderId="101" applyFill="0">
      <alignment horizontal="right"/>
    </xf>
    <xf numFmtId="0" fontId="23" fillId="0" borderId="11" applyNumberFormat="0" applyFont="0" applyBorder="0">
      <alignment horizontal="right"/>
    </xf>
    <xf numFmtId="0" fontId="158" fillId="0" borderId="0" applyFill="0"/>
    <xf numFmtId="0" fontId="126" fillId="0" borderId="0" applyFill="0"/>
    <xf numFmtId="4" fontId="157" fillId="0" borderId="101" applyFill="0"/>
    <xf numFmtId="0" fontId="13" fillId="0" borderId="0" applyNumberFormat="0" applyFont="0" applyBorder="0" applyAlignment="0"/>
    <xf numFmtId="0" fontId="13" fillId="0" borderId="0" applyNumberFormat="0" applyFont="0" applyBorder="0" applyAlignment="0"/>
    <xf numFmtId="0" fontId="129" fillId="0" borderId="0" applyFill="0">
      <alignment horizontal="left" indent="1"/>
    </xf>
    <xf numFmtId="0" fontId="159" fillId="0" borderId="0" applyFill="0">
      <alignment horizontal="left" indent="1"/>
    </xf>
    <xf numFmtId="4" fontId="16" fillId="0" borderId="0" applyFill="0"/>
    <xf numFmtId="0" fontId="13" fillId="0" borderId="0" applyNumberFormat="0" applyFont="0" applyFill="0" applyBorder="0" applyAlignment="0"/>
    <xf numFmtId="0" fontId="13" fillId="0" borderId="0" applyNumberFormat="0" applyFont="0" applyFill="0" applyBorder="0" applyAlignment="0"/>
    <xf numFmtId="0" fontId="129" fillId="0" borderId="0" applyFill="0">
      <alignment horizontal="left" indent="2"/>
    </xf>
    <xf numFmtId="0" fontId="126" fillId="0" borderId="0" applyFill="0">
      <alignment horizontal="left" indent="2"/>
    </xf>
    <xf numFmtId="4" fontId="16" fillId="0" borderId="0" applyFill="0"/>
    <xf numFmtId="0" fontId="13" fillId="0" borderId="0" applyNumberFormat="0" applyFont="0" applyBorder="0" applyAlignment="0"/>
    <xf numFmtId="0" fontId="13" fillId="0" borderId="0" applyNumberFormat="0" applyFont="0" applyBorder="0" applyAlignment="0"/>
    <xf numFmtId="0" fontId="160" fillId="0" borderId="0">
      <alignment horizontal="left" indent="3"/>
    </xf>
    <xf numFmtId="0" fontId="65" fillId="0" borderId="0" applyFill="0">
      <alignment horizontal="left" indent="3"/>
    </xf>
    <xf numFmtId="4" fontId="16" fillId="0" borderId="0" applyFill="0"/>
    <xf numFmtId="0" fontId="13" fillId="0" borderId="0" applyNumberFormat="0" applyFont="0" applyBorder="0" applyAlignment="0"/>
    <xf numFmtId="0" fontId="13" fillId="0" borderId="0" applyNumberFormat="0" applyFont="0" applyBorder="0" applyAlignment="0"/>
    <xf numFmtId="0" fontId="132" fillId="0" borderId="0">
      <alignment horizontal="left" indent="4"/>
    </xf>
    <xf numFmtId="0" fontId="13" fillId="0" borderId="0" applyFill="0">
      <alignment horizontal="left" indent="4"/>
    </xf>
    <xf numFmtId="0" fontId="13" fillId="0" borderId="0" applyFill="0">
      <alignment horizontal="left" indent="4"/>
    </xf>
    <xf numFmtId="4" fontId="133" fillId="0" borderId="0" applyFill="0"/>
    <xf numFmtId="0" fontId="13" fillId="0" borderId="0" applyNumberFormat="0" applyFont="0" applyBorder="0" applyAlignment="0"/>
    <xf numFmtId="0" fontId="13" fillId="0" borderId="0" applyNumberFormat="0" applyFont="0" applyBorder="0" applyAlignment="0"/>
    <xf numFmtId="0" fontId="134" fillId="0" borderId="0">
      <alignment horizontal="left" indent="5"/>
    </xf>
    <xf numFmtId="0" fontId="135" fillId="0" borderId="0" applyFill="0">
      <alignment horizontal="left" indent="5"/>
    </xf>
    <xf numFmtId="4" fontId="136" fillId="0" borderId="0" applyFill="0"/>
    <xf numFmtId="0" fontId="13" fillId="0" borderId="0" applyNumberFormat="0" applyFont="0" applyFill="0" applyBorder="0" applyAlignment="0"/>
    <xf numFmtId="0" fontId="13" fillId="0" borderId="0" applyNumberFormat="0" applyFont="0" applyFill="0" applyBorder="0" applyAlignment="0"/>
    <xf numFmtId="0" fontId="137" fillId="0" borderId="0" applyFill="0">
      <alignment horizontal="left" indent="6"/>
    </xf>
    <xf numFmtId="0" fontId="133" fillId="0" borderId="0" applyFill="0">
      <alignment horizontal="left" indent="6"/>
    </xf>
    <xf numFmtId="0" fontId="155" fillId="34" borderId="100" applyNumberFormat="0" applyAlignment="0" applyProtection="0"/>
    <xf numFmtId="0" fontId="147" fillId="0" borderId="0"/>
    <xf numFmtId="0" fontId="147" fillId="0" borderId="0"/>
    <xf numFmtId="0" fontId="161" fillId="0" borderId="0" applyNumberFormat="0" applyFill="0" applyBorder="0" applyAlignment="0" applyProtection="0"/>
    <xf numFmtId="0" fontId="148"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45" fillId="0" borderId="102">
      <protection locked="0"/>
    </xf>
    <xf numFmtId="0" fontId="163" fillId="0" borderId="103" applyNumberFormat="0" applyFill="0" applyAlignment="0" applyProtection="0"/>
    <xf numFmtId="0" fontId="163" fillId="0" borderId="103" applyNumberFormat="0" applyFill="0" applyAlignment="0" applyProtection="0"/>
    <xf numFmtId="0" fontId="143" fillId="35" borderId="98" applyNumberFormat="0" applyAlignment="0" applyProtection="0"/>
    <xf numFmtId="0" fontId="161" fillId="0" borderId="0" applyNumberFormat="0" applyFill="0" applyBorder="0" applyAlignment="0" applyProtection="0"/>
    <xf numFmtId="0" fontId="170" fillId="0" borderId="0" applyNumberFormat="0" applyFill="0" applyBorder="0" applyAlignment="0" applyProtection="0"/>
    <xf numFmtId="0" fontId="172" fillId="0" borderId="0"/>
  </cellStyleXfs>
  <cellXfs count="1568">
    <xf numFmtId="0" fontId="0" fillId="0" borderId="0" xfId="0"/>
    <xf numFmtId="0" fontId="7" fillId="2" borderId="0" xfId="0" applyFont="1" applyFill="1" applyBorder="1" applyAlignment="1">
      <alignment horizontal="left" vertical="center"/>
    </xf>
    <xf numFmtId="0" fontId="8" fillId="2" borderId="0" xfId="0" applyFont="1" applyFill="1"/>
    <xf numFmtId="164" fontId="8" fillId="2" borderId="0" xfId="0" applyNumberFormat="1" applyFont="1" applyFill="1" applyBorder="1" applyAlignment="1">
      <alignment horizontal="right" vertical="center"/>
    </xf>
    <xf numFmtId="0" fontId="9" fillId="2" borderId="0" xfId="0" applyFont="1" applyFill="1" applyBorder="1" applyAlignment="1">
      <alignment horizontal="left" vertical="center"/>
    </xf>
    <xf numFmtId="164" fontId="10" fillId="2" borderId="0" xfId="0" applyNumberFormat="1" applyFont="1" applyFill="1" applyBorder="1" applyAlignment="1">
      <alignment horizontal="right"/>
    </xf>
    <xf numFmtId="0" fontId="24" fillId="2" borderId="0" xfId="0" applyFont="1" applyFill="1" applyBorder="1" applyAlignment="1">
      <alignment vertical="center"/>
    </xf>
    <xf numFmtId="3" fontId="8" fillId="2" borderId="0" xfId="0" applyNumberFormat="1" applyFont="1" applyFill="1"/>
    <xf numFmtId="164" fontId="27" fillId="0" borderId="0" xfId="0" applyNumberFormat="1" applyFont="1" applyBorder="1" applyAlignment="1">
      <alignment horizontal="right" vertical="center"/>
    </xf>
    <xf numFmtId="0" fontId="28" fillId="0" borderId="0" xfId="0" applyFont="1" applyBorder="1" applyAlignment="1">
      <alignment vertical="center"/>
    </xf>
    <xf numFmtId="3" fontId="28" fillId="0" borderId="0" xfId="0" applyNumberFormat="1" applyFont="1" applyBorder="1" applyAlignment="1">
      <alignment vertical="center"/>
    </xf>
    <xf numFmtId="0" fontId="28" fillId="0" borderId="0" xfId="0" applyFont="1" applyFill="1" applyBorder="1" applyAlignment="1">
      <alignment vertical="center"/>
    </xf>
    <xf numFmtId="175" fontId="30" fillId="0" borderId="0" xfId="0" applyNumberFormat="1" applyFont="1" applyBorder="1" applyAlignment="1">
      <alignment vertical="center"/>
    </xf>
    <xf numFmtId="176" fontId="28" fillId="0" borderId="0" xfId="0" applyNumberFormat="1" applyFont="1" applyBorder="1" applyAlignment="1">
      <alignment vertical="center"/>
    </xf>
    <xf numFmtId="167" fontId="28" fillId="0" borderId="0" xfId="0" applyNumberFormat="1" applyFont="1" applyBorder="1" applyAlignment="1">
      <alignment vertical="center"/>
    </xf>
    <xf numFmtId="3" fontId="8" fillId="2" borderId="0" xfId="0" applyNumberFormat="1" applyFont="1" applyFill="1" applyBorder="1"/>
    <xf numFmtId="0" fontId="31" fillId="2" borderId="16" xfId="0" applyFont="1" applyFill="1" applyBorder="1" applyAlignment="1">
      <alignment vertical="center"/>
    </xf>
    <xf numFmtId="0" fontId="31" fillId="2" borderId="2" xfId="0" applyFont="1" applyFill="1" applyBorder="1" applyAlignment="1">
      <alignment vertical="center"/>
    </xf>
    <xf numFmtId="0" fontId="33" fillId="2" borderId="0" xfId="0" applyFont="1" applyFill="1" applyBorder="1"/>
    <xf numFmtId="0" fontId="33" fillId="2" borderId="0" xfId="0" applyFont="1" applyFill="1"/>
    <xf numFmtId="3" fontId="33" fillId="2" borderId="0" xfId="0" applyNumberFormat="1" applyFont="1" applyFill="1"/>
    <xf numFmtId="0" fontId="32" fillId="2" borderId="0" xfId="0" applyFont="1" applyFill="1"/>
    <xf numFmtId="0" fontId="35" fillId="2" borderId="0" xfId="0" applyFont="1" applyFill="1"/>
    <xf numFmtId="0" fontId="36" fillId="2" borderId="0" xfId="0" applyFont="1" applyFill="1"/>
    <xf numFmtId="0" fontId="37" fillId="2" borderId="0" xfId="0" applyFont="1" applyFill="1" applyBorder="1" applyAlignment="1">
      <alignment vertical="center" wrapText="1"/>
    </xf>
    <xf numFmtId="3" fontId="36" fillId="2" borderId="0" xfId="0" applyNumberFormat="1" applyFont="1" applyFill="1"/>
    <xf numFmtId="0" fontId="40" fillId="2" borderId="0" xfId="0" applyFont="1" applyFill="1" applyAlignment="1">
      <alignment horizontal="right"/>
    </xf>
    <xf numFmtId="0" fontId="10" fillId="2" borderId="0" xfId="0" applyFont="1" applyFill="1" applyBorder="1" applyAlignment="1">
      <alignment horizontal="right" vertical="center" wrapText="1"/>
    </xf>
    <xf numFmtId="0" fontId="42" fillId="2" borderId="0" xfId="0" applyFont="1" applyFill="1"/>
    <xf numFmtId="0" fontId="42" fillId="2" borderId="0" xfId="0" applyFont="1" applyFill="1" applyAlignment="1">
      <alignment horizontal="right"/>
    </xf>
    <xf numFmtId="0" fontId="10" fillId="2" borderId="0" xfId="0" applyFont="1" applyFill="1" applyAlignment="1">
      <alignment horizontal="left" vertical="top"/>
    </xf>
    <xf numFmtId="0" fontId="10" fillId="2" borderId="0" xfId="0" applyFont="1" applyFill="1" applyAlignment="1">
      <alignment wrapText="1"/>
    </xf>
    <xf numFmtId="0" fontId="10" fillId="2" borderId="0" xfId="0" applyFont="1" applyFill="1" applyAlignment="1">
      <alignment horizontal="right" vertical="top" wrapText="1"/>
    </xf>
    <xf numFmtId="0" fontId="34" fillId="2" borderId="0" xfId="0" applyFont="1" applyFill="1"/>
    <xf numFmtId="0" fontId="7" fillId="2" borderId="0" xfId="0" applyFont="1" applyFill="1" applyAlignment="1"/>
    <xf numFmtId="3" fontId="42" fillId="2" borderId="0" xfId="0" applyNumberFormat="1" applyFont="1" applyFill="1"/>
    <xf numFmtId="0" fontId="29" fillId="2" borderId="3" xfId="0" applyFont="1" applyFill="1" applyBorder="1" applyAlignment="1">
      <alignment vertical="center"/>
    </xf>
    <xf numFmtId="0" fontId="11" fillId="2" borderId="4" xfId="0" applyFont="1" applyFill="1" applyBorder="1" applyAlignment="1">
      <alignment horizontal="left" vertical="center"/>
    </xf>
    <xf numFmtId="0" fontId="11" fillId="2" borderId="4" xfId="0" applyFont="1" applyFill="1" applyBorder="1" applyAlignment="1">
      <alignment vertical="center"/>
    </xf>
    <xf numFmtId="0" fontId="7" fillId="2" borderId="0" xfId="0" applyFont="1" applyFill="1" applyAlignment="1">
      <alignment horizontal="left" wrapText="1"/>
    </xf>
    <xf numFmtId="0" fontId="41" fillId="2" borderId="0" xfId="0" applyFont="1" applyFill="1" applyBorder="1" applyAlignment="1">
      <alignment horizontal="center" vertical="center"/>
    </xf>
    <xf numFmtId="3" fontId="10" fillId="2" borderId="0" xfId="0" applyNumberFormat="1" applyFont="1" applyFill="1" applyBorder="1" applyAlignment="1">
      <alignment horizontal="right" vertical="center" wrapText="1"/>
    </xf>
    <xf numFmtId="0" fontId="43" fillId="2" borderId="0" xfId="0" applyFont="1" applyFill="1" applyBorder="1" applyAlignment="1">
      <alignment horizontal="right" vertical="center"/>
    </xf>
    <xf numFmtId="3" fontId="10" fillId="2" borderId="0" xfId="0" applyNumberFormat="1" applyFont="1" applyFill="1" applyBorder="1" applyAlignment="1">
      <alignment vertical="center"/>
    </xf>
    <xf numFmtId="9" fontId="10" fillId="2" borderId="0" xfId="24" applyFont="1" applyFill="1" applyBorder="1" applyAlignment="1">
      <alignment vertical="center"/>
    </xf>
    <xf numFmtId="176" fontId="10" fillId="2" borderId="0" xfId="24" applyNumberFormat="1" applyFont="1" applyFill="1" applyBorder="1" applyAlignment="1">
      <alignment horizontal="right" vertical="center"/>
    </xf>
    <xf numFmtId="176" fontId="10" fillId="2" borderId="0" xfId="0" applyNumberFormat="1" applyFont="1" applyFill="1" applyBorder="1" applyAlignment="1">
      <alignment horizontal="right" vertical="center" wrapText="1"/>
    </xf>
    <xf numFmtId="0" fontId="7" fillId="2" borderId="0" xfId="0" applyFont="1" applyFill="1" applyAlignment="1">
      <alignment horizontal="left" wrapText="1"/>
    </xf>
    <xf numFmtId="0" fontId="7" fillId="2" borderId="0" xfId="0" quotePrefix="1" applyFont="1" applyFill="1" applyBorder="1" applyAlignment="1">
      <alignment vertical="center" wrapText="1"/>
    </xf>
    <xf numFmtId="0" fontId="24" fillId="2" borderId="0" xfId="0" applyFont="1" applyFill="1" applyBorder="1"/>
    <xf numFmtId="0" fontId="35" fillId="2" borderId="0" xfId="0" applyFont="1" applyFill="1" applyAlignment="1">
      <alignment horizontal="left"/>
    </xf>
    <xf numFmtId="0" fontId="8" fillId="2" borderId="0" xfId="0" applyFont="1" applyFill="1" applyAlignment="1"/>
    <xf numFmtId="0" fontId="11" fillId="2" borderId="3" xfId="25" applyNumberFormat="1" applyFont="1" applyFill="1" applyBorder="1" applyAlignment="1">
      <alignment horizontal="right" vertical="center" wrapText="1"/>
    </xf>
    <xf numFmtId="0" fontId="7" fillId="2" borderId="0" xfId="0" quotePrefix="1" applyFont="1" applyFill="1" applyBorder="1" applyAlignment="1">
      <alignment horizontal="left" vertical="center" wrapText="1"/>
    </xf>
    <xf numFmtId="0" fontId="11" fillId="2" borderId="0" xfId="0" applyFont="1" applyFill="1" applyBorder="1" applyAlignment="1">
      <alignment horizontal="left" vertical="center"/>
    </xf>
    <xf numFmtId="0" fontId="11" fillId="2" borderId="3" xfId="0" applyFont="1" applyFill="1" applyBorder="1" applyAlignment="1">
      <alignment horizontal="left" vertical="center"/>
    </xf>
    <xf numFmtId="0" fontId="11" fillId="2" borderId="3" xfId="0" applyFont="1" applyFill="1" applyBorder="1" applyAlignment="1">
      <alignment horizontal="right" vertical="center" wrapText="1"/>
    </xf>
    <xf numFmtId="0" fontId="8" fillId="0" borderId="0" xfId="0" applyFont="1" applyFill="1" applyBorder="1" applyAlignment="1">
      <alignment vertical="center"/>
    </xf>
    <xf numFmtId="0" fontId="45" fillId="2" borderId="0" xfId="0" applyFont="1" applyFill="1"/>
    <xf numFmtId="0" fontId="46" fillId="2" borderId="0" xfId="0" applyFont="1" applyFill="1" applyBorder="1" applyAlignment="1">
      <alignment horizontal="left" vertical="center"/>
    </xf>
    <xf numFmtId="0" fontId="11" fillId="2" borderId="3" xfId="0" applyFont="1" applyFill="1" applyBorder="1" applyAlignment="1">
      <alignment vertical="center"/>
    </xf>
    <xf numFmtId="0" fontId="47" fillId="2" borderId="0" xfId="0" applyFont="1" applyFill="1" applyBorder="1" applyAlignment="1">
      <alignment vertical="center"/>
    </xf>
    <xf numFmtId="3" fontId="12" fillId="8" borderId="4" xfId="26" applyNumberFormat="1" applyFont="1" applyFill="1" applyBorder="1" applyAlignment="1">
      <alignment horizontal="right" vertical="center"/>
    </xf>
    <xf numFmtId="3" fontId="11" fillId="8" borderId="4" xfId="26" applyNumberFormat="1" applyFont="1" applyFill="1" applyBorder="1" applyAlignment="1">
      <alignment horizontal="right" vertical="center"/>
    </xf>
    <xf numFmtId="3" fontId="11" fillId="2" borderId="4" xfId="0" applyNumberFormat="1" applyFont="1" applyFill="1" applyBorder="1" applyAlignment="1">
      <alignment horizontal="right" vertical="center"/>
    </xf>
    <xf numFmtId="0" fontId="40" fillId="2" borderId="5" xfId="25" applyNumberFormat="1" applyFont="1" applyFill="1" applyBorder="1" applyAlignment="1">
      <alignment horizontal="left" vertical="center" wrapText="1"/>
    </xf>
    <xf numFmtId="3" fontId="48" fillId="8" borderId="5" xfId="26" applyNumberFormat="1" applyFont="1" applyFill="1" applyBorder="1" applyAlignment="1">
      <alignment horizontal="right" vertical="center"/>
    </xf>
    <xf numFmtId="3" fontId="40" fillId="2" borderId="5" xfId="0" applyNumberFormat="1" applyFont="1" applyFill="1" applyBorder="1" applyAlignment="1">
      <alignment horizontal="right" vertical="center"/>
    </xf>
    <xf numFmtId="0" fontId="40" fillId="2" borderId="5" xfId="25" applyNumberFormat="1" applyFont="1" applyFill="1" applyBorder="1" applyAlignment="1">
      <alignment horizontal="left" vertical="center" wrapText="1" indent="1"/>
    </xf>
    <xf numFmtId="0" fontId="40" fillId="2" borderId="5" xfId="25" applyNumberFormat="1" applyFont="1" applyFill="1" applyBorder="1" applyAlignment="1">
      <alignment horizontal="left" vertical="center" wrapText="1" indent="2"/>
    </xf>
    <xf numFmtId="0" fontId="11" fillId="2" borderId="5" xfId="25" applyNumberFormat="1" applyFont="1" applyFill="1" applyBorder="1" applyAlignment="1">
      <alignment horizontal="left" vertical="center" wrapText="1"/>
    </xf>
    <xf numFmtId="3" fontId="12" fillId="8" borderId="5" xfId="26" applyNumberFormat="1" applyFont="1" applyFill="1" applyBorder="1" applyAlignment="1">
      <alignment horizontal="right" vertical="center"/>
    </xf>
    <xf numFmtId="3" fontId="11" fillId="2" borderId="5" xfId="0" applyNumberFormat="1" applyFont="1" applyFill="1" applyBorder="1" applyAlignment="1">
      <alignment horizontal="right" vertical="center"/>
    </xf>
    <xf numFmtId="3" fontId="40" fillId="0" borderId="5" xfId="0" applyNumberFormat="1" applyFont="1" applyFill="1" applyBorder="1" applyAlignment="1">
      <alignment horizontal="right" vertical="center"/>
    </xf>
    <xf numFmtId="3" fontId="48" fillId="8" borderId="23" xfId="26" applyNumberFormat="1" applyFont="1" applyFill="1" applyBorder="1" applyAlignment="1">
      <alignment horizontal="right" vertical="center"/>
    </xf>
    <xf numFmtId="3" fontId="40" fillId="2" borderId="23" xfId="0" applyNumberFormat="1" applyFont="1" applyFill="1" applyBorder="1" applyAlignment="1">
      <alignment horizontal="right" vertical="center"/>
    </xf>
    <xf numFmtId="3" fontId="40" fillId="8" borderId="23" xfId="26" applyNumberFormat="1" applyFont="1" applyFill="1" applyBorder="1" applyAlignment="1">
      <alignment horizontal="right" vertical="center"/>
    </xf>
    <xf numFmtId="0" fontId="11" fillId="2" borderId="6" xfId="25" applyNumberFormat="1" applyFont="1" applyFill="1" applyBorder="1" applyAlignment="1">
      <alignment horizontal="left" vertical="center" wrapText="1"/>
    </xf>
    <xf numFmtId="3" fontId="12" fillId="8" borderId="6" xfId="26" applyNumberFormat="1" applyFont="1" applyFill="1" applyBorder="1" applyAlignment="1">
      <alignment horizontal="right" vertical="center"/>
    </xf>
    <xf numFmtId="0" fontId="14" fillId="2" borderId="0" xfId="0" applyFont="1" applyFill="1" applyAlignment="1"/>
    <xf numFmtId="3" fontId="8" fillId="0" borderId="0" xfId="0" applyNumberFormat="1" applyFont="1" applyFill="1" applyBorder="1" applyAlignment="1">
      <alignment vertical="center"/>
    </xf>
    <xf numFmtId="0" fontId="45" fillId="0" borderId="0" xfId="0" applyFont="1" applyFill="1" applyBorder="1" applyAlignment="1">
      <alignment vertical="center"/>
    </xf>
    <xf numFmtId="0" fontId="35" fillId="2" borderId="0" xfId="0" applyFont="1" applyFill="1" applyBorder="1" applyAlignment="1">
      <alignment vertical="center"/>
    </xf>
    <xf numFmtId="0" fontId="47" fillId="2" borderId="0" xfId="0" applyFont="1" applyFill="1" applyBorder="1"/>
    <xf numFmtId="0" fontId="11" fillId="2" borderId="3" xfId="0" applyFont="1" applyFill="1" applyBorder="1" applyAlignment="1">
      <alignment vertical="center" wrapText="1"/>
    </xf>
    <xf numFmtId="14" fontId="11" fillId="2" borderId="3" xfId="25" applyNumberFormat="1" applyFont="1" applyFill="1" applyBorder="1" applyAlignment="1">
      <alignment horizontal="right" vertical="center" wrapText="1"/>
    </xf>
    <xf numFmtId="0" fontId="47" fillId="2" borderId="0" xfId="0" applyFont="1" applyFill="1" applyBorder="1" applyAlignment="1">
      <alignment horizontal="right"/>
    </xf>
    <xf numFmtId="9" fontId="40" fillId="2" borderId="5" xfId="16" applyFont="1" applyFill="1" applyBorder="1" applyAlignment="1">
      <alignment horizontal="right" vertical="center"/>
    </xf>
    <xf numFmtId="9" fontId="11" fillId="2" borderId="5" xfId="16" applyFont="1" applyFill="1" applyBorder="1" applyAlignment="1">
      <alignment horizontal="right" vertical="center"/>
    </xf>
    <xf numFmtId="3" fontId="35" fillId="2" borderId="0" xfId="0" applyNumberFormat="1" applyFont="1" applyFill="1"/>
    <xf numFmtId="9" fontId="11" fillId="2" borderId="6" xfId="16" applyFont="1" applyFill="1" applyBorder="1" applyAlignment="1">
      <alignment horizontal="right" vertical="center"/>
    </xf>
    <xf numFmtId="3" fontId="11" fillId="2" borderId="6" xfId="25" applyNumberFormat="1" applyFont="1" applyFill="1" applyBorder="1" applyAlignment="1">
      <alignment horizontal="right" vertical="center"/>
    </xf>
    <xf numFmtId="3" fontId="40" fillId="2" borderId="0" xfId="16" applyNumberFormat="1" applyFont="1" applyFill="1" applyBorder="1" applyAlignment="1">
      <alignment horizontal="right" vertical="center"/>
    </xf>
    <xf numFmtId="3" fontId="40" fillId="2" borderId="5" xfId="16" applyNumberFormat="1" applyFont="1" applyFill="1" applyBorder="1" applyAlignment="1">
      <alignment horizontal="right" vertical="center"/>
    </xf>
    <xf numFmtId="3" fontId="11" fillId="2" borderId="5" xfId="16" applyNumberFormat="1" applyFont="1" applyFill="1" applyBorder="1" applyAlignment="1">
      <alignment horizontal="right" vertical="center"/>
    </xf>
    <xf numFmtId="0" fontId="11" fillId="2" borderId="17" xfId="0" applyFont="1" applyFill="1" applyBorder="1" applyAlignment="1">
      <alignment vertical="center" wrapText="1"/>
    </xf>
    <xf numFmtId="0" fontId="11" fillId="2" borderId="17" xfId="0" applyFont="1" applyFill="1" applyBorder="1" applyAlignment="1">
      <alignment horizontal="right" vertical="center" wrapText="1"/>
    </xf>
    <xf numFmtId="14" fontId="11" fillId="2" borderId="17" xfId="25" applyNumberFormat="1" applyFont="1" applyFill="1" applyBorder="1" applyAlignment="1">
      <alignment horizontal="right" vertical="center" wrapText="1"/>
    </xf>
    <xf numFmtId="14" fontId="12" fillId="2" borderId="17" xfId="25" applyNumberFormat="1" applyFont="1" applyFill="1" applyBorder="1" applyAlignment="1">
      <alignment horizontal="right" vertical="center" wrapText="1"/>
    </xf>
    <xf numFmtId="0" fontId="8" fillId="2" borderId="0" xfId="0" applyFont="1" applyFill="1" applyBorder="1" applyAlignment="1">
      <alignment vertical="center"/>
    </xf>
    <xf numFmtId="0" fontId="11" fillId="2" borderId="0" xfId="25" applyNumberFormat="1" applyFont="1" applyFill="1" applyBorder="1" applyAlignment="1">
      <alignment horizontal="right" vertical="center" wrapText="1"/>
    </xf>
    <xf numFmtId="0" fontId="40" fillId="2" borderId="4" xfId="25" applyNumberFormat="1" applyFont="1" applyFill="1" applyBorder="1" applyAlignment="1">
      <alignment horizontal="left" vertical="center" wrapText="1"/>
    </xf>
    <xf numFmtId="3" fontId="40" fillId="2" borderId="22" xfId="0" applyNumberFormat="1" applyFont="1" applyFill="1" applyBorder="1" applyAlignment="1">
      <alignment horizontal="right" vertical="center"/>
    </xf>
    <xf numFmtId="0" fontId="8" fillId="2" borderId="0" xfId="0" applyFont="1" applyFill="1" applyBorder="1"/>
    <xf numFmtId="0" fontId="51" fillId="2" borderId="0" xfId="0" quotePrefix="1" applyFont="1" applyFill="1" applyBorder="1" applyAlignment="1">
      <alignment horizontal="left"/>
    </xf>
    <xf numFmtId="0" fontId="51" fillId="2" borderId="0" xfId="0" applyFont="1" applyFill="1" applyBorder="1" applyAlignment="1">
      <alignment horizontal="left"/>
    </xf>
    <xf numFmtId="0" fontId="11" fillId="2" borderId="5" xfId="0" applyFont="1" applyFill="1" applyBorder="1" applyAlignment="1">
      <alignment horizontal="left" vertical="center" wrapText="1"/>
    </xf>
    <xf numFmtId="0" fontId="11" fillId="2" borderId="6" xfId="0" applyFont="1" applyFill="1" applyBorder="1" applyAlignment="1">
      <alignment horizontal="left" vertical="center"/>
    </xf>
    <xf numFmtId="3" fontId="11" fillId="2" borderId="6" xfId="0" applyNumberFormat="1" applyFont="1" applyFill="1" applyBorder="1" applyAlignment="1">
      <alignment horizontal="right" vertical="center"/>
    </xf>
    <xf numFmtId="0" fontId="40" fillId="2" borderId="21" xfId="25" applyNumberFormat="1" applyFont="1" applyFill="1" applyBorder="1" applyAlignment="1">
      <alignment horizontal="left" vertical="center" wrapText="1"/>
    </xf>
    <xf numFmtId="3" fontId="40" fillId="2" borderId="21" xfId="0" applyNumberFormat="1" applyFont="1" applyFill="1" applyBorder="1" applyAlignment="1">
      <alignment vertical="center"/>
    </xf>
    <xf numFmtId="3" fontId="40" fillId="2" borderId="5" xfId="0" applyNumberFormat="1" applyFont="1" applyFill="1" applyBorder="1" applyAlignment="1">
      <alignment vertical="center"/>
    </xf>
    <xf numFmtId="3" fontId="40" fillId="8" borderId="5" xfId="0" applyNumberFormat="1" applyFont="1" applyFill="1" applyBorder="1" applyAlignment="1">
      <alignment vertical="center"/>
    </xf>
    <xf numFmtId="0" fontId="40" fillId="2" borderId="23" xfId="25" applyNumberFormat="1" applyFont="1" applyFill="1" applyBorder="1" applyAlignment="1">
      <alignment horizontal="left" vertical="center" wrapText="1"/>
    </xf>
    <xf numFmtId="3" fontId="40" fillId="8" borderId="23" xfId="0" applyNumberFormat="1" applyFont="1" applyFill="1" applyBorder="1" applyAlignment="1">
      <alignment vertical="center"/>
    </xf>
    <xf numFmtId="9" fontId="11" fillId="2" borderId="17" xfId="25" quotePrefix="1" applyNumberFormat="1" applyFont="1" applyFill="1" applyBorder="1" applyAlignment="1">
      <alignment horizontal="right" vertical="center" wrapText="1"/>
    </xf>
    <xf numFmtId="9" fontId="11" fillId="2" borderId="17" xfId="25" applyNumberFormat="1" applyFont="1" applyFill="1" applyBorder="1" applyAlignment="1">
      <alignment horizontal="right" vertical="center" wrapText="1"/>
    </xf>
    <xf numFmtId="0" fontId="40" fillId="2" borderId="5" xfId="25" applyNumberFormat="1" applyFont="1" applyFill="1" applyBorder="1" applyAlignment="1">
      <alignment vertical="center" wrapText="1"/>
    </xf>
    <xf numFmtId="176" fontId="40" fillId="2" borderId="5" xfId="16" applyNumberFormat="1" applyFont="1" applyFill="1" applyBorder="1" applyAlignment="1">
      <alignment horizontal="right" vertical="center"/>
    </xf>
    <xf numFmtId="0" fontId="38" fillId="2" borderId="0" xfId="0" applyFont="1" applyFill="1"/>
    <xf numFmtId="0" fontId="52" fillId="2" borderId="0" xfId="0" applyFont="1" applyFill="1" applyBorder="1" applyAlignment="1">
      <alignment vertical="center"/>
    </xf>
    <xf numFmtId="9" fontId="11" fillId="2" borderId="17" xfId="25" quotePrefix="1" applyNumberFormat="1" applyFont="1" applyFill="1" applyBorder="1" applyAlignment="1">
      <alignment horizontal="right" vertical="center"/>
    </xf>
    <xf numFmtId="9" fontId="11" fillId="2" borderId="17" xfId="25" applyNumberFormat="1" applyFont="1" applyFill="1" applyBorder="1" applyAlignment="1">
      <alignment horizontal="right" vertical="center"/>
    </xf>
    <xf numFmtId="3" fontId="40" fillId="0" borderId="5" xfId="0" applyNumberFormat="1" applyFont="1" applyFill="1" applyBorder="1" applyAlignment="1">
      <alignment vertical="center"/>
    </xf>
    <xf numFmtId="0" fontId="11" fillId="2" borderId="22" xfId="25" applyNumberFormat="1" applyFont="1" applyFill="1" applyBorder="1" applyAlignment="1">
      <alignment vertical="center" wrapText="1"/>
    </xf>
    <xf numFmtId="167" fontId="40" fillId="2" borderId="5" xfId="0" applyNumberFormat="1" applyFont="1" applyFill="1" applyBorder="1" applyAlignment="1">
      <alignment horizontal="right" vertical="center"/>
    </xf>
    <xf numFmtId="3" fontId="40" fillId="2" borderId="4" xfId="0" applyNumberFormat="1" applyFont="1" applyFill="1" applyBorder="1" applyAlignment="1">
      <alignment horizontal="right" vertical="center"/>
    </xf>
    <xf numFmtId="10" fontId="40" fillId="2" borderId="4" xfId="16" applyNumberFormat="1" applyFont="1" applyFill="1" applyBorder="1" applyAlignment="1">
      <alignment horizontal="right" vertical="center"/>
    </xf>
    <xf numFmtId="176" fontId="40" fillId="2" borderId="4" xfId="16" applyNumberFormat="1" applyFont="1" applyFill="1" applyBorder="1" applyAlignment="1">
      <alignment horizontal="right" vertical="center"/>
    </xf>
    <xf numFmtId="3" fontId="48" fillId="2" borderId="4" xfId="0" applyNumberFormat="1" applyFont="1" applyFill="1" applyBorder="1" applyAlignment="1">
      <alignment horizontal="right" vertical="center"/>
    </xf>
    <xf numFmtId="3" fontId="48" fillId="9" borderId="22" xfId="0" applyNumberFormat="1" applyFont="1" applyFill="1" applyBorder="1" applyAlignment="1">
      <alignment horizontal="right" vertical="center"/>
    </xf>
    <xf numFmtId="0" fontId="40" fillId="2" borderId="0" xfId="25" applyNumberFormat="1" applyFont="1" applyFill="1" applyBorder="1" applyAlignment="1">
      <alignment vertical="top" wrapText="1"/>
    </xf>
    <xf numFmtId="10" fontId="40" fillId="2" borderId="5" xfId="16" applyNumberFormat="1" applyFont="1" applyFill="1" applyBorder="1" applyAlignment="1">
      <alignment horizontal="right" vertical="center"/>
    </xf>
    <xf numFmtId="3" fontId="40" fillId="9" borderId="0" xfId="0" applyNumberFormat="1" applyFont="1" applyFill="1" applyBorder="1" applyAlignment="1">
      <alignment horizontal="right" vertical="center"/>
    </xf>
    <xf numFmtId="3" fontId="11" fillId="2" borderId="14" xfId="0" applyNumberFormat="1" applyFont="1" applyFill="1" applyBorder="1" applyAlignment="1">
      <alignment horizontal="right" vertical="center"/>
    </xf>
    <xf numFmtId="10" fontId="11" fillId="2" borderId="14" xfId="16" applyNumberFormat="1" applyFont="1" applyFill="1" applyBorder="1" applyAlignment="1">
      <alignment horizontal="right" vertical="center"/>
    </xf>
    <xf numFmtId="176" fontId="11" fillId="2" borderId="14" xfId="16" applyNumberFormat="1" applyFont="1" applyFill="1" applyBorder="1" applyAlignment="1">
      <alignment horizontal="right" vertical="center"/>
    </xf>
    <xf numFmtId="3" fontId="11" fillId="2" borderId="3" xfId="0" applyNumberFormat="1" applyFont="1" applyFill="1" applyBorder="1" applyAlignment="1">
      <alignment horizontal="right" vertical="center"/>
    </xf>
    <xf numFmtId="167" fontId="40" fillId="2" borderId="4" xfId="0" applyNumberFormat="1" applyFont="1" applyFill="1" applyBorder="1" applyAlignment="1">
      <alignment horizontal="right" vertical="center"/>
    </xf>
    <xf numFmtId="0" fontId="11" fillId="2" borderId="15" xfId="25" applyNumberFormat="1" applyFont="1" applyFill="1" applyBorder="1" applyAlignment="1">
      <alignment horizontal="right" vertical="center"/>
    </xf>
    <xf numFmtId="3" fontId="11" fillId="2" borderId="15" xfId="0" applyNumberFormat="1" applyFont="1" applyFill="1" applyBorder="1" applyAlignment="1">
      <alignment horizontal="right" vertical="center"/>
    </xf>
    <xf numFmtId="3" fontId="40" fillId="2" borderId="15" xfId="0" applyNumberFormat="1" applyFont="1" applyFill="1" applyBorder="1" applyAlignment="1">
      <alignment horizontal="right" vertical="center"/>
    </xf>
    <xf numFmtId="176" fontId="11" fillId="2" borderId="15" xfId="16" applyNumberFormat="1" applyFont="1" applyFill="1" applyBorder="1" applyAlignment="1">
      <alignment horizontal="right" vertical="center"/>
    </xf>
    <xf numFmtId="0" fontId="40" fillId="2" borderId="0" xfId="0" applyFont="1" applyFill="1"/>
    <xf numFmtId="0" fontId="25" fillId="2" borderId="0" xfId="25" applyNumberFormat="1" applyFont="1" applyFill="1" applyBorder="1" applyAlignment="1">
      <alignment vertical="top" wrapText="1"/>
    </xf>
    <xf numFmtId="0" fontId="11" fillId="2" borderId="0" xfId="25" applyNumberFormat="1" applyFont="1" applyFill="1" applyBorder="1" applyAlignment="1">
      <alignment vertical="center" wrapText="1"/>
    </xf>
    <xf numFmtId="0" fontId="35" fillId="2" borderId="0" xfId="0" applyFont="1" applyFill="1" applyAlignment="1"/>
    <xf numFmtId="0" fontId="45" fillId="2" borderId="0" xfId="0" applyFont="1" applyFill="1" applyAlignment="1"/>
    <xf numFmtId="10" fontId="11" fillId="10" borderId="14" xfId="16" applyNumberFormat="1" applyFont="1" applyFill="1" applyBorder="1" applyAlignment="1">
      <alignment horizontal="right" vertical="center"/>
    </xf>
    <xf numFmtId="0" fontId="11" fillId="2" borderId="2" xfId="0" applyFont="1" applyFill="1" applyBorder="1" applyAlignment="1">
      <alignment vertical="center"/>
    </xf>
    <xf numFmtId="3" fontId="8" fillId="2" borderId="0" xfId="0" applyNumberFormat="1" applyFont="1" applyFill="1" applyBorder="1" applyAlignment="1">
      <alignment vertical="center"/>
    </xf>
    <xf numFmtId="3" fontId="11" fillId="2" borderId="5" xfId="0" applyNumberFormat="1" applyFont="1" applyFill="1" applyBorder="1" applyAlignment="1">
      <alignment vertical="center"/>
    </xf>
    <xf numFmtId="3" fontId="34" fillId="2" borderId="0" xfId="0" applyNumberFormat="1" applyFont="1" applyFill="1"/>
    <xf numFmtId="0" fontId="11" fillId="2" borderId="26" xfId="25" applyNumberFormat="1" applyFont="1" applyFill="1" applyBorder="1" applyAlignment="1">
      <alignment vertical="center"/>
    </xf>
    <xf numFmtId="0" fontId="40" fillId="2" borderId="0" xfId="0" applyFont="1" applyFill="1" applyAlignment="1"/>
    <xf numFmtId="3" fontId="40" fillId="10" borderId="4" xfId="0" applyNumberFormat="1" applyFont="1" applyFill="1" applyBorder="1" applyAlignment="1">
      <alignment horizontal="right" vertical="center"/>
    </xf>
    <xf numFmtId="3" fontId="40" fillId="10" borderId="5" xfId="0" applyNumberFormat="1" applyFont="1" applyFill="1" applyBorder="1" applyAlignment="1">
      <alignment horizontal="right" vertical="center"/>
    </xf>
    <xf numFmtId="10" fontId="40" fillId="10" borderId="5" xfId="16" applyNumberFormat="1" applyFont="1" applyFill="1" applyBorder="1" applyAlignment="1">
      <alignment horizontal="right" vertical="center"/>
    </xf>
    <xf numFmtId="3" fontId="11" fillId="10" borderId="14" xfId="0" applyNumberFormat="1" applyFont="1" applyFill="1" applyBorder="1" applyAlignment="1">
      <alignment horizontal="right" vertical="center"/>
    </xf>
    <xf numFmtId="10" fontId="40" fillId="0" borderId="5" xfId="16" applyNumberFormat="1" applyFont="1" applyFill="1" applyBorder="1" applyAlignment="1">
      <alignment horizontal="right" vertical="center"/>
    </xf>
    <xf numFmtId="176" fontId="40" fillId="0" borderId="4" xfId="16" applyNumberFormat="1" applyFont="1" applyFill="1" applyBorder="1" applyAlignment="1">
      <alignment horizontal="right" vertical="center"/>
    </xf>
    <xf numFmtId="3" fontId="11" fillId="0" borderId="14" xfId="0" applyNumberFormat="1" applyFont="1" applyFill="1" applyBorder="1" applyAlignment="1">
      <alignment horizontal="right" vertical="center"/>
    </xf>
    <xf numFmtId="10" fontId="11" fillId="0" borderId="14" xfId="16" applyNumberFormat="1" applyFont="1" applyFill="1" applyBorder="1" applyAlignment="1">
      <alignment horizontal="right" vertical="center"/>
    </xf>
    <xf numFmtId="3" fontId="11" fillId="10" borderId="15" xfId="0" applyNumberFormat="1" applyFont="1" applyFill="1" applyBorder="1" applyAlignment="1">
      <alignment horizontal="right" vertical="center"/>
    </xf>
    <xf numFmtId="0" fontId="8" fillId="2" borderId="0" xfId="0" applyFont="1" applyFill="1" applyAlignment="1">
      <alignment vertical="center"/>
    </xf>
    <xf numFmtId="0" fontId="9" fillId="2" borderId="0" xfId="0" applyFont="1" applyFill="1" applyBorder="1" applyAlignment="1">
      <alignment vertical="center" wrapText="1"/>
    </xf>
    <xf numFmtId="1" fontId="11" fillId="2" borderId="17" xfId="0" applyNumberFormat="1" applyFont="1" applyFill="1" applyBorder="1" applyAlignment="1">
      <alignment horizontal="right" vertical="center" wrapText="1"/>
    </xf>
    <xf numFmtId="0" fontId="11" fillId="2" borderId="0" xfId="0" applyFont="1" applyFill="1" applyBorder="1" applyAlignment="1">
      <alignment vertical="center"/>
    </xf>
    <xf numFmtId="3" fontId="14" fillId="2" borderId="0" xfId="0" applyNumberFormat="1" applyFont="1" applyFill="1" applyBorder="1" applyAlignment="1">
      <alignment vertical="center"/>
    </xf>
    <xf numFmtId="0" fontId="11" fillId="2" borderId="5" xfId="0" applyFont="1" applyFill="1" applyBorder="1" applyAlignment="1">
      <alignment vertical="center"/>
    </xf>
    <xf numFmtId="0" fontId="54" fillId="2" borderId="0" xfId="0" applyFont="1" applyFill="1" applyBorder="1" applyAlignment="1">
      <alignment horizontal="right" vertical="center"/>
    </xf>
    <xf numFmtId="0" fontId="14" fillId="2" borderId="0" xfId="0" applyFont="1" applyFill="1" applyBorder="1" applyAlignment="1">
      <alignment wrapText="1"/>
    </xf>
    <xf numFmtId="0" fontId="7" fillId="2" borderId="0" xfId="26" quotePrefix="1" applyFont="1" applyFill="1" applyBorder="1" applyAlignment="1">
      <alignment vertical="center" wrapText="1"/>
    </xf>
    <xf numFmtId="0" fontId="40" fillId="2" borderId="0" xfId="26" applyFont="1" applyFill="1"/>
    <xf numFmtId="0" fontId="40" fillId="2" borderId="0" xfId="26" applyFont="1" applyFill="1" applyAlignment="1">
      <alignment vertical="center"/>
    </xf>
    <xf numFmtId="0" fontId="11" fillId="2" borderId="0" xfId="26" applyFont="1" applyFill="1" applyBorder="1" applyAlignment="1">
      <alignment horizontal="left" vertical="center"/>
    </xf>
    <xf numFmtId="0" fontId="11" fillId="2" borderId="0" xfId="26" applyFont="1" applyFill="1" applyBorder="1" applyAlignment="1">
      <alignment vertical="center"/>
    </xf>
    <xf numFmtId="0" fontId="11" fillId="2" borderId="5" xfId="26" applyFont="1" applyFill="1" applyBorder="1" applyAlignment="1">
      <alignment vertical="center"/>
    </xf>
    <xf numFmtId="0" fontId="11" fillId="2" borderId="6" xfId="26" applyFont="1" applyFill="1" applyBorder="1" applyAlignment="1">
      <alignment vertical="center"/>
    </xf>
    <xf numFmtId="3" fontId="11" fillId="2" borderId="6" xfId="26" applyNumberFormat="1" applyFont="1" applyFill="1" applyBorder="1" applyAlignment="1">
      <alignment vertical="center"/>
    </xf>
    <xf numFmtId="3" fontId="40" fillId="2" borderId="0" xfId="26" applyNumberFormat="1" applyFont="1" applyFill="1"/>
    <xf numFmtId="0" fontId="8" fillId="2" borderId="0" xfId="26" applyFont="1" applyFill="1"/>
    <xf numFmtId="0" fontId="40" fillId="2" borderId="0" xfId="26" applyFont="1" applyFill="1" applyBorder="1" applyAlignment="1">
      <alignment vertical="center"/>
    </xf>
    <xf numFmtId="3" fontId="40" fillId="2" borderId="0" xfId="26" applyNumberFormat="1" applyFont="1" applyFill="1" applyBorder="1" applyAlignment="1">
      <alignment vertical="center"/>
    </xf>
    <xf numFmtId="10" fontId="40" fillId="2" borderId="0" xfId="16" applyNumberFormat="1" applyFont="1" applyFill="1"/>
    <xf numFmtId="0" fontId="50" fillId="2" borderId="0" xfId="26" applyFont="1" applyFill="1"/>
    <xf numFmtId="3" fontId="50" fillId="2" borderId="0" xfId="26" applyNumberFormat="1" applyFont="1" applyFill="1"/>
    <xf numFmtId="0" fontId="14" fillId="2" borderId="0" xfId="26" applyFont="1" applyFill="1" applyAlignment="1">
      <alignment vertical="center"/>
    </xf>
    <xf numFmtId="0" fontId="8" fillId="2" borderId="0" xfId="26" applyFont="1" applyFill="1" applyAlignment="1">
      <alignment vertical="center"/>
    </xf>
    <xf numFmtId="0" fontId="8" fillId="2" borderId="0" xfId="26" applyFont="1" applyFill="1" applyBorder="1"/>
    <xf numFmtId="0" fontId="54" fillId="2" borderId="0" xfId="26" applyFont="1" applyFill="1" applyBorder="1" applyAlignment="1">
      <alignment horizontal="right" vertical="center"/>
    </xf>
    <xf numFmtId="0" fontId="24" fillId="2" borderId="0" xfId="26" applyFont="1" applyFill="1" applyBorder="1" applyAlignment="1">
      <alignment vertical="center"/>
    </xf>
    <xf numFmtId="0" fontId="11" fillId="2" borderId="21" xfId="26" applyFont="1" applyFill="1" applyBorder="1" applyAlignment="1">
      <alignment vertical="center" wrapText="1"/>
    </xf>
    <xf numFmtId="3" fontId="11" fillId="2" borderId="21" xfId="26" applyNumberFormat="1" applyFont="1" applyFill="1" applyBorder="1" applyAlignment="1">
      <alignment horizontal="right" vertical="center"/>
    </xf>
    <xf numFmtId="0" fontId="11" fillId="2" borderId="24" xfId="26" applyFont="1" applyFill="1" applyBorder="1" applyAlignment="1">
      <alignment horizontal="left" vertical="center" wrapText="1"/>
    </xf>
    <xf numFmtId="3" fontId="11" fillId="2" borderId="24" xfId="26" applyNumberFormat="1" applyFont="1" applyFill="1" applyBorder="1" applyAlignment="1">
      <alignment horizontal="right" vertical="center" wrapText="1"/>
    </xf>
    <xf numFmtId="0" fontId="14" fillId="2" borderId="0" xfId="26" applyFont="1" applyFill="1" applyBorder="1" applyAlignment="1">
      <alignment wrapText="1"/>
    </xf>
    <xf numFmtId="3" fontId="8" fillId="2" borderId="0" xfId="26" applyNumberFormat="1" applyFont="1" applyFill="1"/>
    <xf numFmtId="0" fontId="35" fillId="2" borderId="0" xfId="26" applyFont="1" applyFill="1"/>
    <xf numFmtId="0" fontId="11" fillId="2" borderId="5" xfId="26" applyNumberFormat="1" applyFont="1" applyFill="1" applyBorder="1" applyAlignment="1">
      <alignment horizontal="right" vertical="center"/>
    </xf>
    <xf numFmtId="0" fontId="47" fillId="2" borderId="0" xfId="26" applyFont="1" applyFill="1" applyBorder="1" applyAlignment="1">
      <alignment vertical="center"/>
    </xf>
    <xf numFmtId="3" fontId="47" fillId="2" borderId="0" xfId="26" applyNumberFormat="1" applyFont="1" applyFill="1" applyBorder="1" applyAlignment="1">
      <alignment vertical="center"/>
    </xf>
    <xf numFmtId="0" fontId="56" fillId="2" borderId="0" xfId="26" applyFont="1" applyFill="1"/>
    <xf numFmtId="0" fontId="8" fillId="2" borderId="0" xfId="26" applyFont="1" applyFill="1" applyBorder="1" applyAlignment="1">
      <alignment vertical="center"/>
    </xf>
    <xf numFmtId="0" fontId="7" fillId="2" borderId="0" xfId="26" applyFont="1" applyFill="1" applyBorder="1" applyAlignment="1">
      <alignment vertical="center"/>
    </xf>
    <xf numFmtId="0" fontId="55" fillId="2" borderId="0" xfId="26" applyFont="1" applyFill="1" applyBorder="1" applyAlignment="1">
      <alignment horizontal="left" vertical="center" wrapText="1"/>
    </xf>
    <xf numFmtId="0" fontId="31" fillId="2" borderId="0" xfId="26" applyFont="1" applyFill="1" applyBorder="1"/>
    <xf numFmtId="0" fontId="11" fillId="2" borderId="2" xfId="25" applyNumberFormat="1" applyFont="1" applyFill="1" applyBorder="1" applyAlignment="1">
      <alignment vertical="center"/>
    </xf>
    <xf numFmtId="0" fontId="11" fillId="2" borderId="2" xfId="25" applyNumberFormat="1" applyFont="1" applyFill="1" applyBorder="1" applyAlignment="1">
      <alignment horizontal="right" vertical="center"/>
    </xf>
    <xf numFmtId="0" fontId="11" fillId="2" borderId="0" xfId="25" applyNumberFormat="1" applyFont="1" applyFill="1" applyBorder="1" applyAlignment="1">
      <alignment vertical="center"/>
    </xf>
    <xf numFmtId="0" fontId="11" fillId="2" borderId="27" xfId="25" applyNumberFormat="1" applyFont="1" applyFill="1" applyBorder="1" applyAlignment="1">
      <alignment vertical="center"/>
    </xf>
    <xf numFmtId="0" fontId="11" fillId="2" borderId="27" xfId="25" applyNumberFormat="1" applyFont="1" applyFill="1" applyBorder="1" applyAlignment="1">
      <alignment horizontal="right" vertical="center"/>
    </xf>
    <xf numFmtId="0" fontId="14" fillId="2" borderId="0" xfId="26" applyFont="1" applyFill="1" applyBorder="1" applyAlignment="1">
      <alignment vertical="center"/>
    </xf>
    <xf numFmtId="0" fontId="57" fillId="2" borderId="0" xfId="26" quotePrefix="1" applyFont="1" applyFill="1" applyBorder="1"/>
    <xf numFmtId="164" fontId="14" fillId="2" borderId="0" xfId="26" applyNumberFormat="1" applyFont="1" applyFill="1" applyBorder="1" applyAlignment="1">
      <alignment horizontal="right" vertical="center"/>
    </xf>
    <xf numFmtId="164" fontId="14" fillId="2" borderId="0" xfId="26" applyNumberFormat="1" applyFont="1" applyFill="1" applyBorder="1" applyAlignment="1">
      <alignment horizontal="left" vertical="center"/>
    </xf>
    <xf numFmtId="14" fontId="58" fillId="2" borderId="0" xfId="26" applyNumberFormat="1" applyFont="1" applyFill="1" applyBorder="1" applyAlignment="1">
      <alignment vertical="center"/>
    </xf>
    <xf numFmtId="3" fontId="58" fillId="2" borderId="0" xfId="26" applyNumberFormat="1" applyFont="1" applyFill="1" applyBorder="1" applyAlignment="1">
      <alignment vertical="center"/>
    </xf>
    <xf numFmtId="0" fontId="45" fillId="2" borderId="0" xfId="26" applyFont="1" applyFill="1"/>
    <xf numFmtId="0" fontId="45" fillId="2" borderId="0" xfId="26" applyFont="1" applyFill="1" applyBorder="1"/>
    <xf numFmtId="14" fontId="58" fillId="2" borderId="0" xfId="26" applyNumberFormat="1" applyFont="1" applyFill="1" applyBorder="1"/>
    <xf numFmtId="3" fontId="58" fillId="2" borderId="0" xfId="26" applyNumberFormat="1" applyFont="1" applyFill="1" applyBorder="1"/>
    <xf numFmtId="14" fontId="58" fillId="2" borderId="28" xfId="26" applyNumberFormat="1" applyFont="1" applyFill="1" applyBorder="1"/>
    <xf numFmtId="3" fontId="58" fillId="2" borderId="28" xfId="26" applyNumberFormat="1" applyFont="1" applyFill="1" applyBorder="1"/>
    <xf numFmtId="0" fontId="59" fillId="0" borderId="0" xfId="28" applyFont="1"/>
    <xf numFmtId="0" fontId="5" fillId="0" borderId="0" xfId="28"/>
    <xf numFmtId="0" fontId="60" fillId="0" borderId="0" xfId="28" applyFont="1" applyAlignment="1">
      <alignment vertical="center"/>
    </xf>
    <xf numFmtId="3" fontId="14" fillId="2" borderId="0" xfId="28" applyNumberFormat="1" applyFont="1" applyFill="1" applyBorder="1" applyAlignment="1">
      <alignment horizontal="right"/>
    </xf>
    <xf numFmtId="3" fontId="14" fillId="2" borderId="5" xfId="28" applyNumberFormat="1" applyFont="1" applyFill="1" applyBorder="1" applyAlignment="1">
      <alignment horizontal="right"/>
    </xf>
    <xf numFmtId="0" fontId="61" fillId="12" borderId="18" xfId="28" applyFont="1" applyFill="1" applyBorder="1" applyAlignment="1">
      <alignment vertical="center"/>
    </xf>
    <xf numFmtId="1" fontId="11" fillId="2" borderId="3" xfId="0" applyNumberFormat="1" applyFont="1" applyFill="1" applyBorder="1" applyAlignment="1">
      <alignment horizontal="right" vertical="center" wrapText="1"/>
    </xf>
    <xf numFmtId="0" fontId="11" fillId="2" borderId="24" xfId="0" applyFont="1" applyFill="1" applyBorder="1" applyAlignment="1">
      <alignment horizontal="left" vertical="center" wrapText="1"/>
    </xf>
    <xf numFmtId="0" fontId="24" fillId="2" borderId="0" xfId="26" applyFont="1" applyFill="1" applyBorder="1"/>
    <xf numFmtId="0" fontId="11" fillId="2" borderId="3" xfId="26" applyFont="1" applyFill="1" applyBorder="1" applyAlignment="1">
      <alignment horizontal="left" vertical="center"/>
    </xf>
    <xf numFmtId="0" fontId="11" fillId="2" borderId="3" xfId="25" quotePrefix="1" applyNumberFormat="1" applyFont="1" applyFill="1" applyBorder="1" applyAlignment="1">
      <alignment horizontal="center" vertical="center" wrapText="1"/>
    </xf>
    <xf numFmtId="0" fontId="11" fillId="2" borderId="6" xfId="26" applyFont="1" applyFill="1" applyBorder="1" applyAlignment="1">
      <alignment horizontal="left" vertical="center" wrapText="1"/>
    </xf>
    <xf numFmtId="164" fontId="10" fillId="2" borderId="0" xfId="26" applyNumberFormat="1" applyFont="1" applyFill="1" applyBorder="1" applyAlignment="1">
      <alignment horizontal="right"/>
    </xf>
    <xf numFmtId="3" fontId="11" fillId="2" borderId="0" xfId="26" applyNumberFormat="1" applyFont="1" applyFill="1" applyBorder="1" applyAlignment="1">
      <alignment horizontal="right" vertical="center"/>
    </xf>
    <xf numFmtId="3" fontId="11" fillId="2" borderId="5" xfId="26" applyNumberFormat="1" applyFont="1" applyFill="1" applyBorder="1" applyAlignment="1">
      <alignment horizontal="right" vertical="center"/>
    </xf>
    <xf numFmtId="0" fontId="11" fillId="2" borderId="2" xfId="26" applyFont="1" applyFill="1" applyBorder="1" applyAlignment="1">
      <alignment horizontal="left" vertical="center"/>
    </xf>
    <xf numFmtId="0" fontId="11" fillId="2" borderId="23" xfId="26" applyFont="1" applyFill="1" applyBorder="1" applyAlignment="1">
      <alignment horizontal="left" vertical="center" wrapText="1"/>
    </xf>
    <xf numFmtId="3" fontId="11" fillId="2" borderId="23" xfId="26" applyNumberFormat="1" applyFont="1" applyFill="1" applyBorder="1" applyAlignment="1">
      <alignment horizontal="right" vertical="center"/>
    </xf>
    <xf numFmtId="0" fontId="45" fillId="0" borderId="0" xfId="0" applyFont="1" applyFill="1" applyAlignment="1">
      <alignment vertical="center" wrapText="1"/>
    </xf>
    <xf numFmtId="0" fontId="11" fillId="2" borderId="21" xfId="26" applyFont="1" applyFill="1" applyBorder="1" applyAlignment="1">
      <alignment vertical="center"/>
    </xf>
    <xf numFmtId="0" fontId="8" fillId="0" borderId="0" xfId="0" applyFont="1" applyFill="1"/>
    <xf numFmtId="0" fontId="40" fillId="12" borderId="4" xfId="28" applyFont="1" applyFill="1" applyBorder="1" applyAlignment="1">
      <alignment vertical="center" wrapText="1"/>
    </xf>
    <xf numFmtId="0" fontId="40" fillId="12" borderId="31" xfId="28" applyFont="1" applyFill="1" applyBorder="1" applyAlignment="1">
      <alignment vertical="center" wrapText="1"/>
    </xf>
    <xf numFmtId="3" fontId="12" fillId="2" borderId="4" xfId="0" applyNumberFormat="1" applyFont="1" applyFill="1" applyBorder="1" applyAlignment="1">
      <alignment horizontal="right" vertical="center"/>
    </xf>
    <xf numFmtId="3" fontId="48" fillId="2" borderId="5" xfId="0" applyNumberFormat="1" applyFont="1" applyFill="1" applyBorder="1" applyAlignment="1">
      <alignment horizontal="right" vertical="center"/>
    </xf>
    <xf numFmtId="0" fontId="11" fillId="2" borderId="6" xfId="0" applyFont="1" applyFill="1" applyBorder="1" applyAlignment="1">
      <alignment vertical="center"/>
    </xf>
    <xf numFmtId="0" fontId="11" fillId="2" borderId="2" xfId="0" applyFont="1" applyFill="1" applyBorder="1" applyAlignment="1">
      <alignment horizontal="right" vertical="top"/>
    </xf>
    <xf numFmtId="0" fontId="11" fillId="2" borderId="2" xfId="0" applyFont="1" applyFill="1" applyBorder="1" applyAlignment="1">
      <alignment horizontal="right" wrapText="1"/>
    </xf>
    <xf numFmtId="0" fontId="11" fillId="2" borderId="2" xfId="0" applyFont="1" applyFill="1" applyBorder="1" applyAlignment="1">
      <alignment horizontal="right" vertical="center" wrapText="1"/>
    </xf>
    <xf numFmtId="3" fontId="11" fillId="7" borderId="14" xfId="0" applyNumberFormat="1" applyFont="1" applyFill="1" applyBorder="1" applyAlignment="1">
      <alignment horizontal="left" vertical="center"/>
    </xf>
    <xf numFmtId="3" fontId="11" fillId="7" borderId="14" xfId="0" applyNumberFormat="1" applyFont="1" applyFill="1" applyBorder="1" applyAlignment="1">
      <alignment vertical="center"/>
    </xf>
    <xf numFmtId="3" fontId="11" fillId="7" borderId="14" xfId="0" applyNumberFormat="1" applyFont="1" applyFill="1" applyBorder="1" applyAlignment="1">
      <alignment horizontal="right" vertical="center"/>
    </xf>
    <xf numFmtId="3" fontId="11" fillId="7" borderId="5" xfId="0" quotePrefix="1" applyNumberFormat="1" applyFont="1" applyFill="1" applyBorder="1" applyAlignment="1">
      <alignment horizontal="left" vertical="center" wrapText="1"/>
    </xf>
    <xf numFmtId="3" fontId="11" fillId="7" borderId="5" xfId="0" applyNumberFormat="1" applyFont="1" applyFill="1" applyBorder="1" applyAlignment="1">
      <alignment vertical="center"/>
    </xf>
    <xf numFmtId="3" fontId="11" fillId="7" borderId="5" xfId="0" applyNumberFormat="1" applyFont="1" applyFill="1" applyBorder="1" applyAlignment="1">
      <alignment horizontal="right" vertical="center" wrapText="1"/>
    </xf>
    <xf numFmtId="3" fontId="11" fillId="7" borderId="3" xfId="0" quotePrefix="1" applyNumberFormat="1" applyFont="1" applyFill="1" applyBorder="1" applyAlignment="1">
      <alignment horizontal="left" vertical="center" wrapText="1"/>
    </xf>
    <xf numFmtId="3" fontId="11" fillId="7" borderId="3" xfId="0" applyNumberFormat="1" applyFont="1" applyFill="1" applyBorder="1" applyAlignment="1">
      <alignment horizontal="left" vertical="center" wrapText="1"/>
    </xf>
    <xf numFmtId="3" fontId="11" fillId="7" borderId="3" xfId="0" applyNumberFormat="1" applyFont="1" applyFill="1" applyBorder="1" applyAlignment="1">
      <alignment vertical="center"/>
    </xf>
    <xf numFmtId="3" fontId="11" fillId="7" borderId="3" xfId="0" applyNumberFormat="1" applyFont="1" applyFill="1" applyBorder="1" applyAlignment="1">
      <alignment horizontal="right" vertical="center"/>
    </xf>
    <xf numFmtId="3" fontId="11" fillId="7" borderId="5" xfId="0" applyNumberFormat="1" applyFont="1" applyFill="1" applyBorder="1" applyAlignment="1">
      <alignment horizontal="left" vertical="center" wrapText="1"/>
    </xf>
    <xf numFmtId="3" fontId="11" fillId="7" borderId="5" xfId="0" applyNumberFormat="1" applyFont="1" applyFill="1" applyBorder="1" applyAlignment="1">
      <alignment horizontal="right" vertical="center"/>
    </xf>
    <xf numFmtId="3" fontId="11" fillId="7" borderId="14" xfId="0" applyNumberFormat="1" applyFont="1" applyFill="1" applyBorder="1" applyAlignment="1">
      <alignment horizontal="left" vertical="center" wrapText="1"/>
    </xf>
    <xf numFmtId="176" fontId="11" fillId="7" borderId="5" xfId="24" applyNumberFormat="1" applyFont="1" applyFill="1" applyBorder="1" applyAlignment="1">
      <alignment vertical="center"/>
    </xf>
    <xf numFmtId="3" fontId="11" fillId="7" borderId="4" xfId="0" applyNumberFormat="1" applyFont="1" applyFill="1" applyBorder="1" applyAlignment="1">
      <alignment horizontal="left" vertical="center" wrapText="1"/>
    </xf>
    <xf numFmtId="9" fontId="11" fillId="7" borderId="4" xfId="24" applyFont="1" applyFill="1" applyBorder="1" applyAlignment="1">
      <alignment vertical="center"/>
    </xf>
    <xf numFmtId="3" fontId="11" fillId="7" borderId="4" xfId="0" applyNumberFormat="1" applyFont="1" applyFill="1" applyBorder="1" applyAlignment="1">
      <alignment horizontal="right" vertical="center"/>
    </xf>
    <xf numFmtId="3" fontId="11" fillId="7" borderId="5" xfId="0" applyNumberFormat="1" applyFont="1" applyFill="1" applyBorder="1" applyAlignment="1">
      <alignment horizontal="left" vertical="center" wrapText="1" indent="2"/>
    </xf>
    <xf numFmtId="9" fontId="11" fillId="7" borderId="5" xfId="24" applyFont="1" applyFill="1" applyBorder="1" applyAlignment="1">
      <alignment vertical="center"/>
    </xf>
    <xf numFmtId="3" fontId="11" fillId="7" borderId="0" xfId="0" applyNumberFormat="1" applyFont="1" applyFill="1" applyBorder="1" applyAlignment="1">
      <alignment horizontal="left" vertical="center" wrapText="1" indent="2"/>
    </xf>
    <xf numFmtId="9" fontId="11" fillId="7" borderId="0" xfId="24" applyFont="1" applyFill="1" applyBorder="1" applyAlignment="1">
      <alignment vertical="center"/>
    </xf>
    <xf numFmtId="3" fontId="11" fillId="7" borderId="0" xfId="0" applyNumberFormat="1" applyFont="1" applyFill="1" applyBorder="1" applyAlignment="1">
      <alignment horizontal="right" vertical="center"/>
    </xf>
    <xf numFmtId="10" fontId="11" fillId="7" borderId="5" xfId="24" applyNumberFormat="1" applyFont="1" applyFill="1" applyBorder="1" applyAlignment="1">
      <alignment vertical="center"/>
    </xf>
    <xf numFmtId="3" fontId="11" fillId="7" borderId="23" xfId="0" applyNumberFormat="1" applyFont="1" applyFill="1" applyBorder="1" applyAlignment="1">
      <alignment horizontal="left" vertical="center" wrapText="1"/>
    </xf>
    <xf numFmtId="3" fontId="11" fillId="7" borderId="23" xfId="0" applyNumberFormat="1" applyFont="1" applyFill="1" applyBorder="1" applyAlignment="1">
      <alignment vertical="center"/>
    </xf>
    <xf numFmtId="3" fontId="11" fillId="7" borderId="23" xfId="0" applyNumberFormat="1" applyFont="1" applyFill="1" applyBorder="1" applyAlignment="1">
      <alignment horizontal="right" vertical="center"/>
    </xf>
    <xf numFmtId="3" fontId="11" fillId="7" borderId="3" xfId="0" applyNumberFormat="1" applyFont="1" applyFill="1" applyBorder="1" applyAlignment="1">
      <alignment horizontal="right" vertical="center" wrapText="1"/>
    </xf>
    <xf numFmtId="0" fontId="29" fillId="2" borderId="5" xfId="0" applyFont="1" applyFill="1" applyBorder="1" applyAlignment="1">
      <alignment horizontal="left" vertical="center"/>
    </xf>
    <xf numFmtId="0" fontId="11" fillId="2" borderId="17" xfId="25" applyNumberFormat="1" applyFont="1" applyFill="1" applyBorder="1" applyAlignment="1">
      <alignment horizontal="right" vertical="center" wrapText="1"/>
    </xf>
    <xf numFmtId="0" fontId="11" fillId="2" borderId="3" xfId="25" applyNumberFormat="1" applyFont="1" applyFill="1" applyBorder="1" applyAlignment="1">
      <alignment horizontal="right" vertical="center" wrapText="1"/>
    </xf>
    <xf numFmtId="0" fontId="11" fillId="2" borderId="0" xfId="0" applyFont="1" applyFill="1" applyBorder="1" applyAlignment="1">
      <alignment horizontal="left" vertical="center"/>
    </xf>
    <xf numFmtId="0" fontId="11" fillId="2" borderId="3" xfId="0" applyFont="1" applyFill="1" applyBorder="1" applyAlignment="1">
      <alignment horizontal="left" vertical="center"/>
    </xf>
    <xf numFmtId="10" fontId="40" fillId="10" borderId="4" xfId="16" applyNumberFormat="1" applyFont="1" applyFill="1" applyBorder="1" applyAlignment="1">
      <alignment horizontal="right" vertical="center"/>
    </xf>
    <xf numFmtId="3" fontId="40" fillId="10" borderId="15" xfId="0" applyNumberFormat="1" applyFont="1" applyFill="1" applyBorder="1" applyAlignment="1">
      <alignment horizontal="right" vertical="center"/>
    </xf>
    <xf numFmtId="0" fontId="11" fillId="2" borderId="0" xfId="0" applyFont="1" applyFill="1" applyBorder="1" applyAlignment="1">
      <alignment horizontal="left" vertical="center"/>
    </xf>
    <xf numFmtId="0" fontId="11" fillId="2" borderId="43" xfId="0" applyFont="1" applyFill="1" applyBorder="1" applyAlignment="1">
      <alignment horizontal="right" vertical="center" wrapText="1"/>
    </xf>
    <xf numFmtId="0" fontId="11" fillId="2" borderId="43" xfId="25" quotePrefix="1" applyNumberFormat="1" applyFont="1" applyFill="1" applyBorder="1" applyAlignment="1">
      <alignment horizontal="right" vertical="center" wrapText="1"/>
    </xf>
    <xf numFmtId="0" fontId="11" fillId="2" borderId="39" xfId="25" quotePrefix="1" applyNumberFormat="1" applyFont="1" applyFill="1" applyBorder="1" applyAlignment="1">
      <alignment vertical="center" wrapText="1"/>
    </xf>
    <xf numFmtId="0" fontId="40" fillId="2" borderId="5" xfId="26" applyFont="1" applyFill="1" applyBorder="1" applyAlignment="1">
      <alignment horizontal="left" vertical="center" wrapText="1"/>
    </xf>
    <xf numFmtId="3" fontId="40" fillId="2" borderId="5" xfId="26" applyNumberFormat="1" applyFont="1" applyFill="1" applyBorder="1" applyAlignment="1">
      <alignment horizontal="right" vertical="center"/>
    </xf>
    <xf numFmtId="0" fontId="40" fillId="2" borderId="5" xfId="26" applyFont="1" applyFill="1" applyBorder="1" applyAlignment="1">
      <alignment horizontal="left" vertical="center"/>
    </xf>
    <xf numFmtId="0" fontId="40" fillId="2" borderId="24" xfId="26" applyFont="1" applyFill="1" applyBorder="1" applyAlignment="1">
      <alignment horizontal="left" vertical="center" wrapText="1"/>
    </xf>
    <xf numFmtId="3" fontId="40" fillId="2" borderId="24" xfId="26" applyNumberFormat="1" applyFont="1" applyFill="1" applyBorder="1" applyAlignment="1">
      <alignment horizontal="right" vertical="center"/>
    </xf>
    <xf numFmtId="0" fontId="46" fillId="2" borderId="0" xfId="26" applyFont="1" applyFill="1" applyBorder="1" applyAlignment="1">
      <alignment vertical="center" wrapText="1"/>
    </xf>
    <xf numFmtId="0" fontId="40" fillId="2" borderId="5" xfId="26" applyFont="1" applyFill="1" applyBorder="1" applyAlignment="1">
      <alignment vertical="center"/>
    </xf>
    <xf numFmtId="3" fontId="40" fillId="0" borderId="5" xfId="26" applyNumberFormat="1" applyFont="1" applyFill="1" applyBorder="1" applyAlignment="1">
      <alignment vertical="center"/>
    </xf>
    <xf numFmtId="3" fontId="11" fillId="0" borderId="6" xfId="26" applyNumberFormat="1" applyFont="1" applyFill="1" applyBorder="1" applyAlignment="1">
      <alignment vertical="center"/>
    </xf>
    <xf numFmtId="3" fontId="40" fillId="2" borderId="4" xfId="26" applyNumberFormat="1" applyFont="1" applyFill="1" applyBorder="1" applyAlignment="1">
      <alignment horizontal="right" vertical="center"/>
    </xf>
    <xf numFmtId="3" fontId="40" fillId="2" borderId="23" xfId="26" applyNumberFormat="1" applyFont="1" applyFill="1" applyBorder="1" applyAlignment="1">
      <alignment horizontal="right" vertical="center"/>
    </xf>
    <xf numFmtId="0" fontId="40" fillId="2" borderId="6" xfId="25" applyNumberFormat="1" applyFont="1" applyFill="1" applyBorder="1" applyAlignment="1">
      <alignment horizontal="left" vertical="center" wrapText="1"/>
    </xf>
    <xf numFmtId="3" fontId="40" fillId="2" borderId="6" xfId="26" applyNumberFormat="1" applyFont="1" applyFill="1" applyBorder="1" applyAlignment="1">
      <alignment horizontal="right" vertical="center"/>
    </xf>
    <xf numFmtId="0" fontId="46" fillId="2" borderId="0" xfId="26" applyFont="1" applyFill="1" applyBorder="1" applyAlignment="1">
      <alignment horizontal="left" vertical="center"/>
    </xf>
    <xf numFmtId="164" fontId="35" fillId="2" borderId="0" xfId="26" applyNumberFormat="1" applyFont="1" applyFill="1" applyBorder="1" applyAlignment="1">
      <alignment horizontal="right" vertical="center"/>
    </xf>
    <xf numFmtId="9" fontId="40" fillId="2" borderId="21" xfId="16" applyFont="1" applyFill="1" applyBorder="1" applyAlignment="1">
      <alignment vertical="center" wrapText="1"/>
    </xf>
    <xf numFmtId="9" fontId="40" fillId="2" borderId="4" xfId="16" applyFont="1" applyFill="1" applyBorder="1" applyAlignment="1">
      <alignment vertical="center" wrapText="1"/>
    </xf>
    <xf numFmtId="9" fontId="40" fillId="2" borderId="5" xfId="16" applyFont="1" applyFill="1" applyBorder="1" applyAlignment="1">
      <alignment vertical="center" wrapText="1"/>
    </xf>
    <xf numFmtId="3" fontId="40" fillId="8" borderId="5" xfId="24" applyNumberFormat="1" applyFont="1" applyFill="1" applyBorder="1" applyAlignment="1">
      <alignment vertical="center"/>
    </xf>
    <xf numFmtId="3" fontId="40" fillId="8" borderId="0" xfId="24" applyNumberFormat="1" applyFont="1" applyFill="1" applyBorder="1" applyAlignment="1">
      <alignment vertical="center"/>
    </xf>
    <xf numFmtId="9" fontId="40" fillId="8" borderId="0" xfId="24" applyFont="1" applyFill="1" applyBorder="1" applyAlignment="1">
      <alignment horizontal="right" vertical="center"/>
    </xf>
    <xf numFmtId="3" fontId="48" fillId="8" borderId="5" xfId="24" applyNumberFormat="1" applyFont="1" applyFill="1" applyBorder="1" applyAlignment="1">
      <alignment vertical="center"/>
    </xf>
    <xf numFmtId="9" fontId="40" fillId="8" borderId="5" xfId="24" applyFont="1" applyFill="1" applyBorder="1" applyAlignment="1">
      <alignment horizontal="right" vertical="center"/>
    </xf>
    <xf numFmtId="3" fontId="11" fillId="8" borderId="6" xfId="25" applyNumberFormat="1" applyFont="1" applyFill="1" applyBorder="1" applyAlignment="1">
      <alignment vertical="center"/>
    </xf>
    <xf numFmtId="9" fontId="40" fillId="8" borderId="6" xfId="24" applyFont="1" applyFill="1" applyBorder="1" applyAlignment="1">
      <alignment horizontal="right" vertical="center"/>
    </xf>
    <xf numFmtId="3" fontId="12" fillId="8" borderId="6" xfId="25" applyNumberFormat="1" applyFont="1" applyFill="1" applyBorder="1" applyAlignment="1">
      <alignment vertical="center"/>
    </xf>
    <xf numFmtId="0" fontId="35" fillId="0" borderId="0" xfId="0" applyFont="1"/>
    <xf numFmtId="9" fontId="11" fillId="2" borderId="6" xfId="16" applyFont="1" applyFill="1" applyBorder="1" applyAlignment="1">
      <alignment vertical="center"/>
    </xf>
    <xf numFmtId="0" fontId="11" fillId="12" borderId="44" xfId="28" applyFont="1" applyFill="1" applyBorder="1" applyAlignment="1">
      <alignment horizontal="right" vertical="center" wrapText="1"/>
    </xf>
    <xf numFmtId="0" fontId="40" fillId="2" borderId="0" xfId="25" applyNumberFormat="1" applyFont="1" applyFill="1" applyBorder="1" applyAlignment="1">
      <alignment horizontal="left" vertical="center"/>
    </xf>
    <xf numFmtId="3" fontId="40" fillId="2" borderId="0" xfId="0" applyNumberFormat="1" applyFont="1" applyFill="1" applyBorder="1" applyAlignment="1">
      <alignment horizontal="right" vertical="center"/>
    </xf>
    <xf numFmtId="0" fontId="40" fillId="2" borderId="5" xfId="25" applyNumberFormat="1" applyFont="1" applyFill="1" applyBorder="1" applyAlignment="1">
      <alignment horizontal="left" vertical="center"/>
    </xf>
    <xf numFmtId="0" fontId="5" fillId="0" borderId="0" xfId="28" applyAlignment="1">
      <alignment vertical="center"/>
    </xf>
    <xf numFmtId="0" fontId="11" fillId="12" borderId="6" xfId="28" applyFont="1" applyFill="1" applyBorder="1" applyAlignment="1">
      <alignment vertical="center" wrapText="1"/>
    </xf>
    <xf numFmtId="3" fontId="11" fillId="2" borderId="6" xfId="28" applyNumberFormat="1" applyFont="1" applyFill="1" applyBorder="1" applyAlignment="1">
      <alignment horizontal="right"/>
    </xf>
    <xf numFmtId="3" fontId="40" fillId="2" borderId="0" xfId="0" applyNumberFormat="1" applyFont="1" applyFill="1" applyBorder="1" applyAlignment="1">
      <alignment vertical="center"/>
    </xf>
    <xf numFmtId="3" fontId="40" fillId="2" borderId="6" xfId="0" applyNumberFormat="1" applyFont="1" applyFill="1" applyBorder="1" applyAlignment="1">
      <alignment vertical="center"/>
    </xf>
    <xf numFmtId="3" fontId="40" fillId="2" borderId="21" xfId="26" applyNumberFormat="1" applyFont="1" applyFill="1" applyBorder="1" applyAlignment="1">
      <alignment vertical="center"/>
    </xf>
    <xf numFmtId="3" fontId="40" fillId="9" borderId="5" xfId="26" applyNumberFormat="1" applyFont="1" applyFill="1" applyBorder="1" applyAlignment="1">
      <alignment vertical="center"/>
    </xf>
    <xf numFmtId="3" fontId="40" fillId="2" borderId="5" xfId="26" applyNumberFormat="1" applyFont="1" applyFill="1" applyBorder="1" applyAlignment="1">
      <alignment vertical="center"/>
    </xf>
    <xf numFmtId="3" fontId="40" fillId="9" borderId="23" xfId="26" applyNumberFormat="1" applyFont="1" applyFill="1" applyBorder="1" applyAlignment="1">
      <alignment vertical="center"/>
    </xf>
    <xf numFmtId="3" fontId="40" fillId="2" borderId="23" xfId="26" applyNumberFormat="1" applyFont="1" applyFill="1" applyBorder="1" applyAlignment="1">
      <alignment vertical="center"/>
    </xf>
    <xf numFmtId="3" fontId="40" fillId="9" borderId="21" xfId="26" applyNumberFormat="1" applyFont="1" applyFill="1" applyBorder="1" applyAlignment="1">
      <alignment vertical="center"/>
    </xf>
    <xf numFmtId="3" fontId="50" fillId="2" borderId="5" xfId="26" applyNumberFormat="1" applyFont="1" applyFill="1" applyBorder="1" applyAlignment="1">
      <alignment vertical="center"/>
    </xf>
    <xf numFmtId="0" fontId="40" fillId="2" borderId="5" xfId="26" applyFont="1" applyFill="1" applyBorder="1" applyAlignment="1">
      <alignment horizontal="left" vertical="center" indent="1"/>
    </xf>
    <xf numFmtId="0" fontId="40" fillId="2" borderId="6" xfId="26" applyFont="1" applyFill="1" applyBorder="1" applyAlignment="1">
      <alignment horizontal="left" vertical="center" indent="1"/>
    </xf>
    <xf numFmtId="3" fontId="40" fillId="2" borderId="6" xfId="26" applyNumberFormat="1" applyFont="1" applyFill="1" applyBorder="1" applyAlignment="1">
      <alignment vertical="center"/>
    </xf>
    <xf numFmtId="0" fontId="35" fillId="2" borderId="0" xfId="26" applyFont="1" applyFill="1" applyAlignment="1">
      <alignment vertical="center"/>
    </xf>
    <xf numFmtId="3" fontId="40" fillId="8" borderId="4" xfId="0" applyNumberFormat="1" applyFont="1" applyFill="1" applyBorder="1" applyAlignment="1">
      <alignment horizontal="right" vertical="center"/>
    </xf>
    <xf numFmtId="3" fontId="40" fillId="8" borderId="23" xfId="0" applyNumberFormat="1" applyFont="1" applyFill="1" applyBorder="1" applyAlignment="1">
      <alignment horizontal="right" vertical="center"/>
    </xf>
    <xf numFmtId="3" fontId="11" fillId="8" borderId="6" xfId="0" applyNumberFormat="1" applyFont="1" applyFill="1" applyBorder="1" applyAlignment="1">
      <alignment horizontal="right" vertical="center"/>
    </xf>
    <xf numFmtId="3" fontId="11" fillId="0" borderId="21" xfId="26" applyNumberFormat="1" applyFont="1" applyFill="1" applyBorder="1" applyAlignment="1">
      <alignment vertical="center"/>
    </xf>
    <xf numFmtId="3" fontId="40" fillId="2" borderId="4" xfId="0" applyNumberFormat="1" applyFont="1" applyFill="1" applyBorder="1" applyAlignment="1">
      <alignment vertical="center"/>
    </xf>
    <xf numFmtId="3" fontId="40" fillId="2" borderId="24" xfId="0" applyNumberFormat="1" applyFont="1" applyFill="1" applyBorder="1" applyAlignment="1">
      <alignment vertical="center"/>
    </xf>
    <xf numFmtId="14" fontId="40" fillId="2" borderId="0" xfId="26" applyNumberFormat="1" applyFont="1" applyFill="1" applyBorder="1" applyAlignment="1">
      <alignment horizontal="left" vertical="center"/>
    </xf>
    <xf numFmtId="167" fontId="40" fillId="2" borderId="0" xfId="26" applyNumberFormat="1" applyFont="1" applyFill="1" applyBorder="1" applyAlignment="1">
      <alignment vertical="center"/>
    </xf>
    <xf numFmtId="14" fontId="40" fillId="2" borderId="5" xfId="26" applyNumberFormat="1" applyFont="1" applyFill="1" applyBorder="1" applyAlignment="1">
      <alignment horizontal="left" vertical="center"/>
    </xf>
    <xf numFmtId="0" fontId="63" fillId="2" borderId="0" xfId="26" quotePrefix="1" applyFont="1" applyFill="1" applyBorder="1" applyAlignment="1">
      <alignment vertical="center"/>
    </xf>
    <xf numFmtId="14" fontId="40" fillId="2" borderId="6" xfId="26" applyNumberFormat="1" applyFont="1" applyFill="1" applyBorder="1" applyAlignment="1">
      <alignment horizontal="left" vertical="center"/>
    </xf>
    <xf numFmtId="0" fontId="40" fillId="2" borderId="0" xfId="26" quotePrefix="1" applyFont="1" applyFill="1" applyBorder="1" applyAlignment="1">
      <alignment horizontal="left" vertical="center"/>
    </xf>
    <xf numFmtId="0" fontId="11" fillId="2" borderId="0" xfId="0" applyFont="1" applyFill="1" applyBorder="1" applyAlignment="1">
      <alignment horizontal="left" vertical="center"/>
    </xf>
    <xf numFmtId="0" fontId="11" fillId="2" borderId="3" xfId="0" applyFont="1" applyFill="1" applyBorder="1" applyAlignment="1">
      <alignment horizontal="left" vertical="center"/>
    </xf>
    <xf numFmtId="0" fontId="11" fillId="2" borderId="3" xfId="0" applyFont="1" applyFill="1" applyBorder="1" applyAlignment="1">
      <alignment horizontal="right" vertical="center" wrapText="1"/>
    </xf>
    <xf numFmtId="0" fontId="11" fillId="2" borderId="39" xfId="0" applyFont="1" applyFill="1" applyBorder="1" applyAlignment="1">
      <alignment horizontal="left" vertical="center"/>
    </xf>
    <xf numFmtId="3" fontId="40" fillId="2" borderId="33" xfId="25" applyNumberFormat="1" applyFont="1" applyFill="1" applyBorder="1" applyAlignment="1">
      <alignment horizontal="right" vertical="center" wrapText="1"/>
    </xf>
    <xf numFmtId="3" fontId="40" fillId="2" borderId="40" xfId="25" applyNumberFormat="1" applyFont="1" applyFill="1" applyBorder="1" applyAlignment="1">
      <alignment horizontal="right" vertical="center" wrapText="1"/>
    </xf>
    <xf numFmtId="3" fontId="40" fillId="2" borderId="4" xfId="25" applyNumberFormat="1" applyFont="1" applyFill="1" applyBorder="1" applyAlignment="1">
      <alignment horizontal="right" vertical="center" wrapText="1"/>
    </xf>
    <xf numFmtId="3" fontId="40" fillId="2" borderId="34" xfId="25" applyNumberFormat="1" applyFont="1" applyFill="1" applyBorder="1" applyAlignment="1">
      <alignment horizontal="right" vertical="center" wrapText="1"/>
    </xf>
    <xf numFmtId="3" fontId="40" fillId="2" borderId="41" xfId="25" applyNumberFormat="1" applyFont="1" applyFill="1" applyBorder="1" applyAlignment="1">
      <alignment horizontal="right" vertical="center" wrapText="1"/>
    </xf>
    <xf numFmtId="3" fontId="40" fillId="2" borderId="23" xfId="25" applyNumberFormat="1" applyFont="1" applyFill="1" applyBorder="1" applyAlignment="1">
      <alignment horizontal="right" vertical="center" wrapText="1"/>
    </xf>
    <xf numFmtId="0" fontId="40" fillId="2" borderId="6" xfId="0" applyFont="1" applyFill="1" applyBorder="1" applyAlignment="1">
      <alignment horizontal="left" vertical="center" wrapText="1"/>
    </xf>
    <xf numFmtId="3" fontId="40" fillId="2" borderId="35" xfId="0" applyNumberFormat="1" applyFont="1" applyFill="1" applyBorder="1" applyAlignment="1">
      <alignment horizontal="right" vertical="center" wrapText="1"/>
    </xf>
    <xf numFmtId="3" fontId="40" fillId="2" borderId="42" xfId="0" applyNumberFormat="1" applyFont="1" applyFill="1" applyBorder="1" applyAlignment="1">
      <alignment horizontal="right" vertical="center" wrapText="1"/>
    </xf>
    <xf numFmtId="3" fontId="40" fillId="2" borderId="6" xfId="0" applyNumberFormat="1" applyFont="1" applyFill="1" applyBorder="1" applyAlignment="1">
      <alignment horizontal="right" vertical="center" wrapText="1"/>
    </xf>
    <xf numFmtId="0" fontId="26" fillId="0" borderId="1" xfId="0" applyFont="1" applyBorder="1" applyAlignment="1">
      <alignment vertical="center"/>
    </xf>
    <xf numFmtId="174" fontId="12" fillId="2" borderId="0" xfId="0" applyNumberFormat="1" applyFont="1" applyFill="1" applyBorder="1" applyAlignment="1">
      <alignment horizontal="right" vertical="center"/>
    </xf>
    <xf numFmtId="174" fontId="11" fillId="2" borderId="0" xfId="0" applyNumberFormat="1" applyFont="1" applyFill="1" applyBorder="1" applyAlignment="1">
      <alignment horizontal="right" vertical="center"/>
    </xf>
    <xf numFmtId="0" fontId="40" fillId="2" borderId="5" xfId="0" applyFont="1" applyFill="1" applyBorder="1" applyAlignment="1">
      <alignment vertical="center"/>
    </xf>
    <xf numFmtId="0" fontId="40" fillId="2" borderId="5" xfId="0" applyFont="1" applyFill="1" applyBorder="1" applyAlignment="1">
      <alignment horizontal="left" vertical="center" indent="1"/>
    </xf>
    <xf numFmtId="176" fontId="48" fillId="2" borderId="5" xfId="24" applyNumberFormat="1" applyFont="1" applyFill="1" applyBorder="1" applyAlignment="1">
      <alignment horizontal="right" vertical="center"/>
    </xf>
    <xf numFmtId="176" fontId="40" fillId="2" borderId="5" xfId="24" applyNumberFormat="1" applyFont="1" applyFill="1" applyBorder="1" applyAlignment="1">
      <alignment horizontal="right" vertical="center"/>
    </xf>
    <xf numFmtId="176" fontId="48" fillId="2" borderId="5" xfId="24" applyNumberFormat="1" applyFont="1" applyFill="1" applyBorder="1" applyAlignment="1">
      <alignment horizontal="right" vertical="center" wrapText="1"/>
    </xf>
    <xf numFmtId="176" fontId="40" fillId="2" borderId="5" xfId="24" applyNumberFormat="1" applyFont="1" applyFill="1" applyBorder="1" applyAlignment="1">
      <alignment horizontal="right" vertical="center" wrapText="1"/>
    </xf>
    <xf numFmtId="0" fontId="56" fillId="2" borderId="0" xfId="0" applyFont="1" applyFill="1" applyBorder="1" applyAlignment="1">
      <alignment horizontal="left" vertical="center"/>
    </xf>
    <xf numFmtId="0" fontId="56" fillId="2" borderId="0" xfId="0" applyFont="1" applyFill="1" applyBorder="1" applyAlignment="1">
      <alignment vertical="center"/>
    </xf>
    <xf numFmtId="3" fontId="48" fillId="2" borderId="0" xfId="0" applyNumberFormat="1" applyFont="1" applyFill="1" applyBorder="1" applyAlignment="1">
      <alignment vertical="center"/>
    </xf>
    <xf numFmtId="0" fontId="56" fillId="2" borderId="5" xfId="0" applyFont="1" applyFill="1" applyBorder="1" applyAlignment="1">
      <alignment horizontal="left" vertical="center"/>
    </xf>
    <xf numFmtId="0" fontId="56" fillId="2" borderId="5" xfId="0" applyFont="1" applyFill="1" applyBorder="1" applyAlignment="1">
      <alignment vertical="center"/>
    </xf>
    <xf numFmtId="3" fontId="48" fillId="2" borderId="5" xfId="0" applyNumberFormat="1" applyFont="1" applyFill="1" applyBorder="1" applyAlignment="1">
      <alignment vertical="center"/>
    </xf>
    <xf numFmtId="3" fontId="48" fillId="2" borderId="14" xfId="0" applyNumberFormat="1" applyFont="1" applyFill="1" applyBorder="1" applyAlignment="1">
      <alignment vertical="center"/>
    </xf>
    <xf numFmtId="3" fontId="40" fillId="2" borderId="14" xfId="0" applyNumberFormat="1" applyFont="1" applyFill="1" applyBorder="1" applyAlignment="1">
      <alignment vertical="center"/>
    </xf>
    <xf numFmtId="3" fontId="48" fillId="2" borderId="4" xfId="0" applyNumberFormat="1" applyFont="1" applyFill="1" applyBorder="1" applyAlignment="1">
      <alignment vertical="center"/>
    </xf>
    <xf numFmtId="3" fontId="48" fillId="0" borderId="5" xfId="0" applyNumberFormat="1" applyFont="1" applyFill="1" applyBorder="1" applyAlignment="1">
      <alignment vertical="center"/>
    </xf>
    <xf numFmtId="0" fontId="56" fillId="2" borderId="5" xfId="0" applyFont="1" applyFill="1" applyBorder="1" applyAlignment="1">
      <alignment horizontal="left" vertical="center" wrapText="1"/>
    </xf>
    <xf numFmtId="0" fontId="29" fillId="2" borderId="6" xfId="0" applyFont="1" applyFill="1" applyBorder="1" applyAlignment="1">
      <alignment horizontal="left" vertical="center"/>
    </xf>
    <xf numFmtId="3" fontId="48" fillId="2" borderId="15" xfId="0" applyNumberFormat="1" applyFont="1" applyFill="1" applyBorder="1" applyAlignment="1">
      <alignment vertical="center"/>
    </xf>
    <xf numFmtId="3" fontId="40" fillId="2" borderId="15" xfId="0" applyNumberFormat="1" applyFont="1" applyFill="1" applyBorder="1" applyAlignment="1">
      <alignment vertical="center"/>
    </xf>
    <xf numFmtId="0" fontId="40" fillId="2" borderId="0" xfId="0" applyFont="1" applyFill="1" applyBorder="1" applyAlignment="1">
      <alignment horizontal="left" vertical="center"/>
    </xf>
    <xf numFmtId="0" fontId="40" fillId="2" borderId="5" xfId="0" applyFont="1" applyFill="1" applyBorder="1" applyAlignment="1">
      <alignment horizontal="left" vertical="center"/>
    </xf>
    <xf numFmtId="0" fontId="40" fillId="2" borderId="5" xfId="0" applyFont="1" applyFill="1" applyBorder="1" applyAlignment="1">
      <alignment vertical="center" wrapText="1"/>
    </xf>
    <xf numFmtId="0" fontId="40" fillId="2" borderId="6" xfId="0" applyFont="1" applyFill="1" applyBorder="1" applyAlignment="1">
      <alignment horizontal="left" vertical="center"/>
    </xf>
    <xf numFmtId="0" fontId="40" fillId="2" borderId="5" xfId="0" applyFont="1" applyFill="1" applyBorder="1" applyAlignment="1">
      <alignment horizontal="justify" vertical="center" wrapText="1"/>
    </xf>
    <xf numFmtId="0" fontId="40" fillId="2" borderId="5" xfId="0" applyFont="1" applyFill="1" applyBorder="1" applyAlignment="1">
      <alignment horizontal="left" vertical="center" wrapText="1" indent="2"/>
    </xf>
    <xf numFmtId="3" fontId="40" fillId="2" borderId="5" xfId="0" quotePrefix="1" applyNumberFormat="1" applyFont="1" applyFill="1" applyBorder="1" applyAlignment="1">
      <alignment horizontal="right" vertical="center"/>
    </xf>
    <xf numFmtId="0" fontId="40" fillId="2" borderId="0" xfId="0" applyFont="1" applyFill="1" applyBorder="1" applyAlignment="1">
      <alignment horizontal="justify" vertical="center" wrapText="1"/>
    </xf>
    <xf numFmtId="3" fontId="40" fillId="2" borderId="5" xfId="0" applyNumberFormat="1" applyFont="1" applyFill="1" applyBorder="1" applyAlignment="1">
      <alignment horizontal="right" vertical="center" wrapText="1"/>
    </xf>
    <xf numFmtId="0" fontId="40" fillId="2" borderId="23" xfId="0" applyFont="1" applyFill="1" applyBorder="1" applyAlignment="1">
      <alignment horizontal="justify" vertical="center" wrapText="1"/>
    </xf>
    <xf numFmtId="3" fontId="40" fillId="2" borderId="23" xfId="0" applyNumberFormat="1" applyFont="1" applyFill="1" applyBorder="1" applyAlignment="1">
      <alignment vertical="center"/>
    </xf>
    <xf numFmtId="3" fontId="40" fillId="2" borderId="23" xfId="0" quotePrefix="1" applyNumberFormat="1" applyFont="1" applyFill="1" applyBorder="1" applyAlignment="1">
      <alignment horizontal="right" vertical="center"/>
    </xf>
    <xf numFmtId="0" fontId="40" fillId="2" borderId="6" xfId="0" applyFont="1" applyFill="1" applyBorder="1" applyAlignment="1">
      <alignment horizontal="justify" vertical="center" wrapText="1"/>
    </xf>
    <xf numFmtId="3" fontId="40" fillId="2" borderId="6" xfId="0" applyNumberFormat="1" applyFont="1" applyFill="1" applyBorder="1" applyAlignment="1">
      <alignment horizontal="right" vertical="center"/>
    </xf>
    <xf numFmtId="3" fontId="40" fillId="9" borderId="22" xfId="0" applyNumberFormat="1" applyFont="1" applyFill="1" applyBorder="1" applyAlignment="1">
      <alignment horizontal="right" vertical="center"/>
    </xf>
    <xf numFmtId="3" fontId="40" fillId="9" borderId="5" xfId="0" applyNumberFormat="1" applyFont="1" applyFill="1" applyBorder="1" applyAlignment="1">
      <alignment horizontal="right" vertical="center"/>
    </xf>
    <xf numFmtId="3" fontId="40" fillId="9" borderId="23" xfId="0" applyNumberFormat="1" applyFont="1" applyFill="1" applyBorder="1" applyAlignment="1">
      <alignment horizontal="right" vertical="center"/>
    </xf>
    <xf numFmtId="3" fontId="40" fillId="9" borderId="4" xfId="0" applyNumberFormat="1" applyFont="1" applyFill="1" applyBorder="1" applyAlignment="1">
      <alignment horizontal="right" vertical="center"/>
    </xf>
    <xf numFmtId="3" fontId="40" fillId="9" borderId="6" xfId="0" applyNumberFormat="1" applyFont="1" applyFill="1" applyBorder="1" applyAlignment="1">
      <alignment horizontal="right" vertical="center"/>
    </xf>
    <xf numFmtId="3" fontId="40" fillId="2" borderId="5" xfId="25" applyNumberFormat="1" applyFont="1" applyFill="1" applyBorder="1" applyAlignment="1">
      <alignment horizontal="right" vertical="center" wrapText="1"/>
    </xf>
    <xf numFmtId="3" fontId="49" fillId="2" borderId="5" xfId="25" applyNumberFormat="1" applyFont="1" applyFill="1" applyBorder="1" applyAlignment="1">
      <alignment horizontal="right" vertical="center" wrapText="1"/>
    </xf>
    <xf numFmtId="0" fontId="14" fillId="2" borderId="0" xfId="0" applyFont="1" applyFill="1" applyBorder="1" applyAlignment="1">
      <alignment horizontal="left" vertical="center" wrapText="1"/>
    </xf>
    <xf numFmtId="0" fontId="45" fillId="0" borderId="0" xfId="0" applyFont="1" applyFill="1" applyAlignment="1">
      <alignment horizontal="left" vertical="center"/>
    </xf>
    <xf numFmtId="176" fontId="11" fillId="0" borderId="14" xfId="16" applyNumberFormat="1" applyFont="1" applyFill="1" applyBorder="1" applyAlignment="1">
      <alignment horizontal="right" vertical="center"/>
    </xf>
    <xf numFmtId="10" fontId="28" fillId="0" borderId="0" xfId="30" applyNumberFormat="1" applyFont="1" applyBorder="1" applyAlignment="1">
      <alignment vertical="center"/>
    </xf>
    <xf numFmtId="0" fontId="67" fillId="2" borderId="0" xfId="0" applyFont="1" applyFill="1" applyAlignment="1">
      <alignment horizontal="left" vertical="center"/>
    </xf>
    <xf numFmtId="0" fontId="11" fillId="2" borderId="0" xfId="0" quotePrefix="1" applyFont="1" applyFill="1" applyBorder="1" applyAlignment="1">
      <alignment vertical="center" wrapText="1"/>
    </xf>
    <xf numFmtId="0" fontId="40" fillId="2" borderId="0" xfId="0" applyFont="1" applyFill="1" applyAlignment="1">
      <alignment vertical="center"/>
    </xf>
    <xf numFmtId="0" fontId="68" fillId="2" borderId="0" xfId="0" quotePrefix="1" applyFont="1" applyFill="1" applyBorder="1" applyAlignment="1">
      <alignment vertical="center" wrapText="1"/>
    </xf>
    <xf numFmtId="0" fontId="68" fillId="0" borderId="0" xfId="0" quotePrefix="1" applyFont="1" applyFill="1" applyBorder="1" applyAlignment="1">
      <alignment vertical="center" wrapText="1"/>
    </xf>
    <xf numFmtId="0" fontId="68" fillId="0" borderId="0" xfId="0" quotePrefix="1" applyFont="1" applyFill="1" applyBorder="1" applyAlignment="1">
      <alignment horizontal="left" vertical="center" wrapText="1"/>
    </xf>
    <xf numFmtId="0" fontId="65" fillId="0" borderId="0" xfId="0" applyFont="1" applyAlignment="1"/>
    <xf numFmtId="0" fontId="68" fillId="0" borderId="0" xfId="0" quotePrefix="1" applyFont="1" applyFill="1" applyBorder="1" applyAlignment="1">
      <alignment horizontal="left" vertical="center"/>
    </xf>
    <xf numFmtId="0" fontId="68" fillId="2" borderId="0" xfId="0" quotePrefix="1" applyFont="1" applyFill="1" applyBorder="1" applyAlignment="1">
      <alignment vertical="center"/>
    </xf>
    <xf numFmtId="14" fontId="69" fillId="2" borderId="3" xfId="0" quotePrefix="1" applyNumberFormat="1" applyFont="1" applyFill="1" applyBorder="1" applyAlignment="1">
      <alignment horizontal="right" vertical="center"/>
    </xf>
    <xf numFmtId="14" fontId="70" fillId="2" borderId="3" xfId="0" quotePrefix="1" applyNumberFormat="1" applyFont="1" applyFill="1" applyBorder="1" applyAlignment="1">
      <alignment horizontal="right" vertical="center"/>
    </xf>
    <xf numFmtId="0" fontId="72" fillId="2" borderId="0" xfId="0" applyFont="1" applyFill="1" applyAlignment="1">
      <alignment vertical="center"/>
    </xf>
    <xf numFmtId="0" fontId="68" fillId="2" borderId="0" xfId="0" quotePrefix="1" applyFont="1" applyFill="1" applyBorder="1" applyAlignment="1">
      <alignment horizontal="left" vertical="center"/>
    </xf>
    <xf numFmtId="0" fontId="72" fillId="2" borderId="0" xfId="0" applyFont="1" applyFill="1"/>
    <xf numFmtId="0" fontId="72" fillId="2" borderId="0" xfId="0" applyFont="1" applyFill="1" applyAlignment="1"/>
    <xf numFmtId="0" fontId="68" fillId="2" borderId="0" xfId="28" quotePrefix="1" applyFont="1" applyFill="1" applyBorder="1" applyAlignment="1">
      <alignment horizontal="left" vertical="center"/>
    </xf>
    <xf numFmtId="0" fontId="68" fillId="2" borderId="0" xfId="26" quotePrefix="1" applyFont="1" applyFill="1" applyBorder="1" applyAlignment="1">
      <alignment vertical="center" wrapText="1"/>
    </xf>
    <xf numFmtId="0" fontId="68" fillId="2" borderId="0" xfId="26" quotePrefix="1" applyFont="1" applyFill="1" applyBorder="1" applyAlignment="1">
      <alignment horizontal="left" vertical="center" wrapText="1"/>
    </xf>
    <xf numFmtId="0" fontId="68" fillId="2" borderId="0" xfId="26" quotePrefix="1" applyFont="1" applyFill="1" applyBorder="1" applyAlignment="1">
      <alignment horizontal="left" vertical="center"/>
    </xf>
    <xf numFmtId="0" fontId="72" fillId="2" borderId="0" xfId="26" applyFont="1" applyFill="1"/>
    <xf numFmtId="0" fontId="68" fillId="2" borderId="0" xfId="26" applyFont="1" applyFill="1" applyBorder="1" applyAlignment="1">
      <alignment vertical="center"/>
    </xf>
    <xf numFmtId="164" fontId="45" fillId="2" borderId="0" xfId="0" applyNumberFormat="1" applyFont="1" applyFill="1" applyBorder="1" applyAlignment="1">
      <alignment horizontal="right"/>
    </xf>
    <xf numFmtId="0" fontId="74" fillId="2" borderId="18" xfId="0" applyFont="1" applyFill="1" applyBorder="1" applyAlignment="1">
      <alignment horizontal="right" vertical="center" wrapText="1"/>
    </xf>
    <xf numFmtId="0" fontId="74" fillId="2" borderId="18" xfId="0" applyFont="1" applyFill="1" applyBorder="1" applyAlignment="1">
      <alignment horizontal="right" vertical="center"/>
    </xf>
    <xf numFmtId="0" fontId="68" fillId="2" borderId="0" xfId="0" applyFont="1" applyFill="1" applyAlignment="1">
      <alignment horizontal="left" wrapText="1"/>
    </xf>
    <xf numFmtId="3" fontId="11" fillId="2" borderId="0" xfId="0" applyNumberFormat="1" applyFont="1" applyFill="1" applyBorder="1" applyAlignment="1">
      <alignment horizontal="right" vertical="center"/>
    </xf>
    <xf numFmtId="0" fontId="75" fillId="13" borderId="0" xfId="31" applyFont="1" applyFill="1" applyBorder="1" applyAlignment="1">
      <alignment horizontal="center" vertical="center" wrapText="1"/>
    </xf>
    <xf numFmtId="0" fontId="75" fillId="0" borderId="0" xfId="31" applyFont="1" applyFill="1" applyBorder="1" applyAlignment="1">
      <alignment horizontal="center" vertical="center" wrapText="1"/>
    </xf>
    <xf numFmtId="0" fontId="75" fillId="13" borderId="0" xfId="31" applyFont="1" applyFill="1" applyBorder="1" applyAlignment="1">
      <alignment horizontal="center" vertical="center" wrapText="1"/>
    </xf>
    <xf numFmtId="0" fontId="7" fillId="2" borderId="0" xfId="26" quotePrefix="1" applyFont="1" applyFill="1" applyBorder="1" applyAlignment="1">
      <alignment horizontal="left" vertical="center" wrapText="1"/>
    </xf>
    <xf numFmtId="0" fontId="11" fillId="2" borderId="2" xfId="26" applyFont="1" applyFill="1" applyBorder="1" applyAlignment="1">
      <alignment horizontal="right" vertical="center" wrapText="1"/>
    </xf>
    <xf numFmtId="0" fontId="11" fillId="2" borderId="5" xfId="26" applyFont="1" applyFill="1" applyBorder="1" applyAlignment="1">
      <alignment horizontal="left" vertical="center" wrapText="1"/>
    </xf>
    <xf numFmtId="0" fontId="11" fillId="2" borderId="5" xfId="26" applyFont="1" applyFill="1" applyBorder="1" applyAlignment="1">
      <alignment horizontal="left" vertical="center"/>
    </xf>
    <xf numFmtId="0" fontId="11" fillId="2" borderId="6" xfId="26" applyFont="1" applyFill="1" applyBorder="1" applyAlignment="1">
      <alignment horizontal="center" vertical="center"/>
    </xf>
    <xf numFmtId="0" fontId="42" fillId="2" borderId="0" xfId="26" applyFont="1" applyFill="1" applyBorder="1" applyAlignment="1">
      <alignment horizontal="center" vertical="center"/>
    </xf>
    <xf numFmtId="0" fontId="42" fillId="2" borderId="0" xfId="26" applyFont="1" applyFill="1" applyBorder="1" applyAlignment="1">
      <alignment horizontal="left" vertical="center"/>
    </xf>
    <xf numFmtId="3" fontId="42" fillId="2" borderId="0" xfId="26" applyNumberFormat="1" applyFont="1" applyFill="1" applyBorder="1" applyAlignment="1">
      <alignment horizontal="right" vertical="center"/>
    </xf>
    <xf numFmtId="0" fontId="42" fillId="2" borderId="5" xfId="26" applyFont="1" applyFill="1" applyBorder="1" applyAlignment="1">
      <alignment horizontal="center" vertical="center"/>
    </xf>
    <xf numFmtId="0" fontId="42" fillId="2" borderId="5" xfId="26" applyFont="1" applyFill="1" applyBorder="1" applyAlignment="1">
      <alignment horizontal="left" vertical="center" wrapText="1"/>
    </xf>
    <xf numFmtId="3" fontId="42" fillId="2" borderId="5" xfId="26" applyNumberFormat="1" applyFont="1" applyFill="1" applyBorder="1" applyAlignment="1">
      <alignment horizontal="right" vertical="center"/>
    </xf>
    <xf numFmtId="3" fontId="11" fillId="2" borderId="6" xfId="26" applyNumberFormat="1" applyFont="1" applyFill="1" applyBorder="1" applyAlignment="1">
      <alignment horizontal="right" vertical="center"/>
    </xf>
    <xf numFmtId="0" fontId="47" fillId="2" borderId="0" xfId="26" applyFont="1" applyFill="1" applyBorder="1"/>
    <xf numFmtId="3" fontId="42" fillId="2" borderId="5" xfId="26" applyNumberFormat="1" applyFont="1" applyFill="1" applyBorder="1" applyAlignment="1">
      <alignment vertical="center"/>
    </xf>
    <xf numFmtId="0" fontId="40" fillId="2" borderId="5" xfId="26" applyFont="1" applyFill="1" applyBorder="1" applyAlignment="1">
      <alignment horizontal="center" vertical="center"/>
    </xf>
    <xf numFmtId="3" fontId="11" fillId="2" borderId="14" xfId="26" applyNumberFormat="1" applyFont="1" applyFill="1" applyBorder="1" applyAlignment="1">
      <alignment vertical="center"/>
    </xf>
    <xf numFmtId="0" fontId="42" fillId="2" borderId="5" xfId="26" applyFont="1" applyFill="1" applyBorder="1" applyAlignment="1">
      <alignment horizontal="left" vertical="center"/>
    </xf>
    <xf numFmtId="0" fontId="42" fillId="2" borderId="6" xfId="26" applyFont="1" applyFill="1" applyBorder="1" applyAlignment="1">
      <alignment horizontal="center" vertical="center"/>
    </xf>
    <xf numFmtId="0" fontId="42" fillId="2" borderId="6" xfId="26" applyFont="1" applyFill="1" applyBorder="1" applyAlignment="1">
      <alignment horizontal="left" vertical="center" wrapText="1"/>
    </xf>
    <xf numFmtId="3" fontId="42" fillId="2" borderId="6" xfId="26" applyNumberFormat="1" applyFont="1" applyFill="1" applyBorder="1" applyAlignment="1">
      <alignment vertical="center"/>
    </xf>
    <xf numFmtId="0" fontId="42" fillId="2" borderId="0" xfId="26" applyFont="1" applyFill="1" applyBorder="1" applyAlignment="1">
      <alignment horizontal="left" vertical="center" wrapText="1"/>
    </xf>
    <xf numFmtId="3" fontId="42" fillId="2" borderId="6" xfId="26" applyNumberFormat="1" applyFont="1" applyFill="1" applyBorder="1" applyAlignment="1">
      <alignment horizontal="right" vertical="center"/>
    </xf>
    <xf numFmtId="0" fontId="11" fillId="2" borderId="21" xfId="0" applyFont="1" applyFill="1" applyBorder="1" applyAlignment="1">
      <alignment horizontal="left" vertical="center" indent="1"/>
    </xf>
    <xf numFmtId="174" fontId="11" fillId="2" borderId="21" xfId="0" applyNumberFormat="1" applyFont="1" applyFill="1" applyBorder="1" applyAlignment="1">
      <alignment vertical="center"/>
    </xf>
    <xf numFmtId="0" fontId="11" fillId="2" borderId="5" xfId="0" applyFont="1" applyFill="1" applyBorder="1" applyAlignment="1">
      <alignment horizontal="left" vertical="center" indent="1"/>
    </xf>
    <xf numFmtId="3" fontId="11" fillId="2" borderId="4" xfId="0" applyNumberFormat="1" applyFont="1" applyFill="1" applyBorder="1" applyAlignment="1">
      <alignment vertical="center"/>
    </xf>
    <xf numFmtId="0" fontId="11" fillId="2" borderId="5" xfId="0" applyNumberFormat="1" applyFont="1" applyFill="1" applyBorder="1" applyAlignment="1">
      <alignment vertical="center"/>
    </xf>
    <xf numFmtId="3" fontId="35" fillId="2" borderId="0" xfId="0" applyNumberFormat="1" applyFont="1" applyFill="1" applyBorder="1" applyAlignment="1">
      <alignment vertical="center"/>
    </xf>
    <xf numFmtId="0" fontId="76" fillId="2" borderId="0" xfId="0" applyFont="1" applyFill="1" applyBorder="1" applyAlignment="1">
      <alignment horizontal="right" vertical="center"/>
    </xf>
    <xf numFmtId="0" fontId="77" fillId="0" borderId="3" xfId="6" applyNumberFormat="1" applyFont="1" applyFill="1" applyBorder="1" applyAlignment="1">
      <alignment horizontal="center"/>
    </xf>
    <xf numFmtId="178" fontId="11" fillId="0" borderId="5" xfId="32" applyNumberFormat="1" applyFont="1" applyFill="1" applyBorder="1" applyAlignment="1">
      <alignment horizontal="left" vertical="center"/>
    </xf>
    <xf numFmtId="179" fontId="40" fillId="0" borderId="21" xfId="6" applyNumberFormat="1" applyFont="1" applyFill="1" applyBorder="1" applyAlignment="1">
      <alignment horizontal="right" vertical="center"/>
    </xf>
    <xf numFmtId="180" fontId="40" fillId="0" borderId="5" xfId="6" applyNumberFormat="1" applyFont="1" applyFill="1" applyBorder="1" applyAlignment="1">
      <alignment horizontal="right" vertical="center"/>
    </xf>
    <xf numFmtId="180" fontId="40" fillId="0" borderId="14" xfId="6" applyNumberFormat="1" applyFont="1" applyFill="1" applyBorder="1" applyAlignment="1">
      <alignment horizontal="right" vertical="center"/>
    </xf>
    <xf numFmtId="179" fontId="11" fillId="0" borderId="4" xfId="6" applyNumberFormat="1" applyFont="1" applyFill="1" applyBorder="1" applyAlignment="1">
      <alignment horizontal="left" vertical="center"/>
    </xf>
    <xf numFmtId="180" fontId="40" fillId="0" borderId="4" xfId="6" applyNumberFormat="1" applyFont="1" applyFill="1" applyBorder="1" applyAlignment="1">
      <alignment horizontal="right" vertical="center"/>
    </xf>
    <xf numFmtId="180" fontId="11" fillId="0" borderId="15" xfId="6" applyNumberFormat="1" applyFont="1" applyFill="1" applyBorder="1" applyAlignment="1">
      <alignment horizontal="right" vertical="center"/>
    </xf>
    <xf numFmtId="180" fontId="40" fillId="0" borderId="0" xfId="6" applyNumberFormat="1" applyFont="1" applyFill="1" applyBorder="1" applyAlignment="1">
      <alignment horizontal="right" vertical="center"/>
    </xf>
    <xf numFmtId="0" fontId="35" fillId="0" borderId="0" xfId="0" applyFont="1" applyFill="1" applyBorder="1" applyAlignment="1">
      <alignment vertical="center"/>
    </xf>
    <xf numFmtId="0" fontId="40" fillId="2" borderId="5" xfId="0" applyFont="1" applyFill="1" applyBorder="1" applyAlignment="1">
      <alignment horizontal="left" vertical="center" wrapText="1" indent="1"/>
    </xf>
    <xf numFmtId="179" fontId="40" fillId="0" borderId="5" xfId="6" applyNumberFormat="1" applyFont="1" applyFill="1" applyBorder="1" applyAlignment="1">
      <alignment horizontal="left" vertical="center"/>
    </xf>
    <xf numFmtId="179" fontId="40" fillId="0" borderId="5" xfId="6" applyNumberFormat="1" applyFont="1" applyFill="1" applyBorder="1" applyAlignment="1">
      <alignment horizontal="left" vertical="center" wrapText="1"/>
    </xf>
    <xf numFmtId="179" fontId="40" fillId="0" borderId="23" xfId="6" applyNumberFormat="1" applyFont="1" applyFill="1" applyBorder="1" applyAlignment="1">
      <alignment horizontal="left" vertical="center"/>
    </xf>
    <xf numFmtId="179" fontId="40" fillId="0" borderId="0" xfId="6" applyNumberFormat="1" applyFont="1" applyFill="1" applyBorder="1" applyAlignment="1">
      <alignment horizontal="left" vertical="center"/>
    </xf>
    <xf numFmtId="0" fontId="8" fillId="0" borderId="0" xfId="26" applyFont="1" applyFill="1" applyBorder="1" applyAlignment="1">
      <alignment vertical="center"/>
    </xf>
    <xf numFmtId="0" fontId="9" fillId="0" borderId="0" xfId="26" applyFont="1" applyFill="1" applyBorder="1" applyAlignment="1">
      <alignment horizontal="left" vertical="center" wrapText="1"/>
    </xf>
    <xf numFmtId="178" fontId="11" fillId="0" borderId="5" xfId="32" applyNumberFormat="1" applyFont="1" applyFill="1" applyBorder="1" applyAlignment="1">
      <alignment vertical="center" wrapText="1"/>
    </xf>
    <xf numFmtId="180" fontId="40" fillId="0" borderId="23" xfId="6" applyNumberFormat="1" applyFont="1" applyFill="1" applyBorder="1" applyAlignment="1">
      <alignment horizontal="right" vertical="center"/>
    </xf>
    <xf numFmtId="178" fontId="11" fillId="0" borderId="6" xfId="32" applyNumberFormat="1" applyFont="1" applyFill="1" applyBorder="1" applyAlignment="1">
      <alignment vertical="center" wrapText="1"/>
    </xf>
    <xf numFmtId="179" fontId="40" fillId="0" borderId="5" xfId="6" applyNumberFormat="1" applyFont="1" applyFill="1" applyBorder="1" applyAlignment="1">
      <alignment vertical="center" wrapText="1"/>
    </xf>
    <xf numFmtId="178" fontId="40" fillId="0" borderId="5" xfId="32" applyNumberFormat="1" applyFont="1" applyFill="1" applyBorder="1" applyAlignment="1">
      <alignment vertical="center" wrapText="1"/>
    </xf>
    <xf numFmtId="179" fontId="40" fillId="0" borderId="5" xfId="6" applyNumberFormat="1" applyFont="1" applyFill="1" applyBorder="1" applyAlignment="1">
      <alignment vertical="center"/>
    </xf>
    <xf numFmtId="0" fontId="35" fillId="0" borderId="0" xfId="26" applyFont="1" applyBorder="1" applyAlignment="1">
      <alignment vertical="center"/>
    </xf>
    <xf numFmtId="0" fontId="35" fillId="0" borderId="0" xfId="26" applyFont="1" applyBorder="1" applyAlignment="1">
      <alignment horizontal="center" vertical="center"/>
    </xf>
    <xf numFmtId="0" fontId="46" fillId="0" borderId="0" xfId="26" applyFont="1" applyBorder="1" applyAlignment="1">
      <alignment vertical="center"/>
    </xf>
    <xf numFmtId="0" fontId="46" fillId="0" borderId="0" xfId="26" applyFont="1" applyFill="1" applyBorder="1" applyAlignment="1">
      <alignment vertical="center"/>
    </xf>
    <xf numFmtId="176" fontId="35" fillId="0" borderId="0" xfId="26" applyNumberFormat="1" applyFont="1" applyBorder="1" applyAlignment="1">
      <alignment vertical="center"/>
    </xf>
    <xf numFmtId="0" fontId="35" fillId="2" borderId="0" xfId="26" applyFont="1" applyFill="1" applyBorder="1" applyAlignment="1">
      <alignment vertical="center"/>
    </xf>
    <xf numFmtId="176" fontId="35" fillId="2" borderId="0" xfId="26" applyNumberFormat="1" applyFont="1" applyFill="1" applyBorder="1" applyAlignment="1">
      <alignment vertical="center"/>
    </xf>
    <xf numFmtId="0" fontId="35" fillId="0" borderId="0" xfId="26" applyFont="1" applyFill="1" applyBorder="1" applyAlignment="1">
      <alignment vertical="center"/>
    </xf>
    <xf numFmtId="3" fontId="56" fillId="0" borderId="0" xfId="16" quotePrefix="1" applyNumberFormat="1" applyFont="1" applyFill="1" applyBorder="1" applyAlignment="1">
      <alignment horizontal="center" vertical="center" wrapText="1"/>
    </xf>
    <xf numFmtId="0" fontId="56" fillId="0" borderId="0" xfId="26" applyFont="1" applyFill="1" applyBorder="1" applyAlignment="1">
      <alignment horizontal="center" vertical="center" wrapText="1"/>
    </xf>
    <xf numFmtId="176" fontId="56" fillId="0" borderId="0" xfId="16" applyNumberFormat="1" applyFont="1" applyFill="1" applyBorder="1" applyAlignment="1">
      <alignment horizontal="center" vertical="center" wrapText="1"/>
    </xf>
    <xf numFmtId="0" fontId="7" fillId="2" borderId="0" xfId="26" applyFont="1" applyFill="1" applyBorder="1" applyAlignment="1">
      <alignment horizontal="left" vertical="center"/>
    </xf>
    <xf numFmtId="3" fontId="8" fillId="2" borderId="0" xfId="26" applyNumberFormat="1" applyFont="1" applyFill="1" applyBorder="1" applyAlignment="1">
      <alignment vertical="center"/>
    </xf>
    <xf numFmtId="3" fontId="24" fillId="2" borderId="0" xfId="26" applyNumberFormat="1" applyFont="1" applyFill="1" applyBorder="1"/>
    <xf numFmtId="3" fontId="14" fillId="2" borderId="5" xfId="26" applyNumberFormat="1" applyFont="1" applyFill="1" applyBorder="1" applyAlignment="1">
      <alignment vertical="center"/>
    </xf>
    <xf numFmtId="0" fontId="51" fillId="2" borderId="0" xfId="26" quotePrefix="1" applyFont="1" applyFill="1" applyBorder="1" applyAlignment="1">
      <alignment horizontal="left"/>
    </xf>
    <xf numFmtId="0" fontId="51" fillId="2" borderId="0" xfId="26" applyFont="1" applyFill="1" applyBorder="1" applyAlignment="1">
      <alignment horizontal="left"/>
    </xf>
    <xf numFmtId="3" fontId="8" fillId="2" borderId="0" xfId="26" applyNumberFormat="1" applyFont="1" applyFill="1" applyBorder="1"/>
    <xf numFmtId="0" fontId="11" fillId="2" borderId="15" xfId="25" applyNumberFormat="1" applyFont="1" applyFill="1" applyBorder="1" applyAlignment="1">
      <alignment vertical="center" wrapText="1"/>
    </xf>
    <xf numFmtId="3" fontId="12" fillId="2" borderId="15" xfId="26" applyNumberFormat="1" applyFont="1" applyFill="1" applyBorder="1" applyAlignment="1">
      <alignment vertical="center"/>
    </xf>
    <xf numFmtId="164" fontId="8" fillId="2" borderId="0" xfId="26" applyNumberFormat="1" applyFont="1" applyFill="1" applyBorder="1" applyAlignment="1">
      <alignment horizontal="right"/>
    </xf>
    <xf numFmtId="3" fontId="14" fillId="2" borderId="5" xfId="26" applyNumberFormat="1" applyFont="1" applyFill="1" applyBorder="1" applyAlignment="1">
      <alignment horizontal="right" vertical="center"/>
    </xf>
    <xf numFmtId="3" fontId="11" fillId="2" borderId="15" xfId="26" applyNumberFormat="1" applyFont="1" applyFill="1" applyBorder="1" applyAlignment="1">
      <alignment horizontal="right" vertical="center"/>
    </xf>
    <xf numFmtId="167" fontId="40" fillId="2" borderId="5" xfId="26" applyNumberFormat="1" applyFont="1" applyFill="1" applyBorder="1" applyAlignment="1">
      <alignment vertical="center"/>
    </xf>
    <xf numFmtId="167" fontId="11" fillId="2" borderId="29" xfId="26" applyNumberFormat="1" applyFont="1" applyFill="1" applyBorder="1" applyAlignment="1">
      <alignment vertical="center"/>
    </xf>
    <xf numFmtId="167" fontId="11" fillId="2" borderId="5" xfId="26" applyNumberFormat="1" applyFont="1" applyFill="1" applyBorder="1" applyAlignment="1">
      <alignment vertical="center"/>
    </xf>
    <xf numFmtId="3" fontId="40" fillId="2" borderId="4" xfId="26" applyNumberFormat="1" applyFont="1" applyFill="1" applyBorder="1" applyAlignment="1">
      <alignment vertical="center"/>
    </xf>
    <xf numFmtId="3" fontId="40" fillId="2" borderId="21" xfId="26" applyNumberFormat="1" applyFont="1" applyFill="1" applyBorder="1" applyAlignment="1">
      <alignment horizontal="right" vertical="center"/>
    </xf>
    <xf numFmtId="167" fontId="11" fillId="2" borderId="21" xfId="26" applyNumberFormat="1" applyFont="1" applyFill="1" applyBorder="1" applyAlignment="1">
      <alignment vertical="center"/>
    </xf>
    <xf numFmtId="167" fontId="11" fillId="2" borderId="4" xfId="26" applyNumberFormat="1" applyFont="1" applyFill="1" applyBorder="1" applyAlignment="1">
      <alignment vertical="center"/>
    </xf>
    <xf numFmtId="0" fontId="11" fillId="2" borderId="29" xfId="25" applyNumberFormat="1" applyFont="1" applyFill="1" applyBorder="1" applyAlignment="1">
      <alignment vertical="center" wrapText="1"/>
    </xf>
    <xf numFmtId="3" fontId="40" fillId="2" borderId="22" xfId="26" applyNumberFormat="1" applyFont="1" applyFill="1" applyBorder="1" applyAlignment="1">
      <alignment vertical="center"/>
    </xf>
    <xf numFmtId="1" fontId="11" fillId="2" borderId="17" xfId="26" applyNumberFormat="1" applyFont="1" applyFill="1" applyBorder="1" applyAlignment="1">
      <alignment horizontal="right" vertical="center" wrapText="1"/>
    </xf>
    <xf numFmtId="3" fontId="40" fillId="2" borderId="5" xfId="26" applyNumberFormat="1" applyFont="1" applyFill="1" applyBorder="1" applyAlignment="1">
      <alignment horizontal="right"/>
    </xf>
    <xf numFmtId="10" fontId="40" fillId="2" borderId="5" xfId="16" applyNumberFormat="1" applyFont="1" applyFill="1" applyBorder="1" applyAlignment="1">
      <alignment horizontal="right"/>
    </xf>
    <xf numFmtId="3" fontId="40" fillId="2" borderId="4" xfId="26" applyNumberFormat="1" applyFont="1" applyFill="1" applyBorder="1" applyAlignment="1">
      <alignment horizontal="right"/>
    </xf>
    <xf numFmtId="10" fontId="40" fillId="2" borderId="4" xfId="16" applyNumberFormat="1" applyFont="1" applyFill="1" applyBorder="1" applyAlignment="1">
      <alignment horizontal="right"/>
    </xf>
    <xf numFmtId="0" fontId="45" fillId="0" borderId="0" xfId="26" applyFont="1" applyFill="1" applyBorder="1" applyAlignment="1">
      <alignment vertical="center"/>
    </xf>
    <xf numFmtId="0" fontId="40" fillId="0" borderId="0" xfId="26" applyFont="1" applyFill="1" applyBorder="1" applyAlignment="1">
      <alignment vertical="center"/>
    </xf>
    <xf numFmtId="167" fontId="15" fillId="2" borderId="5" xfId="26" applyNumberFormat="1" applyFont="1" applyFill="1" applyBorder="1" applyAlignment="1">
      <alignment horizontal="right" vertical="center"/>
    </xf>
    <xf numFmtId="167" fontId="14" fillId="2" borderId="5" xfId="26" applyNumberFormat="1" applyFont="1" applyFill="1" applyBorder="1" applyAlignment="1">
      <alignment horizontal="right" vertical="center"/>
    </xf>
    <xf numFmtId="167" fontId="82" fillId="2" borderId="5" xfId="26" applyNumberFormat="1" applyFont="1" applyFill="1" applyBorder="1" applyAlignment="1">
      <alignment horizontal="right" vertical="center"/>
    </xf>
    <xf numFmtId="167" fontId="15" fillId="2" borderId="6" xfId="26" applyNumberFormat="1" applyFont="1" applyFill="1" applyBorder="1" applyAlignment="1">
      <alignment horizontal="right" vertical="center"/>
    </xf>
    <xf numFmtId="167" fontId="14" fillId="2" borderId="6" xfId="26" applyNumberFormat="1" applyFont="1" applyFill="1" applyBorder="1" applyAlignment="1">
      <alignment horizontal="right" vertical="center"/>
    </xf>
    <xf numFmtId="167" fontId="45" fillId="0" borderId="0" xfId="26" applyNumberFormat="1" applyFont="1" applyFill="1" applyBorder="1" applyAlignment="1">
      <alignment vertical="center"/>
    </xf>
    <xf numFmtId="167" fontId="8" fillId="0" borderId="0" xfId="26" applyNumberFormat="1" applyFont="1" applyFill="1" applyBorder="1" applyAlignment="1">
      <alignment vertical="center"/>
    </xf>
    <xf numFmtId="0" fontId="54" fillId="0" borderId="0" xfId="26" applyFont="1"/>
    <xf numFmtId="164" fontId="35" fillId="2" borderId="0" xfId="26" applyNumberFormat="1" applyFont="1" applyFill="1" applyBorder="1" applyAlignment="1">
      <alignment horizontal="right"/>
    </xf>
    <xf numFmtId="0" fontId="11" fillId="0" borderId="0" xfId="26" applyFont="1" applyFill="1" applyBorder="1" applyAlignment="1">
      <alignment vertical="center" wrapText="1"/>
    </xf>
    <xf numFmtId="3" fontId="35" fillId="0" borderId="0" xfId="26" applyNumberFormat="1" applyFont="1" applyFill="1" applyBorder="1" applyAlignment="1">
      <alignment vertical="center"/>
    </xf>
    <xf numFmtId="167" fontId="35" fillId="0" borderId="0" xfId="26" applyNumberFormat="1" applyFont="1" applyFill="1" applyBorder="1" applyAlignment="1">
      <alignment vertical="center"/>
    </xf>
    <xf numFmtId="3" fontId="15" fillId="2" borderId="5" xfId="26" applyNumberFormat="1" applyFont="1" applyFill="1" applyBorder="1" applyAlignment="1">
      <alignment horizontal="right" vertical="center"/>
    </xf>
    <xf numFmtId="0" fontId="11" fillId="2" borderId="6" xfId="26" applyFont="1" applyFill="1" applyBorder="1" applyAlignment="1">
      <alignment horizontal="left" vertical="center"/>
    </xf>
    <xf numFmtId="0" fontId="35" fillId="0" borderId="0" xfId="26" applyFont="1" applyFill="1" applyBorder="1"/>
    <xf numFmtId="0" fontId="83" fillId="0" borderId="0" xfId="26" applyFont="1" applyFill="1" applyBorder="1" applyAlignment="1">
      <alignment horizontal="left" vertical="center" wrapText="1"/>
    </xf>
    <xf numFmtId="0" fontId="40" fillId="2" borderId="2" xfId="26" applyFont="1" applyFill="1" applyBorder="1" applyAlignment="1">
      <alignment vertical="center"/>
    </xf>
    <xf numFmtId="0" fontId="35" fillId="0" borderId="0" xfId="26" applyFont="1" applyFill="1" applyBorder="1" applyAlignment="1">
      <alignment horizontal="right" vertical="center"/>
    </xf>
    <xf numFmtId="0" fontId="84" fillId="0" borderId="0" xfId="26" applyFont="1" applyFill="1" applyBorder="1" applyAlignment="1">
      <alignment horizontal="justify"/>
    </xf>
    <xf numFmtId="0" fontId="84" fillId="0" borderId="0" xfId="26" applyFont="1" applyFill="1" applyBorder="1"/>
    <xf numFmtId="0" fontId="31" fillId="0" borderId="0" xfId="26" applyFont="1" applyFill="1" applyBorder="1" applyAlignment="1">
      <alignment vertical="center"/>
    </xf>
    <xf numFmtId="0" fontId="9" fillId="0" borderId="0" xfId="26" applyFont="1" applyFill="1" applyBorder="1" applyAlignment="1">
      <alignment vertical="center" wrapText="1"/>
    </xf>
    <xf numFmtId="0" fontId="11" fillId="2" borderId="0" xfId="26" applyFont="1" applyFill="1" applyBorder="1" applyAlignment="1">
      <alignment vertical="center" wrapText="1"/>
    </xf>
    <xf numFmtId="167" fontId="85" fillId="2" borderId="0" xfId="26" applyNumberFormat="1" applyFont="1" applyFill="1" applyBorder="1" applyAlignment="1">
      <alignment vertical="center"/>
    </xf>
    <xf numFmtId="167" fontId="82" fillId="2" borderId="0" xfId="26" applyNumberFormat="1" applyFont="1" applyFill="1" applyBorder="1" applyAlignment="1">
      <alignment vertical="center"/>
    </xf>
    <xf numFmtId="3" fontId="8" fillId="0" borderId="0" xfId="26" applyNumberFormat="1" applyFont="1" applyFill="1" applyBorder="1" applyAlignment="1">
      <alignment vertical="center"/>
    </xf>
    <xf numFmtId="0" fontId="11" fillId="2" borderId="5" xfId="26" applyFont="1" applyFill="1" applyBorder="1" applyAlignment="1">
      <alignment vertical="center" wrapText="1"/>
    </xf>
    <xf numFmtId="167" fontId="15" fillId="2" borderId="5" xfId="26" applyNumberFormat="1" applyFont="1" applyFill="1" applyBorder="1" applyAlignment="1">
      <alignment vertical="center"/>
    </xf>
    <xf numFmtId="167" fontId="14" fillId="2" borderId="5" xfId="26" applyNumberFormat="1" applyFont="1" applyFill="1" applyBorder="1" applyAlignment="1">
      <alignment vertical="center"/>
    </xf>
    <xf numFmtId="167" fontId="82" fillId="2" borderId="5" xfId="26" applyNumberFormat="1" applyFont="1" applyFill="1" applyBorder="1" applyAlignment="1">
      <alignment vertical="center"/>
    </xf>
    <xf numFmtId="9" fontId="15" fillId="2" borderId="5" xfId="16" applyFont="1" applyFill="1" applyBorder="1" applyAlignment="1">
      <alignment horizontal="right" vertical="center"/>
    </xf>
    <xf numFmtId="9" fontId="14" fillId="2" borderId="5" xfId="16" applyFont="1" applyFill="1" applyBorder="1" applyAlignment="1">
      <alignment horizontal="right" vertical="center"/>
    </xf>
    <xf numFmtId="0" fontId="58" fillId="0" borderId="0" xfId="26" applyFont="1" applyFill="1" applyBorder="1" applyAlignment="1">
      <alignment vertical="center"/>
    </xf>
    <xf numFmtId="0" fontId="11" fillId="2" borderId="22" xfId="25" applyNumberFormat="1" applyFont="1" applyFill="1" applyBorder="1" applyAlignment="1">
      <alignment vertical="center"/>
    </xf>
    <xf numFmtId="9" fontId="11" fillId="2" borderId="3" xfId="25" applyNumberFormat="1" applyFont="1" applyFill="1" applyBorder="1" applyAlignment="1">
      <alignment horizontal="right" vertical="center"/>
    </xf>
    <xf numFmtId="167" fontId="40" fillId="2" borderId="17" xfId="26" applyNumberFormat="1" applyFont="1" applyFill="1" applyBorder="1" applyAlignment="1">
      <alignment vertical="center"/>
    </xf>
    <xf numFmtId="167" fontId="40" fillId="2" borderId="4" xfId="26" applyNumberFormat="1" applyFont="1" applyFill="1" applyBorder="1" applyAlignment="1">
      <alignment vertical="center"/>
    </xf>
    <xf numFmtId="167" fontId="40" fillId="2" borderId="4" xfId="26" applyNumberFormat="1" applyFont="1" applyFill="1" applyBorder="1" applyAlignment="1">
      <alignment horizontal="right" vertical="center"/>
    </xf>
    <xf numFmtId="167" fontId="40" fillId="2" borderId="5" xfId="26" applyNumberFormat="1" applyFont="1" applyFill="1" applyBorder="1" applyAlignment="1">
      <alignment horizontal="right" vertical="center"/>
    </xf>
    <xf numFmtId="167" fontId="48" fillId="2" borderId="5" xfId="26" applyNumberFormat="1" applyFont="1" applyFill="1" applyBorder="1" applyAlignment="1">
      <alignment horizontal="right" vertical="center"/>
    </xf>
    <xf numFmtId="167" fontId="40" fillId="2" borderId="6" xfId="26" applyNumberFormat="1" applyFont="1" applyFill="1" applyBorder="1" applyAlignment="1">
      <alignment vertical="center"/>
    </xf>
    <xf numFmtId="167" fontId="40" fillId="2" borderId="6" xfId="26" applyNumberFormat="1" applyFont="1" applyFill="1" applyBorder="1" applyAlignment="1">
      <alignment horizontal="right" vertical="center"/>
    </xf>
    <xf numFmtId="167" fontId="48" fillId="2" borderId="6" xfId="26" applyNumberFormat="1" applyFont="1" applyFill="1" applyBorder="1" applyAlignment="1">
      <alignment horizontal="right" vertical="center"/>
    </xf>
    <xf numFmtId="0" fontId="14" fillId="2" borderId="0" xfId="26" applyFont="1" applyFill="1"/>
    <xf numFmtId="0" fontId="46" fillId="0" borderId="0" xfId="26" applyFont="1" applyFill="1" applyBorder="1" applyAlignment="1">
      <alignment horizontal="left" vertical="center" wrapText="1"/>
    </xf>
    <xf numFmtId="0" fontId="40" fillId="0" borderId="0" xfId="26" quotePrefix="1" applyFont="1" applyFill="1" applyBorder="1" applyAlignment="1"/>
    <xf numFmtId="3" fontId="40" fillId="0" borderId="0" xfId="26" applyNumberFormat="1" applyFont="1" applyFill="1" applyBorder="1" applyAlignment="1"/>
    <xf numFmtId="0" fontId="40" fillId="0" borderId="0" xfId="26" applyFont="1" applyFill="1" applyBorder="1" applyAlignment="1"/>
    <xf numFmtId="164" fontId="8" fillId="2" borderId="0" xfId="0" applyNumberFormat="1" applyFont="1" applyFill="1" applyBorder="1" applyAlignment="1">
      <alignment horizontal="right"/>
    </xf>
    <xf numFmtId="164" fontId="58" fillId="2" borderId="0" xfId="0" applyNumberFormat="1" applyFont="1" applyFill="1" applyBorder="1" applyAlignment="1">
      <alignment horizontal="right"/>
    </xf>
    <xf numFmtId="167" fontId="32" fillId="2" borderId="0" xfId="0" applyNumberFormat="1" applyFont="1" applyFill="1" applyBorder="1" applyAlignment="1">
      <alignment vertical="center"/>
    </xf>
    <xf numFmtId="167" fontId="86" fillId="2" borderId="0" xfId="0" applyNumberFormat="1" applyFont="1" applyFill="1" applyBorder="1" applyAlignment="1">
      <alignment vertical="center"/>
    </xf>
    <xf numFmtId="0" fontId="68" fillId="0" borderId="0" xfId="0" quotePrefix="1" applyFont="1" applyFill="1" applyBorder="1" applyAlignment="1">
      <alignment horizontal="left" vertical="center" wrapText="1"/>
    </xf>
    <xf numFmtId="0" fontId="11" fillId="0" borderId="3" xfId="6" applyNumberFormat="1" applyFont="1" applyFill="1" applyBorder="1" applyAlignment="1">
      <alignment horizontal="right" vertical="center" wrapText="1"/>
    </xf>
    <xf numFmtId="0" fontId="7" fillId="2" borderId="0" xfId="26" quotePrefix="1" applyFont="1" applyFill="1" applyBorder="1" applyAlignment="1">
      <alignment horizontal="left" vertical="center" wrapText="1"/>
    </xf>
    <xf numFmtId="0" fontId="68" fillId="2" borderId="0" xfId="26" quotePrefix="1" applyFont="1" applyFill="1" applyBorder="1" applyAlignment="1">
      <alignment horizontal="left" vertical="center" wrapText="1"/>
    </xf>
    <xf numFmtId="0" fontId="68" fillId="0" borderId="0" xfId="26" quotePrefix="1" applyFont="1" applyFill="1" applyBorder="1" applyAlignment="1">
      <alignment horizontal="left" vertical="center" wrapText="1"/>
    </xf>
    <xf numFmtId="0" fontId="80" fillId="0" borderId="0" xfId="26" applyFont="1" applyBorder="1" applyAlignment="1">
      <alignment horizontal="justify" vertical="center"/>
    </xf>
    <xf numFmtId="0" fontId="11" fillId="2" borderId="0" xfId="26" applyFont="1" applyFill="1" applyBorder="1" applyAlignment="1">
      <alignment horizontal="left" vertical="center" wrapText="1"/>
    </xf>
    <xf numFmtId="0" fontId="68" fillId="2" borderId="0" xfId="0" applyFont="1" applyFill="1" applyAlignment="1">
      <alignment horizontal="left"/>
    </xf>
    <xf numFmtId="0" fontId="11" fillId="2" borderId="5" xfId="0" applyFont="1" applyFill="1" applyBorder="1" applyAlignment="1">
      <alignment horizontal="left" vertical="center"/>
    </xf>
    <xf numFmtId="0" fontId="11" fillId="2" borderId="21" xfId="0" applyFont="1" applyFill="1" applyBorder="1" applyAlignment="1">
      <alignment horizontal="left" vertical="center" wrapText="1"/>
    </xf>
    <xf numFmtId="0" fontId="68" fillId="2" borderId="0" xfId="0" applyFont="1" applyFill="1" applyAlignment="1">
      <alignment horizontal="left" wrapText="1"/>
    </xf>
    <xf numFmtId="0" fontId="7" fillId="2" borderId="0" xfId="0" applyFont="1" applyFill="1" applyBorder="1" applyAlignment="1">
      <alignment horizontal="left" vertical="center" wrapText="1"/>
    </xf>
    <xf numFmtId="0" fontId="7" fillId="2" borderId="0" xfId="0" applyFont="1" applyFill="1" applyAlignment="1">
      <alignment horizontal="left" wrapText="1"/>
    </xf>
    <xf numFmtId="0" fontId="58" fillId="2" borderId="0" xfId="0" applyFont="1" applyFill="1" applyBorder="1" applyAlignment="1">
      <alignment horizontal="left" wrapText="1"/>
    </xf>
    <xf numFmtId="0" fontId="68" fillId="0" borderId="0" xfId="0" quotePrefix="1" applyFont="1" applyFill="1" applyBorder="1" applyAlignment="1">
      <alignment horizontal="left" vertical="center" wrapText="1"/>
    </xf>
    <xf numFmtId="0" fontId="11" fillId="0" borderId="3" xfId="6" applyNumberFormat="1" applyFont="1" applyFill="1" applyBorder="1" applyAlignment="1">
      <alignment horizontal="right" vertical="center" wrapText="1"/>
    </xf>
    <xf numFmtId="0" fontId="75" fillId="13" borderId="0" xfId="31" applyFont="1" applyFill="1" applyBorder="1" applyAlignment="1">
      <alignment horizontal="center" vertical="center" wrapText="1"/>
    </xf>
    <xf numFmtId="0" fontId="11" fillId="2" borderId="3" xfId="25" applyNumberFormat="1" applyFont="1" applyFill="1" applyBorder="1" applyAlignment="1">
      <alignment horizontal="right" vertical="center" wrapText="1"/>
    </xf>
    <xf numFmtId="0" fontId="62" fillId="0" borderId="0" xfId="0" applyFont="1" applyFill="1" applyAlignment="1">
      <alignment horizontal="left" vertical="center" wrapText="1"/>
    </xf>
    <xf numFmtId="0" fontId="45" fillId="2" borderId="0" xfId="26" applyFont="1" applyFill="1" applyBorder="1" applyAlignment="1">
      <alignment horizontal="left" vertical="center" wrapText="1"/>
    </xf>
    <xf numFmtId="0" fontId="71" fillId="14" borderId="0" xfId="0" quotePrefix="1" applyFont="1" applyFill="1" applyBorder="1" applyAlignment="1">
      <alignment horizontal="center" vertical="center"/>
    </xf>
    <xf numFmtId="1" fontId="11" fillId="2" borderId="3" xfId="26" applyNumberFormat="1" applyFont="1" applyFill="1" applyBorder="1" applyAlignment="1">
      <alignment horizontal="right" vertical="center" wrapText="1"/>
    </xf>
    <xf numFmtId="0" fontId="11" fillId="2" borderId="0" xfId="25" applyNumberFormat="1" applyFont="1" applyFill="1" applyBorder="1" applyAlignment="1">
      <alignment horizontal="left" vertical="center" wrapText="1"/>
    </xf>
    <xf numFmtId="0" fontId="40" fillId="2" borderId="4" xfId="25" applyNumberFormat="1" applyFont="1" applyFill="1" applyBorder="1" applyAlignment="1">
      <alignment horizontal="left" vertical="center" wrapText="1"/>
    </xf>
    <xf numFmtId="0" fontId="40" fillId="2" borderId="0" xfId="0" applyFont="1" applyFill="1" applyBorder="1" applyAlignment="1">
      <alignment horizontal="left" vertical="center" wrapText="1"/>
    </xf>
    <xf numFmtId="0" fontId="11" fillId="12" borderId="30" xfId="28" applyFont="1" applyFill="1" applyBorder="1" applyAlignment="1">
      <alignment horizontal="right" vertical="center" wrapText="1"/>
    </xf>
    <xf numFmtId="1" fontId="11" fillId="2" borderId="3" xfId="0" applyNumberFormat="1" applyFont="1" applyFill="1" applyBorder="1" applyAlignment="1">
      <alignment horizontal="right" vertical="center" wrapText="1"/>
    </xf>
    <xf numFmtId="0" fontId="71" fillId="14" borderId="0" xfId="0" quotePrefix="1" applyFont="1" applyFill="1" applyBorder="1" applyAlignment="1">
      <alignment horizontal="center" vertical="center" wrapText="1"/>
    </xf>
    <xf numFmtId="0" fontId="87" fillId="0" borderId="0" xfId="26" applyFont="1" applyBorder="1" applyAlignment="1">
      <alignment vertical="center"/>
    </xf>
    <xf numFmtId="0" fontId="35" fillId="0" borderId="0" xfId="26" applyFont="1" applyFill="1" applyBorder="1" applyAlignment="1">
      <alignment horizontal="center" vertical="center"/>
    </xf>
    <xf numFmtId="0" fontId="40" fillId="0" borderId="0" xfId="26" applyFont="1" applyFill="1" applyBorder="1" applyAlignment="1">
      <alignment horizontal="center" vertical="center"/>
    </xf>
    <xf numFmtId="0" fontId="68" fillId="0" borderId="0" xfId="26" applyFont="1" applyFill="1" applyBorder="1" applyAlignment="1">
      <alignment horizontal="left" vertical="center"/>
    </xf>
    <xf numFmtId="0" fontId="7" fillId="0" borderId="0" xfId="26" applyFont="1" applyFill="1" applyBorder="1" applyAlignment="1">
      <alignment horizontal="left" vertical="center"/>
    </xf>
    <xf numFmtId="9" fontId="14" fillId="0" borderId="5" xfId="16" applyFont="1" applyFill="1" applyBorder="1" applyAlignment="1">
      <alignment horizontal="right" vertical="center"/>
    </xf>
    <xf numFmtId="9" fontId="15" fillId="0" borderId="5" xfId="16" applyFont="1" applyFill="1" applyBorder="1" applyAlignment="1">
      <alignment horizontal="right" vertical="center"/>
    </xf>
    <xf numFmtId="14" fontId="12" fillId="2" borderId="17" xfId="25" quotePrefix="1" applyNumberFormat="1" applyFont="1" applyFill="1" applyBorder="1" applyAlignment="1">
      <alignment horizontal="right" vertical="center" wrapText="1"/>
    </xf>
    <xf numFmtId="14" fontId="11" fillId="2" borderId="17" xfId="25" quotePrefix="1" applyNumberFormat="1" applyFont="1" applyFill="1" applyBorder="1" applyAlignment="1">
      <alignment horizontal="right" vertical="center" wrapText="1"/>
    </xf>
    <xf numFmtId="0" fontId="49" fillId="2" borderId="5" xfId="25" applyNumberFormat="1" applyFont="1" applyFill="1" applyBorder="1" applyAlignment="1">
      <alignment horizontal="left" vertical="center" wrapText="1" indent="1"/>
    </xf>
    <xf numFmtId="0" fontId="40" fillId="2" borderId="5" xfId="26" applyFont="1" applyFill="1" applyBorder="1" applyAlignment="1">
      <alignment vertical="center" wrapText="1"/>
    </xf>
    <xf numFmtId="0" fontId="40" fillId="2" borderId="6" xfId="26" applyFont="1" applyFill="1" applyBorder="1" applyAlignment="1">
      <alignment vertical="center" wrapText="1"/>
    </xf>
    <xf numFmtId="0" fontId="40" fillId="2" borderId="0" xfId="26" applyFont="1" applyFill="1" applyBorder="1" applyAlignment="1">
      <alignment vertical="center" wrapText="1"/>
    </xf>
    <xf numFmtId="0" fontId="40" fillId="2" borderId="6" xfId="26" applyFont="1" applyFill="1" applyBorder="1" applyAlignment="1">
      <alignment vertical="center"/>
    </xf>
    <xf numFmtId="3" fontId="48" fillId="2" borderId="0" xfId="26" applyNumberFormat="1" applyFont="1" applyFill="1" applyBorder="1" applyAlignment="1">
      <alignment horizontal="right" vertical="center"/>
    </xf>
    <xf numFmtId="3" fontId="40" fillId="2" borderId="0" xfId="26" applyNumberFormat="1" applyFont="1" applyFill="1" applyBorder="1" applyAlignment="1">
      <alignment horizontal="right" vertical="center"/>
    </xf>
    <xf numFmtId="3" fontId="48" fillId="2" borderId="5" xfId="26" applyNumberFormat="1" applyFont="1" applyFill="1" applyBorder="1" applyAlignment="1">
      <alignment horizontal="right" vertical="center"/>
    </xf>
    <xf numFmtId="3" fontId="48" fillId="2" borderId="23" xfId="26" applyNumberFormat="1" applyFont="1" applyFill="1" applyBorder="1" applyAlignment="1">
      <alignment horizontal="right" vertical="center"/>
    </xf>
    <xf numFmtId="3" fontId="48" fillId="2" borderId="6" xfId="26" applyNumberFormat="1" applyFont="1" applyFill="1" applyBorder="1" applyAlignment="1">
      <alignment horizontal="right" vertical="center"/>
    </xf>
    <xf numFmtId="0" fontId="40" fillId="0" borderId="0" xfId="26" applyFont="1" applyFill="1" applyBorder="1" applyAlignment="1">
      <alignment horizontal="left" vertical="center" wrapText="1"/>
    </xf>
    <xf numFmtId="167" fontId="48" fillId="2" borderId="0" xfId="26" applyNumberFormat="1" applyFont="1" applyFill="1" applyBorder="1" applyAlignment="1">
      <alignment horizontal="right" vertical="center"/>
    </xf>
    <xf numFmtId="167" fontId="40" fillId="2" borderId="0" xfId="26" applyNumberFormat="1" applyFont="1" applyFill="1" applyBorder="1" applyAlignment="1">
      <alignment horizontal="right" vertical="center"/>
    </xf>
    <xf numFmtId="0" fontId="40" fillId="0" borderId="0" xfId="26" quotePrefix="1" applyFont="1" applyFill="1" applyBorder="1" applyAlignment="1">
      <alignment horizontal="center" vertical="center"/>
    </xf>
    <xf numFmtId="0" fontId="40" fillId="0" borderId="5" xfId="26" applyFont="1" applyFill="1" applyBorder="1" applyAlignment="1">
      <alignment horizontal="left" vertical="center" wrapText="1"/>
    </xf>
    <xf numFmtId="167" fontId="11" fillId="2" borderId="5" xfId="26" applyNumberFormat="1" applyFont="1" applyFill="1" applyBorder="1" applyAlignment="1">
      <alignment horizontal="right" vertical="center"/>
    </xf>
    <xf numFmtId="0" fontId="40" fillId="0" borderId="6" xfId="26" applyFont="1" applyFill="1" applyBorder="1" applyAlignment="1">
      <alignment horizontal="left" vertical="center" wrapText="1"/>
    </xf>
    <xf numFmtId="0" fontId="40" fillId="0" borderId="5" xfId="26" quotePrefix="1" applyFont="1" applyFill="1" applyBorder="1" applyAlignment="1">
      <alignment horizontal="left" vertical="center" wrapText="1"/>
    </xf>
    <xf numFmtId="0" fontId="40" fillId="2" borderId="4" xfId="26" applyFont="1" applyFill="1" applyBorder="1" applyAlignment="1">
      <alignment horizontal="left" vertical="center" wrapText="1"/>
    </xf>
    <xf numFmtId="0" fontId="72" fillId="2" borderId="0" xfId="26" applyFont="1" applyFill="1" applyAlignment="1"/>
    <xf numFmtId="0" fontId="40" fillId="0" borderId="0" xfId="26" quotePrefix="1" applyFont="1" applyFill="1" applyBorder="1" applyAlignment="1">
      <alignment horizontal="left" vertical="center"/>
    </xf>
    <xf numFmtId="0" fontId="68" fillId="2" borderId="0" xfId="26" applyFont="1" applyFill="1" applyBorder="1" applyAlignment="1">
      <alignment horizontal="left" vertical="center"/>
    </xf>
    <xf numFmtId="164" fontId="88" fillId="2" borderId="0" xfId="26" applyNumberFormat="1" applyFont="1" applyFill="1" applyBorder="1" applyAlignment="1">
      <alignment horizontal="right"/>
    </xf>
    <xf numFmtId="0" fontId="40" fillId="2" borderId="0" xfId="26" quotePrefix="1" applyFont="1" applyFill="1" applyBorder="1" applyAlignment="1">
      <alignment horizontal="center" vertical="center"/>
    </xf>
    <xf numFmtId="0" fontId="40" fillId="2" borderId="5" xfId="26" quotePrefix="1" applyFont="1" applyFill="1" applyBorder="1" applyAlignment="1">
      <alignment horizontal="center" vertical="center"/>
    </xf>
    <xf numFmtId="176" fontId="48" fillId="2" borderId="5" xfId="16" applyNumberFormat="1" applyFont="1" applyFill="1" applyBorder="1" applyAlignment="1">
      <alignment horizontal="right" vertical="center"/>
    </xf>
    <xf numFmtId="0" fontId="40" fillId="2" borderId="6" xfId="26" quotePrefix="1" applyFont="1" applyFill="1" applyBorder="1" applyAlignment="1">
      <alignment horizontal="center" vertical="center"/>
    </xf>
    <xf numFmtId="176" fontId="48" fillId="2" borderId="6" xfId="16" applyNumberFormat="1" applyFont="1" applyFill="1" applyBorder="1" applyAlignment="1">
      <alignment horizontal="right" vertical="center"/>
    </xf>
    <xf numFmtId="176" fontId="40" fillId="2" borderId="6" xfId="16" applyNumberFormat="1" applyFont="1" applyFill="1" applyBorder="1" applyAlignment="1">
      <alignment horizontal="right" vertical="center"/>
    </xf>
    <xf numFmtId="167" fontId="40" fillId="2" borderId="19" xfId="26" applyNumberFormat="1" applyFont="1" applyFill="1" applyBorder="1" applyAlignment="1">
      <alignment vertical="center"/>
    </xf>
    <xf numFmtId="0" fontId="40" fillId="2" borderId="5" xfId="26" quotePrefix="1" applyFont="1" applyFill="1" applyBorder="1" applyAlignment="1">
      <alignment horizontal="left" vertical="center" indent="2"/>
    </xf>
    <xf numFmtId="3" fontId="70" fillId="2" borderId="2" xfId="0" quotePrefix="1" applyNumberFormat="1" applyFont="1" applyFill="1" applyBorder="1" applyAlignment="1">
      <alignment horizontal="right" vertical="center"/>
    </xf>
    <xf numFmtId="0" fontId="89" fillId="2" borderId="0" xfId="0" applyFont="1" applyFill="1" applyBorder="1" applyAlignment="1">
      <alignment vertical="center"/>
    </xf>
    <xf numFmtId="0" fontId="11" fillId="2" borderId="21" xfId="0" applyFont="1" applyFill="1" applyBorder="1" applyAlignment="1">
      <alignment horizontal="left" vertical="center"/>
    </xf>
    <xf numFmtId="176" fontId="40" fillId="2" borderId="5" xfId="0" applyNumberFormat="1" applyFont="1" applyFill="1" applyBorder="1" applyAlignment="1">
      <alignment horizontal="right" vertical="center"/>
    </xf>
    <xf numFmtId="176" fontId="40" fillId="2" borderId="6" xfId="0" applyNumberFormat="1" applyFont="1" applyFill="1" applyBorder="1" applyAlignment="1">
      <alignment horizontal="right" vertical="center"/>
    </xf>
    <xf numFmtId="167" fontId="56" fillId="2" borderId="5" xfId="0" applyNumberFormat="1" applyFont="1" applyFill="1" applyBorder="1" applyAlignment="1">
      <alignment vertical="center"/>
    </xf>
    <xf numFmtId="167" fontId="56" fillId="2" borderId="5" xfId="0" applyNumberFormat="1" applyFont="1" applyFill="1" applyBorder="1" applyAlignment="1">
      <alignment horizontal="right" vertical="center"/>
    </xf>
    <xf numFmtId="167" fontId="56" fillId="2" borderId="5" xfId="0" applyNumberFormat="1" applyFont="1" applyFill="1" applyBorder="1" applyAlignment="1">
      <alignment vertical="center" wrapText="1"/>
    </xf>
    <xf numFmtId="0" fontId="29" fillId="2" borderId="6" xfId="0" applyFont="1" applyFill="1" applyBorder="1"/>
    <xf numFmtId="164" fontId="34" fillId="2" borderId="0" xfId="0" applyNumberFormat="1" applyFont="1" applyFill="1" applyBorder="1" applyAlignment="1">
      <alignment horizontal="right" vertical="center"/>
    </xf>
    <xf numFmtId="0" fontId="11" fillId="2" borderId="1" xfId="25" applyNumberFormat="1" applyFont="1" applyFill="1" applyBorder="1" applyAlignment="1">
      <alignment horizontal="right" vertical="center" wrapText="1"/>
    </xf>
    <xf numFmtId="0" fontId="11" fillId="2" borderId="3" xfId="0" applyNumberFormat="1" applyFont="1" applyFill="1" applyBorder="1" applyAlignment="1">
      <alignment horizontal="right" vertical="center" wrapText="1"/>
    </xf>
    <xf numFmtId="179" fontId="40" fillId="0" borderId="23" xfId="6" applyNumberFormat="1" applyFont="1" applyFill="1" applyBorder="1" applyAlignment="1">
      <alignment vertical="center"/>
    </xf>
    <xf numFmtId="179" fontId="11" fillId="0" borderId="0" xfId="6" applyNumberFormat="1" applyFont="1" applyFill="1" applyBorder="1" applyAlignment="1">
      <alignment horizontal="right" vertical="center"/>
    </xf>
    <xf numFmtId="178" fontId="11" fillId="0" borderId="0" xfId="32" applyNumberFormat="1" applyFont="1" applyFill="1" applyBorder="1" applyAlignment="1">
      <alignment vertical="center" wrapText="1"/>
    </xf>
    <xf numFmtId="180" fontId="11" fillId="0" borderId="0" xfId="6" applyNumberFormat="1" applyFont="1" applyFill="1" applyBorder="1" applyAlignment="1">
      <alignment horizontal="right" vertical="center"/>
    </xf>
    <xf numFmtId="178" fontId="11" fillId="0" borderId="5" xfId="32" applyNumberFormat="1" applyFont="1" applyFill="1" applyBorder="1" applyAlignment="1">
      <alignment horizontal="center" vertical="center"/>
    </xf>
    <xf numFmtId="178" fontId="40" fillId="0" borderId="5" xfId="32" applyNumberFormat="1" applyFont="1" applyFill="1" applyBorder="1" applyAlignment="1">
      <alignment horizontal="center" vertical="center"/>
    </xf>
    <xf numFmtId="178" fontId="11" fillId="0" borderId="6" xfId="32" applyNumberFormat="1" applyFont="1" applyFill="1" applyBorder="1" applyAlignment="1">
      <alignment horizontal="center" vertical="center"/>
    </xf>
    <xf numFmtId="0" fontId="0" fillId="0" borderId="0" xfId="0" applyAlignment="1"/>
    <xf numFmtId="0" fontId="56" fillId="0" borderId="0" xfId="26" applyFont="1" applyFill="1" applyBorder="1" applyAlignment="1">
      <alignment horizontal="left" vertical="justify"/>
    </xf>
    <xf numFmtId="0" fontId="11" fillId="2" borderId="3" xfId="26" applyFont="1" applyFill="1" applyBorder="1" applyAlignment="1">
      <alignment horizontal="left" vertical="center" wrapText="1"/>
    </xf>
    <xf numFmtId="176" fontId="40" fillId="2" borderId="0" xfId="16" applyNumberFormat="1" applyFont="1" applyFill="1" applyBorder="1" applyAlignment="1">
      <alignment horizontal="right" vertical="center" wrapText="1"/>
    </xf>
    <xf numFmtId="0" fontId="68" fillId="0" borderId="0" xfId="0" quotePrefix="1" applyFont="1" applyFill="1" applyBorder="1" applyAlignment="1">
      <alignment horizontal="left" vertical="center" wrapText="1"/>
    </xf>
    <xf numFmtId="0" fontId="11" fillId="2" borderId="2" xfId="25" applyNumberFormat="1" applyFont="1" applyFill="1" applyBorder="1" applyAlignment="1">
      <alignment horizontal="right" vertical="center" wrapText="1"/>
    </xf>
    <xf numFmtId="0" fontId="40" fillId="2" borderId="5" xfId="26" applyFont="1" applyFill="1" applyBorder="1" applyAlignment="1">
      <alignment horizontal="left" vertical="center"/>
    </xf>
    <xf numFmtId="0" fontId="40" fillId="2" borderId="5" xfId="26" applyFont="1" applyFill="1" applyBorder="1" applyAlignment="1">
      <alignment horizontal="left" vertical="center" wrapText="1"/>
    </xf>
    <xf numFmtId="0" fontId="68" fillId="2" borderId="0" xfId="0" applyFont="1" applyFill="1" applyBorder="1" applyAlignment="1">
      <alignment horizontal="left" vertical="center"/>
    </xf>
    <xf numFmtId="0" fontId="9" fillId="0" borderId="0" xfId="0" applyFont="1" applyFill="1" applyBorder="1" applyAlignment="1">
      <alignment horizontal="left" vertical="center" wrapText="1"/>
    </xf>
    <xf numFmtId="0" fontId="40" fillId="2" borderId="0" xfId="0" applyFont="1" applyFill="1" applyBorder="1" applyAlignment="1">
      <alignment horizontal="right" vertical="center"/>
    </xf>
    <xf numFmtId="9" fontId="40" fillId="2" borderId="0" xfId="16" applyFont="1" applyFill="1" applyBorder="1" applyAlignment="1">
      <alignment horizontal="center" vertical="center"/>
    </xf>
    <xf numFmtId="0" fontId="40" fillId="2" borderId="0" xfId="25" applyNumberFormat="1" applyFont="1" applyFill="1" applyBorder="1" applyAlignment="1">
      <alignment horizontal="left" vertical="center" indent="1"/>
    </xf>
    <xf numFmtId="3" fontId="11" fillId="2" borderId="0" xfId="25" applyNumberFormat="1" applyFont="1" applyFill="1" applyBorder="1" applyAlignment="1">
      <alignment horizontal="right" vertical="center"/>
    </xf>
    <xf numFmtId="9" fontId="11" fillId="2" borderId="0" xfId="16" applyFont="1" applyFill="1" applyBorder="1" applyAlignment="1">
      <alignment horizontal="right" vertical="center"/>
    </xf>
    <xf numFmtId="3" fontId="12" fillId="2" borderId="0" xfId="25" applyNumberFormat="1" applyFont="1" applyFill="1" applyBorder="1" applyAlignment="1">
      <alignment horizontal="right" vertical="center"/>
    </xf>
    <xf numFmtId="164" fontId="40" fillId="2" borderId="0" xfId="0" applyNumberFormat="1" applyFont="1" applyFill="1" applyBorder="1" applyAlignment="1">
      <alignment horizontal="right"/>
    </xf>
    <xf numFmtId="0" fontId="11" fillId="2" borderId="3" xfId="26" applyFont="1" applyFill="1" applyBorder="1" applyAlignment="1">
      <alignment vertical="center"/>
    </xf>
    <xf numFmtId="0" fontId="0" fillId="0" borderId="0" xfId="0" applyBorder="1"/>
    <xf numFmtId="0" fontId="11" fillId="2" borderId="3" xfId="25" applyNumberFormat="1" applyFont="1" applyFill="1" applyBorder="1" applyAlignment="1">
      <alignment horizontal="centerContinuous" vertical="center" wrapText="1"/>
    </xf>
    <xf numFmtId="0" fontId="11" fillId="2" borderId="3" xfId="25" applyNumberFormat="1" applyFont="1" applyFill="1" applyBorder="1" applyAlignment="1">
      <alignment horizontal="centerContinuous" vertical="center"/>
    </xf>
    <xf numFmtId="0" fontId="11" fillId="2" borderId="3" xfId="25" applyNumberFormat="1" applyFont="1" applyFill="1" applyBorder="1" applyAlignment="1">
      <alignment horizontal="center" vertical="center" wrapText="1"/>
    </xf>
    <xf numFmtId="3" fontId="40" fillId="2" borderId="0" xfId="0" applyNumberFormat="1" applyFont="1" applyFill="1" applyBorder="1" applyAlignment="1">
      <alignment horizontal="right" vertical="center" wrapText="1"/>
    </xf>
    <xf numFmtId="164" fontId="40" fillId="2" borderId="0" xfId="26" applyNumberFormat="1" applyFont="1" applyFill="1" applyBorder="1" applyAlignment="1">
      <alignment horizontal="right" vertical="center"/>
    </xf>
    <xf numFmtId="0" fontId="8" fillId="0" borderId="0" xfId="26" applyFont="1" applyFill="1"/>
    <xf numFmtId="0" fontId="11" fillId="2" borderId="3" xfId="25" quotePrefix="1" applyNumberFormat="1" applyFont="1" applyFill="1" applyBorder="1" applyAlignment="1">
      <alignment horizontal="right" vertical="center" wrapText="1"/>
    </xf>
    <xf numFmtId="3" fontId="11" fillId="2" borderId="0" xfId="0" applyNumberFormat="1" applyFont="1" applyFill="1" applyBorder="1" applyAlignment="1">
      <alignment vertical="center"/>
    </xf>
    <xf numFmtId="164" fontId="40" fillId="2" borderId="0" xfId="0" applyNumberFormat="1" applyFont="1" applyFill="1" applyBorder="1" applyAlignment="1">
      <alignment horizontal="right" vertical="center"/>
    </xf>
    <xf numFmtId="0" fontId="11" fillId="2" borderId="3"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40" fillId="12" borderId="0" xfId="28" applyFont="1" applyFill="1" applyAlignment="1">
      <alignment horizontal="right" vertical="center"/>
    </xf>
    <xf numFmtId="0" fontId="11" fillId="12" borderId="30" xfId="28" applyFont="1" applyFill="1" applyBorder="1" applyAlignment="1">
      <alignment vertical="center"/>
    </xf>
    <xf numFmtId="1" fontId="11" fillId="2" borderId="3" xfId="0" applyNumberFormat="1" applyFont="1" applyFill="1" applyBorder="1" applyAlignment="1">
      <alignment horizontal="right" vertical="center"/>
    </xf>
    <xf numFmtId="0" fontId="5" fillId="0" borderId="0" xfId="28" applyBorder="1"/>
    <xf numFmtId="0" fontId="40" fillId="12" borderId="0" xfId="28" applyFont="1" applyFill="1" applyBorder="1" applyAlignment="1">
      <alignment horizontal="right" vertical="center"/>
    </xf>
    <xf numFmtId="14" fontId="11" fillId="2" borderId="3" xfId="25" applyNumberFormat="1" applyFont="1" applyFill="1" applyBorder="1" applyAlignment="1">
      <alignment horizontal="center" vertical="center" wrapText="1"/>
    </xf>
    <xf numFmtId="1" fontId="11" fillId="2" borderId="3" xfId="26" applyNumberFormat="1" applyFont="1" applyFill="1" applyBorder="1" applyAlignment="1">
      <alignment horizontal="center" vertical="center" wrapText="1"/>
    </xf>
    <xf numFmtId="0" fontId="72" fillId="2" borderId="0" xfId="26" applyFont="1" applyFill="1" applyAlignment="1">
      <alignment vertical="center"/>
    </xf>
    <xf numFmtId="0" fontId="11" fillId="2" borderId="21" xfId="26" applyNumberFormat="1" applyFont="1" applyFill="1" applyBorder="1" applyAlignment="1">
      <alignment horizontal="right" vertical="center"/>
    </xf>
    <xf numFmtId="14" fontId="7" fillId="2" borderId="2" xfId="25" quotePrefix="1" applyNumberFormat="1" applyFont="1" applyFill="1" applyBorder="1" applyAlignment="1">
      <alignment horizontal="right" vertical="center" wrapText="1"/>
    </xf>
    <xf numFmtId="14" fontId="55" fillId="2" borderId="2" xfId="25" quotePrefix="1" applyNumberFormat="1" applyFont="1" applyFill="1" applyBorder="1" applyAlignment="1">
      <alignment horizontal="right" vertical="center" wrapText="1"/>
    </xf>
    <xf numFmtId="0" fontId="55" fillId="2" borderId="17" xfId="26" applyFont="1" applyFill="1" applyBorder="1" applyAlignment="1">
      <alignment horizontal="right" vertical="center"/>
    </xf>
    <xf numFmtId="14" fontId="7" fillId="2" borderId="17" xfId="25" quotePrefix="1" applyNumberFormat="1" applyFont="1" applyFill="1" applyBorder="1" applyAlignment="1">
      <alignment horizontal="right" vertical="center" wrapText="1"/>
    </xf>
    <xf numFmtId="14" fontId="55" fillId="2" borderId="17" xfId="25" quotePrefix="1" applyNumberFormat="1" applyFont="1" applyFill="1" applyBorder="1" applyAlignment="1">
      <alignment horizontal="right" vertical="center" wrapText="1"/>
    </xf>
    <xf numFmtId="14" fontId="7" fillId="2" borderId="17" xfId="25" applyNumberFormat="1" applyFont="1" applyFill="1" applyBorder="1" applyAlignment="1">
      <alignment horizontal="right" vertical="center" wrapText="1"/>
    </xf>
    <xf numFmtId="14" fontId="55" fillId="2" borderId="17" xfId="25" applyNumberFormat="1" applyFont="1" applyFill="1" applyBorder="1" applyAlignment="1">
      <alignment horizontal="right" vertical="center" wrapText="1"/>
    </xf>
    <xf numFmtId="14" fontId="7" fillId="2" borderId="3" xfId="0" quotePrefix="1" applyNumberFormat="1" applyFont="1" applyFill="1" applyBorder="1" applyAlignment="1">
      <alignment horizontal="right" vertical="center"/>
    </xf>
    <xf numFmtId="14" fontId="55" fillId="2" borderId="3" xfId="0" quotePrefix="1" applyNumberFormat="1" applyFont="1" applyFill="1" applyBorder="1" applyAlignment="1">
      <alignment horizontal="right" vertical="center"/>
    </xf>
    <xf numFmtId="0" fontId="26" fillId="0" borderId="0" xfId="0" applyFont="1" applyBorder="1" applyAlignment="1">
      <alignment vertical="center"/>
    </xf>
    <xf numFmtId="0" fontId="26" fillId="0" borderId="0" xfId="0" applyFont="1" applyBorder="1" applyAlignment="1">
      <alignment horizontal="left" vertical="center"/>
    </xf>
    <xf numFmtId="3" fontId="7" fillId="2" borderId="2" xfId="0" quotePrefix="1" applyNumberFormat="1" applyFont="1" applyFill="1" applyBorder="1" applyAlignment="1">
      <alignment horizontal="right" vertical="center"/>
    </xf>
    <xf numFmtId="3" fontId="55" fillId="2" borderId="2" xfId="0" quotePrefix="1" applyNumberFormat="1" applyFont="1" applyFill="1" applyBorder="1" applyAlignment="1">
      <alignment horizontal="right" vertical="center"/>
    </xf>
    <xf numFmtId="0" fontId="40" fillId="2" borderId="5" xfId="0" applyFont="1" applyFill="1" applyBorder="1" applyAlignment="1">
      <alignment horizontal="left" vertical="center" indent="3"/>
    </xf>
    <xf numFmtId="0" fontId="40" fillId="2" borderId="5" xfId="0" applyFont="1" applyFill="1" applyBorder="1" applyAlignment="1">
      <alignment horizontal="left" vertical="center" wrapText="1" indent="3"/>
    </xf>
    <xf numFmtId="3" fontId="11" fillId="2" borderId="17" xfId="0" applyNumberFormat="1" applyFont="1" applyFill="1" applyBorder="1" applyAlignment="1">
      <alignment vertical="center"/>
    </xf>
    <xf numFmtId="3" fontId="40" fillId="2" borderId="5" xfId="0" applyNumberFormat="1" applyFont="1" applyFill="1" applyBorder="1" applyAlignment="1">
      <alignment horizontal="left" vertical="center" indent="3"/>
    </xf>
    <xf numFmtId="0" fontId="40" fillId="2" borderId="4" xfId="0" applyNumberFormat="1" applyFont="1" applyFill="1" applyBorder="1" applyAlignment="1">
      <alignment vertical="center"/>
    </xf>
    <xf numFmtId="3" fontId="40" fillId="2" borderId="5" xfId="0" applyNumberFormat="1" applyFont="1" applyFill="1" applyBorder="1" applyAlignment="1">
      <alignment horizontal="left" vertical="center" wrapText="1" indent="3"/>
    </xf>
    <xf numFmtId="3" fontId="11" fillId="2" borderId="26" xfId="0" applyNumberFormat="1" applyFont="1" applyFill="1" applyBorder="1" applyAlignment="1">
      <alignment vertical="center"/>
    </xf>
    <xf numFmtId="0" fontId="40" fillId="12" borderId="23" xfId="0" applyFont="1" applyFill="1" applyBorder="1" applyAlignment="1">
      <alignment horizontal="left" vertical="center" indent="1"/>
    </xf>
    <xf numFmtId="0" fontId="40" fillId="12" borderId="5" xfId="0" applyFont="1" applyFill="1" applyBorder="1" applyAlignment="1">
      <alignment horizontal="left" vertical="center" indent="1"/>
    </xf>
    <xf numFmtId="0" fontId="40" fillId="12" borderId="5" xfId="0" applyFont="1" applyFill="1" applyBorder="1" applyAlignment="1">
      <alignment horizontal="left" vertical="center" wrapText="1" indent="1"/>
    </xf>
    <xf numFmtId="0" fontId="12" fillId="2" borderId="2" xfId="26" applyFont="1" applyFill="1" applyBorder="1" applyAlignment="1">
      <alignment horizontal="right" vertical="center" wrapText="1"/>
    </xf>
    <xf numFmtId="14" fontId="12" fillId="2" borderId="2" xfId="26" applyNumberFormat="1" applyFont="1" applyFill="1" applyBorder="1" applyAlignment="1">
      <alignment horizontal="right" vertical="center" wrapText="1"/>
    </xf>
    <xf numFmtId="14" fontId="11" fillId="2" borderId="2" xfId="26" applyNumberFormat="1" applyFont="1" applyFill="1" applyBorder="1" applyAlignment="1">
      <alignment horizontal="right" vertical="center" wrapText="1"/>
    </xf>
    <xf numFmtId="181" fontId="40" fillId="2" borderId="0" xfId="26" applyNumberFormat="1" applyFont="1" applyFill="1" applyBorder="1" applyAlignment="1">
      <alignment horizontal="left" vertical="center"/>
    </xf>
    <xf numFmtId="0" fontId="14" fillId="2" borderId="0" xfId="26" applyFont="1" applyFill="1" applyBorder="1" applyAlignment="1">
      <alignment horizontal="left" vertical="center"/>
    </xf>
    <xf numFmtId="0" fontId="93" fillId="2" borderId="0" xfId="26" quotePrefix="1" applyFont="1" applyFill="1" applyBorder="1"/>
    <xf numFmtId="0" fontId="13" fillId="0" borderId="0" xfId="33"/>
    <xf numFmtId="0" fontId="40" fillId="2" borderId="6" xfId="26" applyFont="1" applyFill="1" applyBorder="1" applyAlignment="1">
      <alignment horizontal="left" vertical="center"/>
    </xf>
    <xf numFmtId="0" fontId="45" fillId="0" borderId="0" xfId="26" applyNumberFormat="1" applyFont="1" applyFill="1" applyBorder="1" applyAlignment="1">
      <alignment horizontal="left" vertical="center"/>
    </xf>
    <xf numFmtId="0" fontId="31" fillId="0" borderId="0" xfId="26" applyFont="1" applyFill="1" applyBorder="1"/>
    <xf numFmtId="14" fontId="14" fillId="2" borderId="0" xfId="26" applyNumberFormat="1" applyFont="1" applyFill="1" applyBorder="1" applyAlignment="1">
      <alignment horizontal="left" vertical="center"/>
    </xf>
    <xf numFmtId="3" fontId="14" fillId="2" borderId="0" xfId="26" applyNumberFormat="1" applyFont="1" applyFill="1" applyBorder="1" applyAlignment="1">
      <alignment vertical="center"/>
    </xf>
    <xf numFmtId="167" fontId="14" fillId="2" borderId="0" xfId="26" applyNumberFormat="1" applyFont="1" applyFill="1" applyBorder="1" applyAlignment="1">
      <alignment vertical="center"/>
    </xf>
    <xf numFmtId="181" fontId="14" fillId="2" borderId="0" xfId="26" applyNumberFormat="1" applyFont="1" applyFill="1" applyBorder="1" applyAlignment="1">
      <alignment horizontal="left" vertical="center"/>
    </xf>
    <xf numFmtId="0" fontId="94" fillId="2" borderId="0" xfId="26" applyFont="1" applyFill="1"/>
    <xf numFmtId="14" fontId="14" fillId="2" borderId="5" xfId="26" applyNumberFormat="1" applyFont="1" applyFill="1" applyBorder="1" applyAlignment="1">
      <alignment horizontal="left" vertical="center"/>
    </xf>
    <xf numFmtId="0" fontId="92" fillId="2" borderId="0" xfId="26" quotePrefix="1" applyFont="1" applyFill="1" applyBorder="1" applyAlignment="1">
      <alignment vertical="center"/>
    </xf>
    <xf numFmtId="0" fontId="95" fillId="2" borderId="0" xfId="26" quotePrefix="1" applyFont="1" applyFill="1" applyBorder="1"/>
    <xf numFmtId="0" fontId="14" fillId="2" borderId="5" xfId="26" applyFont="1" applyFill="1" applyBorder="1" applyAlignment="1">
      <alignment horizontal="left" vertical="center"/>
    </xf>
    <xf numFmtId="0" fontId="14" fillId="2" borderId="5" xfId="26" applyFont="1" applyFill="1" applyBorder="1" applyAlignment="1">
      <alignment vertical="center"/>
    </xf>
    <xf numFmtId="14" fontId="14" fillId="2" borderId="6" xfId="26" applyNumberFormat="1" applyFont="1" applyFill="1" applyBorder="1" applyAlignment="1">
      <alignment horizontal="left" vertical="center"/>
    </xf>
    <xf numFmtId="3" fontId="14" fillId="2" borderId="6" xfId="26" applyNumberFormat="1" applyFont="1" applyFill="1" applyBorder="1" applyAlignment="1">
      <alignment vertical="center"/>
    </xf>
    <xf numFmtId="0" fontId="14" fillId="2" borderId="0" xfId="26" quotePrefix="1" applyFont="1" applyFill="1" applyBorder="1" applyAlignment="1">
      <alignment horizontal="left" vertical="center"/>
    </xf>
    <xf numFmtId="0" fontId="14" fillId="2" borderId="6" xfId="26" applyFont="1" applyFill="1" applyBorder="1" applyAlignment="1">
      <alignment horizontal="left" vertical="center"/>
    </xf>
    <xf numFmtId="0" fontId="14" fillId="2" borderId="6" xfId="26" applyFont="1" applyFill="1" applyBorder="1" applyAlignment="1">
      <alignment vertical="center"/>
    </xf>
    <xf numFmtId="0" fontId="40" fillId="2" borderId="0" xfId="26" applyFont="1" applyFill="1" applyBorder="1" applyAlignment="1">
      <alignment horizontal="justify" vertical="center"/>
    </xf>
    <xf numFmtId="167" fontId="40" fillId="2" borderId="0" xfId="26" applyNumberFormat="1" applyFont="1" applyFill="1" applyBorder="1" applyAlignment="1">
      <alignment horizontal="justify" vertical="center"/>
    </xf>
    <xf numFmtId="0" fontId="68" fillId="0" borderId="0" xfId="0" applyFont="1" applyBorder="1" applyAlignment="1">
      <alignment horizontal="left" vertical="center"/>
    </xf>
    <xf numFmtId="0" fontId="40" fillId="2" borderId="5" xfId="26" applyFont="1" applyFill="1" applyBorder="1" applyAlignment="1">
      <alignment horizontal="left" vertical="center" wrapText="1"/>
    </xf>
    <xf numFmtId="0" fontId="28" fillId="0" borderId="0" xfId="0" applyFont="1" applyFill="1"/>
    <xf numFmtId="0" fontId="45" fillId="0" borderId="49" xfId="0" applyFont="1" applyFill="1" applyBorder="1"/>
    <xf numFmtId="0" fontId="55" fillId="0" borderId="49" xfId="0" applyFont="1" applyFill="1" applyBorder="1" applyAlignment="1">
      <alignment horizontal="right" vertical="center" wrapText="1"/>
    </xf>
    <xf numFmtId="0" fontId="96" fillId="0" borderId="0" xfId="0" applyFont="1" applyFill="1" applyBorder="1" applyAlignment="1">
      <alignment horizontal="left" indent="1"/>
    </xf>
    <xf numFmtId="176" fontId="45" fillId="0" borderId="4" xfId="35" applyNumberFormat="1" applyFont="1" applyFill="1" applyBorder="1" applyAlignment="1">
      <alignment vertical="center"/>
    </xf>
    <xf numFmtId="10" fontId="45" fillId="0" borderId="4" xfId="0" applyNumberFormat="1" applyFont="1" applyFill="1" applyBorder="1" applyAlignment="1">
      <alignment vertical="center"/>
    </xf>
    <xf numFmtId="177" fontId="45" fillId="0" borderId="4" xfId="0" applyNumberFormat="1" applyFont="1" applyFill="1" applyBorder="1" applyAlignment="1">
      <alignment vertical="center"/>
    </xf>
    <xf numFmtId="9" fontId="45" fillId="0" borderId="4" xfId="0" applyNumberFormat="1" applyFont="1" applyFill="1" applyBorder="1" applyAlignment="1">
      <alignment vertical="center"/>
    </xf>
    <xf numFmtId="177" fontId="45" fillId="0" borderId="4" xfId="35" applyNumberFormat="1" applyFont="1" applyFill="1" applyBorder="1" applyAlignment="1">
      <alignment vertical="center"/>
    </xf>
    <xf numFmtId="0" fontId="55" fillId="0" borderId="5" xfId="0" applyFont="1" applyFill="1" applyBorder="1" applyAlignment="1">
      <alignment vertical="center"/>
    </xf>
    <xf numFmtId="176" fontId="45" fillId="0" borderId="5" xfId="35" applyNumberFormat="1" applyFont="1" applyFill="1" applyBorder="1" applyAlignment="1">
      <alignment vertical="center"/>
    </xf>
    <xf numFmtId="10" fontId="45" fillId="0" borderId="5" xfId="0" applyNumberFormat="1" applyFont="1" applyFill="1" applyBorder="1" applyAlignment="1">
      <alignment vertical="center"/>
    </xf>
    <xf numFmtId="177" fontId="45" fillId="0" borderId="5" xfId="0" applyNumberFormat="1" applyFont="1" applyFill="1" applyBorder="1" applyAlignment="1">
      <alignment vertical="center"/>
    </xf>
    <xf numFmtId="9" fontId="45" fillId="0" borderId="5" xfId="0" applyNumberFormat="1" applyFont="1" applyFill="1" applyBorder="1" applyAlignment="1">
      <alignment vertical="center"/>
    </xf>
    <xf numFmtId="177" fontId="45" fillId="0" borderId="5" xfId="35" applyNumberFormat="1" applyFont="1" applyFill="1" applyBorder="1" applyAlignment="1">
      <alignment vertical="center"/>
    </xf>
    <xf numFmtId="0" fontId="55" fillId="0" borderId="50" xfId="0" applyFont="1" applyFill="1" applyBorder="1" applyAlignment="1">
      <alignment vertical="center"/>
    </xf>
    <xf numFmtId="176" fontId="45" fillId="0" borderId="50" xfId="35" applyNumberFormat="1" applyFont="1" applyFill="1" applyBorder="1" applyAlignment="1">
      <alignment vertical="center"/>
    </xf>
    <xf numFmtId="10" fontId="45" fillId="0" borderId="50" xfId="0" applyNumberFormat="1" applyFont="1" applyFill="1" applyBorder="1" applyAlignment="1">
      <alignment vertical="center"/>
    </xf>
    <xf numFmtId="177" fontId="45" fillId="0" borderId="50" xfId="0" applyNumberFormat="1" applyFont="1" applyFill="1" applyBorder="1" applyAlignment="1">
      <alignment vertical="center"/>
    </xf>
    <xf numFmtId="9" fontId="45" fillId="0" borderId="50" xfId="0" applyNumberFormat="1" applyFont="1" applyFill="1" applyBorder="1" applyAlignment="1">
      <alignment vertical="center"/>
    </xf>
    <xf numFmtId="0" fontId="32" fillId="2" borderId="47" xfId="0" applyFont="1" applyFill="1" applyBorder="1" applyAlignment="1">
      <alignment horizontal="left" vertical="center"/>
    </xf>
    <xf numFmtId="3" fontId="32" fillId="2" borderId="47" xfId="0" applyNumberFormat="1" applyFont="1" applyFill="1" applyBorder="1" applyAlignment="1">
      <alignment horizontal="right" vertical="center"/>
    </xf>
    <xf numFmtId="0" fontId="32" fillId="2" borderId="46" xfId="0" applyFont="1" applyFill="1" applyBorder="1" applyAlignment="1">
      <alignment horizontal="left" vertical="center"/>
    </xf>
    <xf numFmtId="0" fontId="32" fillId="2" borderId="48" xfId="0" applyFont="1" applyFill="1" applyBorder="1" applyAlignment="1">
      <alignment horizontal="left" vertical="center"/>
    </xf>
    <xf numFmtId="3" fontId="32" fillId="2" borderId="48" xfId="0" applyNumberFormat="1" applyFont="1" applyFill="1" applyBorder="1" applyAlignment="1">
      <alignment horizontal="right" vertical="center"/>
    </xf>
    <xf numFmtId="0" fontId="40" fillId="2" borderId="5" xfId="26" applyFont="1" applyFill="1" applyBorder="1" applyAlignment="1">
      <alignment horizontal="left" vertical="center" wrapText="1"/>
    </xf>
    <xf numFmtId="0" fontId="40" fillId="0" borderId="4" xfId="26" applyFont="1" applyFill="1" applyBorder="1" applyAlignment="1">
      <alignment horizontal="left" vertical="center" wrapText="1"/>
    </xf>
    <xf numFmtId="0" fontId="40" fillId="0" borderId="23" xfId="26" applyFont="1" applyFill="1" applyBorder="1" applyAlignment="1">
      <alignment horizontal="left" vertical="center" wrapText="1"/>
    </xf>
    <xf numFmtId="0" fontId="35" fillId="0" borderId="0" xfId="26" applyFont="1" applyFill="1" applyBorder="1" applyAlignment="1">
      <alignment vertical="center" wrapText="1"/>
    </xf>
    <xf numFmtId="0" fontId="46" fillId="0" borderId="0" xfId="26" applyFont="1" applyFill="1" applyBorder="1" applyAlignment="1">
      <alignment horizontal="left" vertical="center" wrapText="1"/>
    </xf>
    <xf numFmtId="0" fontId="45" fillId="2" borderId="21" xfId="26" applyFont="1" applyFill="1" applyBorder="1" applyAlignment="1">
      <alignment horizontal="left" vertical="center"/>
    </xf>
    <xf numFmtId="0" fontId="45" fillId="2" borderId="5" xfId="26" applyFont="1" applyFill="1" applyBorder="1" applyAlignment="1">
      <alignment horizontal="left" vertical="center" wrapText="1"/>
    </xf>
    <xf numFmtId="0" fontId="45" fillId="2" borderId="6" xfId="26" applyFont="1" applyFill="1" applyBorder="1" applyAlignment="1">
      <alignment horizontal="left" vertical="center" wrapText="1"/>
    </xf>
    <xf numFmtId="3" fontId="98" fillId="12" borderId="21" xfId="0" applyNumberFormat="1" applyFont="1" applyFill="1" applyBorder="1" applyAlignment="1">
      <alignment horizontal="right" vertical="center"/>
    </xf>
    <xf numFmtId="3" fontId="73" fillId="2" borderId="5" xfId="26" applyNumberFormat="1" applyFont="1" applyFill="1" applyBorder="1" applyAlignment="1">
      <alignment vertical="center"/>
    </xf>
    <xf numFmtId="3" fontId="98" fillId="12" borderId="5" xfId="0" applyNumberFormat="1" applyFont="1" applyFill="1" applyBorder="1" applyAlignment="1">
      <alignment horizontal="right" vertical="center"/>
    </xf>
    <xf numFmtId="3" fontId="73" fillId="12" borderId="5" xfId="0" applyNumberFormat="1" applyFont="1" applyFill="1" applyBorder="1" applyAlignment="1">
      <alignment horizontal="right" vertical="center"/>
    </xf>
    <xf numFmtId="3" fontId="99" fillId="2" borderId="15" xfId="16" applyNumberFormat="1" applyFont="1" applyFill="1" applyBorder="1" applyAlignment="1">
      <alignment horizontal="right" vertical="center"/>
    </xf>
    <xf numFmtId="0" fontId="45" fillId="12" borderId="21" xfId="0" applyFont="1" applyFill="1" applyBorder="1" applyAlignment="1">
      <alignment vertical="center"/>
    </xf>
    <xf numFmtId="0" fontId="7" fillId="12" borderId="21" xfId="0" applyFont="1" applyFill="1" applyBorder="1" applyAlignment="1">
      <alignment horizontal="right" vertical="center"/>
    </xf>
    <xf numFmtId="0" fontId="55" fillId="12" borderId="21" xfId="0" applyFont="1" applyFill="1" applyBorder="1" applyAlignment="1">
      <alignment horizontal="right" vertical="center"/>
    </xf>
    <xf numFmtId="0" fontId="45" fillId="12" borderId="5" xfId="0" applyFont="1" applyFill="1" applyBorder="1" applyAlignment="1">
      <alignment horizontal="left" vertical="center" indent="1"/>
    </xf>
    <xf numFmtId="0" fontId="45" fillId="12" borderId="5" xfId="0" applyFont="1" applyFill="1" applyBorder="1" applyAlignment="1">
      <alignment vertical="center"/>
    </xf>
    <xf numFmtId="0" fontId="91" fillId="12" borderId="6" xfId="0" applyFont="1" applyFill="1" applyBorder="1" applyAlignment="1">
      <alignment vertical="center"/>
    </xf>
    <xf numFmtId="3" fontId="99" fillId="12" borderId="5" xfId="0" applyNumberFormat="1" applyFont="1" applyFill="1" applyBorder="1" applyAlignment="1">
      <alignment horizontal="right" vertical="center"/>
    </xf>
    <xf numFmtId="3" fontId="45" fillId="12" borderId="5" xfId="0" applyNumberFormat="1" applyFont="1" applyFill="1" applyBorder="1" applyAlignment="1">
      <alignment horizontal="right" vertical="center"/>
    </xf>
    <xf numFmtId="3" fontId="99" fillId="12" borderId="23" xfId="0" applyNumberFormat="1" applyFont="1" applyFill="1" applyBorder="1" applyAlignment="1">
      <alignment horizontal="right" vertical="center"/>
    </xf>
    <xf numFmtId="3" fontId="45" fillId="12" borderId="23" xfId="0" applyNumberFormat="1" applyFont="1" applyFill="1" applyBorder="1" applyAlignment="1">
      <alignment horizontal="right" vertical="center"/>
    </xf>
    <xf numFmtId="3" fontId="7" fillId="12" borderId="21" xfId="0" applyNumberFormat="1" applyFont="1" applyFill="1" applyBorder="1" applyAlignment="1">
      <alignment horizontal="right" vertical="center"/>
    </xf>
    <xf numFmtId="3" fontId="55" fillId="12" borderId="21" xfId="0" applyNumberFormat="1" applyFont="1" applyFill="1" applyBorder="1" applyAlignment="1">
      <alignment horizontal="right" vertical="center"/>
    </xf>
    <xf numFmtId="3" fontId="7" fillId="12" borderId="6" xfId="0" applyNumberFormat="1" applyFont="1" applyFill="1" applyBorder="1" applyAlignment="1">
      <alignment horizontal="right" vertical="center"/>
    </xf>
    <xf numFmtId="3" fontId="55" fillId="12" borderId="6" xfId="0" applyNumberFormat="1" applyFont="1" applyFill="1" applyBorder="1" applyAlignment="1">
      <alignment horizontal="right" vertical="center"/>
    </xf>
    <xf numFmtId="0" fontId="100" fillId="12" borderId="0" xfId="0" applyFont="1" applyFill="1" applyAlignment="1">
      <alignment horizontal="left" vertical="center"/>
    </xf>
    <xf numFmtId="0" fontId="16" fillId="0" borderId="0" xfId="0" applyFont="1"/>
    <xf numFmtId="179" fontId="40" fillId="0" borderId="0" xfId="36" applyNumberFormat="1" applyFont="1" applyFill="1"/>
    <xf numFmtId="179" fontId="40" fillId="0" borderId="0" xfId="32" applyNumberFormat="1" applyFont="1" applyFill="1" applyBorder="1"/>
    <xf numFmtId="0" fontId="40" fillId="0" borderId="0" xfId="36" applyFont="1" applyFill="1"/>
    <xf numFmtId="0" fontId="40" fillId="0" borderId="0" xfId="36" applyFont="1" applyFill="1" applyBorder="1"/>
    <xf numFmtId="179" fontId="40" fillId="0" borderId="0" xfId="36" applyNumberFormat="1" applyFont="1" applyFill="1" applyBorder="1"/>
    <xf numFmtId="179" fontId="40" fillId="0" borderId="0" xfId="36" applyNumberFormat="1" applyFont="1" applyFill="1" applyBorder="1" applyAlignment="1"/>
    <xf numFmtId="41" fontId="40" fillId="0" borderId="0" xfId="36" applyNumberFormat="1" applyFont="1" applyFill="1"/>
    <xf numFmtId="179" fontId="40" fillId="0" borderId="0" xfId="36" applyNumberFormat="1" applyFont="1" applyFill="1" applyAlignment="1">
      <alignment wrapText="1"/>
    </xf>
    <xf numFmtId="0" fontId="40" fillId="0" borderId="0" xfId="36" applyFont="1" applyFill="1" applyAlignment="1">
      <alignment wrapText="1"/>
    </xf>
    <xf numFmtId="179" fontId="40" fillId="0" borderId="0" xfId="36" applyNumberFormat="1" applyFont="1" applyFill="1" applyBorder="1" applyAlignment="1">
      <alignment wrapText="1"/>
    </xf>
    <xf numFmtId="179" fontId="40" fillId="0" borderId="0" xfId="6" applyNumberFormat="1" applyFont="1" applyFill="1"/>
    <xf numFmtId="41" fontId="40" fillId="0" borderId="0" xfId="6" applyNumberFormat="1" applyFont="1" applyFill="1" applyAlignment="1">
      <alignment wrapText="1"/>
    </xf>
    <xf numFmtId="41" fontId="40" fillId="0" borderId="0" xfId="6" applyNumberFormat="1" applyFont="1" applyFill="1"/>
    <xf numFmtId="3" fontId="50" fillId="0" borderId="0" xfId="6" applyNumberFormat="1" applyFont="1" applyFill="1" applyAlignment="1">
      <alignment horizontal="center" vertical="center" wrapText="1"/>
    </xf>
    <xf numFmtId="0" fontId="11" fillId="0" borderId="0" xfId="6" applyFont="1" applyFill="1" applyBorder="1" applyAlignment="1">
      <alignment horizontal="center" vertical="center" wrapText="1"/>
    </xf>
    <xf numFmtId="0" fontId="40" fillId="0" borderId="4" xfId="36" applyFont="1" applyFill="1" applyBorder="1" applyAlignment="1">
      <alignment vertical="center" wrapText="1"/>
    </xf>
    <xf numFmtId="3" fontId="40" fillId="0" borderId="0" xfId="36" applyNumberFormat="1" applyFont="1" applyFill="1" applyBorder="1" applyAlignment="1">
      <alignment horizontal="center" vertical="center" wrapText="1"/>
    </xf>
    <xf numFmtId="179" fontId="40" fillId="0" borderId="0" xfId="36" applyNumberFormat="1" applyFont="1" applyFill="1" applyAlignment="1"/>
    <xf numFmtId="179" fontId="48" fillId="0" borderId="5" xfId="36" applyNumberFormat="1" applyFont="1" applyFill="1" applyBorder="1" applyAlignment="1">
      <alignment horizontal="right" vertical="center" wrapText="1"/>
    </xf>
    <xf numFmtId="0" fontId="40" fillId="0" borderId="0" xfId="36" applyFont="1" applyFill="1" applyBorder="1" applyAlignment="1">
      <alignment vertical="center" wrapText="1"/>
    </xf>
    <xf numFmtId="179" fontId="40" fillId="0" borderId="5" xfId="36" applyNumberFormat="1" applyFont="1" applyFill="1" applyBorder="1" applyAlignment="1">
      <alignment horizontal="right" vertical="center" wrapText="1"/>
    </xf>
    <xf numFmtId="179" fontId="48" fillId="0" borderId="23" xfId="36" applyNumberFormat="1" applyFont="1" applyFill="1" applyBorder="1" applyAlignment="1">
      <alignment horizontal="right" vertical="center" wrapText="1"/>
    </xf>
    <xf numFmtId="179" fontId="40" fillId="0" borderId="23" xfId="36" applyNumberFormat="1" applyFont="1" applyFill="1" applyBorder="1" applyAlignment="1">
      <alignment horizontal="right" vertical="center" wrapText="1"/>
    </xf>
    <xf numFmtId="179" fontId="48" fillId="0" borderId="50" xfId="36" applyNumberFormat="1" applyFont="1" applyFill="1" applyBorder="1" applyAlignment="1">
      <alignment horizontal="right" vertical="center" wrapText="1"/>
    </xf>
    <xf numFmtId="179" fontId="40" fillId="0" borderId="50" xfId="36" applyNumberFormat="1" applyFont="1" applyFill="1" applyBorder="1" applyAlignment="1">
      <alignment horizontal="right" vertical="center" wrapText="1"/>
    </xf>
    <xf numFmtId="3" fontId="40" fillId="0" borderId="0" xfId="36" applyNumberFormat="1" applyFont="1" applyFill="1" applyBorder="1" applyAlignment="1">
      <alignment horizontal="center" wrapText="1"/>
    </xf>
    <xf numFmtId="3" fontId="40" fillId="0" borderId="0" xfId="36" applyNumberFormat="1" applyFont="1" applyFill="1" applyBorder="1" applyAlignment="1">
      <alignment horizontal="left" wrapText="1"/>
    </xf>
    <xf numFmtId="0" fontId="40" fillId="0" borderId="0" xfId="6" applyFont="1" applyFill="1" applyAlignment="1">
      <alignment wrapText="1"/>
    </xf>
    <xf numFmtId="3" fontId="40" fillId="0" borderId="0" xfId="6" applyNumberFormat="1" applyFont="1" applyFill="1" applyBorder="1" applyAlignment="1">
      <alignment horizontal="center" wrapText="1"/>
    </xf>
    <xf numFmtId="3" fontId="40" fillId="0" borderId="0" xfId="6" applyNumberFormat="1" applyFont="1" applyFill="1" applyBorder="1" applyAlignment="1">
      <alignment horizontal="left" wrapText="1"/>
    </xf>
    <xf numFmtId="41" fontId="40" fillId="0" borderId="0" xfId="6" applyNumberFormat="1" applyFont="1" applyFill="1" applyBorder="1" applyAlignment="1">
      <alignment wrapText="1"/>
    </xf>
    <xf numFmtId="41" fontId="40" fillId="0" borderId="0" xfId="6" applyNumberFormat="1" applyFont="1" applyFill="1" applyBorder="1" applyAlignment="1"/>
    <xf numFmtId="41" fontId="104" fillId="0" borderId="0" xfId="6" applyNumberFormat="1" applyFont="1" applyFill="1" applyAlignment="1">
      <alignment wrapText="1"/>
    </xf>
    <xf numFmtId="4" fontId="40" fillId="0" borderId="0" xfId="6" applyNumberFormat="1" applyFont="1" applyFill="1" applyBorder="1" applyAlignment="1">
      <alignment horizontal="left" wrapText="1"/>
    </xf>
    <xf numFmtId="0" fontId="40" fillId="0" borderId="0" xfId="6" applyFont="1" applyFill="1"/>
    <xf numFmtId="3" fontId="40" fillId="0" borderId="0" xfId="6" applyNumberFormat="1" applyFont="1" applyFill="1" applyBorder="1" applyAlignment="1">
      <alignment horizontal="center"/>
    </xf>
    <xf numFmtId="3" fontId="40" fillId="0" borderId="0" xfId="6" applyNumberFormat="1" applyFont="1" applyFill="1" applyBorder="1" applyAlignment="1">
      <alignment horizontal="left"/>
    </xf>
    <xf numFmtId="41" fontId="40" fillId="0" borderId="0" xfId="6" applyNumberFormat="1" applyFont="1" applyFill="1" applyBorder="1"/>
    <xf numFmtId="41" fontId="104" fillId="0" borderId="0" xfId="6" applyNumberFormat="1" applyFont="1" applyFill="1"/>
    <xf numFmtId="41" fontId="50" fillId="0" borderId="0" xfId="6" applyNumberFormat="1" applyFont="1" applyFill="1"/>
    <xf numFmtId="179" fontId="48" fillId="15" borderId="50" xfId="36" applyNumberFormat="1" applyFont="1" applyFill="1" applyBorder="1" applyAlignment="1">
      <alignment horizontal="right" vertical="center" wrapText="1"/>
    </xf>
    <xf numFmtId="179" fontId="40" fillId="15" borderId="50" xfId="36" applyNumberFormat="1" applyFont="1" applyFill="1" applyBorder="1" applyAlignment="1">
      <alignment horizontal="right" vertical="center" wrapText="1"/>
    </xf>
    <xf numFmtId="179" fontId="40" fillId="0" borderId="0" xfId="32" applyNumberFormat="1" applyFont="1" applyFill="1" applyBorder="1" applyAlignment="1">
      <alignment vertical="center" wrapText="1"/>
    </xf>
    <xf numFmtId="0" fontId="40" fillId="0" borderId="0" xfId="36" applyFont="1" applyFill="1" applyAlignment="1">
      <alignment vertical="center" wrapText="1"/>
    </xf>
    <xf numFmtId="179" fontId="40" fillId="0" borderId="0" xfId="36" applyNumberFormat="1" applyFont="1" applyFill="1" applyBorder="1" applyAlignment="1">
      <alignment vertical="center" wrapText="1"/>
    </xf>
    <xf numFmtId="179" fontId="40" fillId="0" borderId="0" xfId="6" applyNumberFormat="1" applyFont="1" applyFill="1" applyBorder="1" applyAlignment="1">
      <alignment vertical="center" wrapText="1"/>
    </xf>
    <xf numFmtId="0" fontId="103" fillId="0" borderId="0" xfId="6" applyFont="1" applyFill="1" applyBorder="1" applyAlignment="1">
      <alignment horizontal="right" vertical="center" wrapText="1"/>
    </xf>
    <xf numFmtId="41" fontId="50" fillId="0" borderId="0" xfId="6" applyNumberFormat="1" applyFont="1" applyFill="1" applyAlignment="1">
      <alignment vertical="center" wrapText="1"/>
    </xf>
    <xf numFmtId="0" fontId="11" fillId="0" borderId="5" xfId="36" quotePrefix="1" applyFont="1" applyFill="1" applyBorder="1" applyAlignment="1">
      <alignment horizontal="left" vertical="center" wrapText="1"/>
    </xf>
    <xf numFmtId="0" fontId="40" fillId="0" borderId="5" xfId="36" quotePrefix="1" applyFont="1" applyFill="1" applyBorder="1" applyAlignment="1">
      <alignment horizontal="left" vertical="center" wrapText="1"/>
    </xf>
    <xf numFmtId="179" fontId="40" fillId="0" borderId="0" xfId="36" applyNumberFormat="1" applyFont="1" applyFill="1" applyAlignment="1">
      <alignment vertical="center" wrapText="1"/>
    </xf>
    <xf numFmtId="179" fontId="40" fillId="0" borderId="0" xfId="36" applyNumberFormat="1" applyFont="1" applyFill="1" applyAlignment="1">
      <alignment horizontal="right" vertical="center" wrapText="1"/>
    </xf>
    <xf numFmtId="0" fontId="0" fillId="0" borderId="0" xfId="0" applyAlignment="1">
      <alignment vertical="center"/>
    </xf>
    <xf numFmtId="3" fontId="40" fillId="0" borderId="0" xfId="36" applyNumberFormat="1" applyFont="1" applyFill="1" applyBorder="1" applyAlignment="1">
      <alignment horizontal="left" vertical="center" wrapText="1"/>
    </xf>
    <xf numFmtId="41" fontId="40" fillId="0" borderId="0" xfId="6" applyNumberFormat="1" applyFont="1" applyFill="1" applyAlignment="1">
      <alignment vertical="center"/>
    </xf>
    <xf numFmtId="17" fontId="50" fillId="0" borderId="0" xfId="6" applyNumberFormat="1" applyFont="1" applyFill="1" applyAlignment="1">
      <alignment vertical="center" wrapText="1"/>
    </xf>
    <xf numFmtId="41" fontId="40" fillId="0" borderId="0" xfId="36" applyNumberFormat="1" applyFont="1" applyFill="1" applyAlignment="1">
      <alignment vertical="center" wrapText="1"/>
    </xf>
    <xf numFmtId="17" fontId="40" fillId="0" borderId="0" xfId="36" applyNumberFormat="1" applyFont="1" applyFill="1" applyBorder="1" applyAlignment="1">
      <alignment vertical="center" wrapText="1"/>
    </xf>
    <xf numFmtId="0" fontId="40" fillId="0" borderId="23" xfId="36" applyFont="1" applyFill="1" applyBorder="1" applyAlignment="1">
      <alignment horizontal="left" vertical="center" wrapText="1"/>
    </xf>
    <xf numFmtId="1" fontId="11" fillId="0" borderId="0" xfId="6" applyNumberFormat="1" applyFont="1" applyFill="1" applyBorder="1" applyAlignment="1">
      <alignment horizontal="center" vertical="center" wrapText="1"/>
    </xf>
    <xf numFmtId="179" fontId="40" fillId="0" borderId="0" xfId="36" applyNumberFormat="1" applyFont="1" applyFill="1" applyBorder="1" applyAlignment="1">
      <alignment horizontal="center" vertical="center" wrapText="1"/>
    </xf>
    <xf numFmtId="180" fontId="40" fillId="0" borderId="50" xfId="6" quotePrefix="1" applyNumberFormat="1" applyFont="1" applyFill="1" applyBorder="1" applyAlignment="1">
      <alignment horizontal="left" vertical="center" wrapText="1"/>
    </xf>
    <xf numFmtId="179" fontId="48" fillId="0" borderId="50" xfId="36" applyNumberFormat="1" applyFont="1" applyFill="1" applyBorder="1" applyAlignment="1">
      <alignment horizontal="center" vertical="center" wrapText="1"/>
    </xf>
    <xf numFmtId="0" fontId="48" fillId="0" borderId="0" xfId="36" applyFont="1" applyFill="1" applyAlignment="1">
      <alignment vertical="center" wrapText="1"/>
    </xf>
    <xf numFmtId="0" fontId="11" fillId="0" borderId="50" xfId="36" applyFont="1" applyFill="1" applyBorder="1" applyAlignment="1">
      <alignment horizontal="left" vertical="center" wrapText="1"/>
    </xf>
    <xf numFmtId="179" fontId="40" fillId="0" borderId="50" xfId="36" applyNumberFormat="1" applyFont="1" applyFill="1" applyBorder="1" applyAlignment="1">
      <alignment horizontal="center" vertical="center" wrapText="1"/>
    </xf>
    <xf numFmtId="0" fontId="11" fillId="0" borderId="0" xfId="36" applyFont="1" applyFill="1" applyBorder="1" applyAlignment="1">
      <alignment horizontal="left" vertical="center" wrapText="1"/>
    </xf>
    <xf numFmtId="179" fontId="48" fillId="0" borderId="0" xfId="36" applyNumberFormat="1" applyFont="1" applyFill="1" applyBorder="1" applyAlignment="1">
      <alignment horizontal="right" vertical="center" wrapText="1"/>
    </xf>
    <xf numFmtId="179" fontId="40" fillId="0" borderId="0" xfId="36" applyNumberFormat="1" applyFont="1" applyFill="1" applyBorder="1" applyAlignment="1">
      <alignment horizontal="right" vertical="center" wrapText="1"/>
    </xf>
    <xf numFmtId="180" fontId="40" fillId="0" borderId="5" xfId="6" quotePrefix="1" applyNumberFormat="1" applyFont="1" applyFill="1" applyBorder="1" applyAlignment="1">
      <alignment horizontal="left" vertical="center" wrapText="1"/>
    </xf>
    <xf numFmtId="179" fontId="48" fillId="0" borderId="5" xfId="36" applyNumberFormat="1" applyFont="1" applyFill="1" applyBorder="1" applyAlignment="1">
      <alignment horizontal="center" vertical="center" wrapText="1"/>
    </xf>
    <xf numFmtId="179" fontId="40" fillId="0" borderId="5" xfId="36" applyNumberFormat="1" applyFont="1" applyFill="1" applyBorder="1" applyAlignment="1">
      <alignment horizontal="center" vertical="center" wrapText="1"/>
    </xf>
    <xf numFmtId="0" fontId="105" fillId="2" borderId="0" xfId="38" applyFont="1" applyFill="1"/>
    <xf numFmtId="0" fontId="105" fillId="2" borderId="0" xfId="38" applyFont="1" applyFill="1" applyBorder="1"/>
    <xf numFmtId="0" fontId="106" fillId="2" borderId="0" xfId="38" applyFont="1" applyFill="1" applyBorder="1"/>
    <xf numFmtId="3" fontId="105" fillId="2" borderId="0" xfId="38" applyNumberFormat="1" applyFont="1" applyFill="1" applyBorder="1"/>
    <xf numFmtId="3" fontId="105" fillId="2" borderId="0" xfId="38" applyNumberFormat="1" applyFont="1" applyFill="1"/>
    <xf numFmtId="176" fontId="105" fillId="2" borderId="0" xfId="38" applyNumberFormat="1" applyFont="1" applyFill="1" applyBorder="1"/>
    <xf numFmtId="0" fontId="107" fillId="2" borderId="0" xfId="38" applyFont="1" applyFill="1" applyBorder="1"/>
    <xf numFmtId="0" fontId="105" fillId="2" borderId="0" xfId="38" applyFont="1" applyFill="1" applyAlignment="1">
      <alignment horizontal="left"/>
    </xf>
    <xf numFmtId="0" fontId="56" fillId="2" borderId="0" xfId="38" applyFont="1" applyFill="1" applyAlignment="1">
      <alignment vertical="center"/>
    </xf>
    <xf numFmtId="0" fontId="56" fillId="2" borderId="0" xfId="38" applyFont="1" applyFill="1" applyBorder="1" applyAlignment="1">
      <alignment vertical="center"/>
    </xf>
    <xf numFmtId="0" fontId="11" fillId="2" borderId="0" xfId="38" applyFont="1" applyFill="1" applyAlignment="1">
      <alignment vertical="center"/>
    </xf>
    <xf numFmtId="0" fontId="108" fillId="2" borderId="0" xfId="38" applyFont="1" applyFill="1"/>
    <xf numFmtId="0" fontId="40" fillId="2" borderId="0" xfId="38" applyFont="1" applyFill="1" applyAlignment="1">
      <alignment vertical="center"/>
    </xf>
    <xf numFmtId="0" fontId="40" fillId="2" borderId="0" xfId="38" applyFont="1" applyFill="1" applyBorder="1" applyAlignment="1">
      <alignment vertical="center"/>
    </xf>
    <xf numFmtId="0" fontId="40" fillId="2" borderId="0" xfId="38" applyFont="1" applyFill="1" applyAlignment="1">
      <alignment horizontal="center" vertical="center"/>
    </xf>
    <xf numFmtId="0" fontId="56" fillId="2" borderId="0" xfId="38" applyFont="1" applyFill="1" applyAlignment="1">
      <alignment horizontal="center" vertical="center"/>
    </xf>
    <xf numFmtId="0" fontId="56" fillId="2" borderId="0" xfId="38" applyFont="1" applyFill="1" applyAlignment="1">
      <alignment horizontal="left" vertical="center" wrapText="1"/>
    </xf>
    <xf numFmtId="0" fontId="14" fillId="2" borderId="0" xfId="38" applyFont="1" applyFill="1" applyAlignment="1">
      <alignment horizontal="right" vertical="center"/>
    </xf>
    <xf numFmtId="0" fontId="68" fillId="2" borderId="0" xfId="0" applyFont="1" applyFill="1" applyBorder="1" applyAlignment="1">
      <alignment horizontal="left" vertical="center" wrapText="1"/>
    </xf>
    <xf numFmtId="167" fontId="15" fillId="2" borderId="0" xfId="26" applyNumberFormat="1" applyFont="1" applyFill="1" applyBorder="1" applyAlignment="1">
      <alignment horizontal="right" vertical="center"/>
    </xf>
    <xf numFmtId="167" fontId="14" fillId="2" borderId="0" xfId="26" applyNumberFormat="1" applyFont="1" applyFill="1" applyBorder="1" applyAlignment="1">
      <alignment horizontal="right" vertical="center"/>
    </xf>
    <xf numFmtId="167" fontId="11" fillId="2" borderId="6" xfId="0" applyNumberFormat="1" applyFont="1" applyFill="1" applyBorder="1" applyAlignment="1">
      <alignment horizontal="right" vertical="center"/>
    </xf>
    <xf numFmtId="183" fontId="32" fillId="2" borderId="46" xfId="16" applyNumberFormat="1" applyFont="1" applyFill="1" applyBorder="1" applyAlignment="1">
      <alignment horizontal="right" vertical="center"/>
    </xf>
    <xf numFmtId="0" fontId="5" fillId="0" borderId="0" xfId="28" applyFill="1"/>
    <xf numFmtId="0" fontId="8" fillId="0" borderId="0" xfId="0" applyFont="1" applyFill="1" applyBorder="1"/>
    <xf numFmtId="0" fontId="5" fillId="0" borderId="0" xfId="28" applyFill="1" applyAlignment="1">
      <alignment vertical="center"/>
    </xf>
    <xf numFmtId="0" fontId="68" fillId="0" borderId="0" xfId="28" quotePrefix="1" applyFont="1" applyFill="1" applyBorder="1" applyAlignment="1">
      <alignment horizontal="left" vertical="center" wrapText="1"/>
    </xf>
    <xf numFmtId="164" fontId="40" fillId="0" borderId="0" xfId="28" applyNumberFormat="1" applyFont="1" applyFill="1" applyBorder="1" applyAlignment="1">
      <alignment horizontal="right" vertical="center"/>
    </xf>
    <xf numFmtId="0" fontId="11" fillId="0" borderId="3" xfId="28" applyFont="1" applyFill="1" applyBorder="1" applyAlignment="1">
      <alignment vertical="center"/>
    </xf>
    <xf numFmtId="1" fontId="11" fillId="0" borderId="3" xfId="28" applyNumberFormat="1" applyFont="1" applyFill="1" applyBorder="1" applyAlignment="1">
      <alignment horizontal="right" vertical="center" wrapText="1"/>
    </xf>
    <xf numFmtId="0" fontId="5" fillId="0" borderId="0" xfId="28" applyFill="1" applyBorder="1" applyAlignment="1">
      <alignment vertical="center"/>
    </xf>
    <xf numFmtId="0" fontId="40" fillId="0" borderId="0" xfId="28" applyFont="1" applyFill="1" applyBorder="1" applyAlignment="1">
      <alignment horizontal="left" vertical="center"/>
    </xf>
    <xf numFmtId="3" fontId="40" fillId="0" borderId="0" xfId="28" applyNumberFormat="1" applyFont="1" applyFill="1" applyBorder="1" applyAlignment="1">
      <alignment horizontal="right" vertical="center"/>
    </xf>
    <xf numFmtId="0" fontId="40" fillId="0" borderId="5" xfId="25" applyNumberFormat="1" applyFont="1" applyFill="1" applyBorder="1" applyAlignment="1">
      <alignment horizontal="left" vertical="center" wrapText="1"/>
    </xf>
    <xf numFmtId="3" fontId="40" fillId="0" borderId="5" xfId="28" applyNumberFormat="1" applyFont="1" applyFill="1" applyBorder="1" applyAlignment="1">
      <alignment horizontal="right" vertical="center"/>
    </xf>
    <xf numFmtId="0" fontId="11" fillId="0" borderId="6" xfId="28" applyFont="1" applyFill="1" applyBorder="1" applyAlignment="1">
      <alignment horizontal="left" vertical="center" wrapText="1"/>
    </xf>
    <xf numFmtId="3" fontId="11" fillId="0" borderId="6" xfId="28" applyNumberFormat="1" applyFont="1" applyFill="1" applyBorder="1" applyAlignment="1">
      <alignment horizontal="right" vertical="center"/>
    </xf>
    <xf numFmtId="0" fontId="59" fillId="0" borderId="0" xfId="28" applyFont="1" applyFill="1"/>
    <xf numFmtId="0" fontId="8" fillId="0" borderId="0" xfId="28" applyFont="1" applyFill="1"/>
    <xf numFmtId="0" fontId="7" fillId="0" borderId="0" xfId="28" quotePrefix="1" applyFont="1" applyFill="1" applyBorder="1" applyAlignment="1">
      <alignment vertical="center" wrapText="1"/>
    </xf>
    <xf numFmtId="0" fontId="8" fillId="0" borderId="0" xfId="28" applyFont="1" applyFill="1" applyBorder="1"/>
    <xf numFmtId="0" fontId="54" fillId="0" borderId="0" xfId="28" applyFont="1" applyFill="1" applyBorder="1" applyAlignment="1">
      <alignment horizontal="right" vertical="center"/>
    </xf>
    <xf numFmtId="0" fontId="24" fillId="0" borderId="0" xfId="28" applyFont="1" applyFill="1" applyBorder="1" applyAlignment="1">
      <alignment vertical="center"/>
    </xf>
    <xf numFmtId="0" fontId="11" fillId="2" borderId="17" xfId="25" applyNumberFormat="1" applyFont="1" applyFill="1" applyBorder="1" applyAlignment="1">
      <alignment horizontal="right" vertical="center" wrapText="1"/>
    </xf>
    <xf numFmtId="0" fontId="109" fillId="2" borderId="0" xfId="0" applyFont="1" applyFill="1" applyAlignment="1">
      <alignment horizontal="left" vertical="center"/>
    </xf>
    <xf numFmtId="0" fontId="11" fillId="2" borderId="0" xfId="0" applyFont="1" applyFill="1" applyAlignment="1">
      <alignment vertical="center"/>
    </xf>
    <xf numFmtId="0" fontId="11" fillId="2" borderId="54" xfId="25" applyNumberFormat="1" applyFont="1" applyFill="1" applyBorder="1" applyAlignment="1">
      <alignment horizontal="right" vertical="center" wrapText="1"/>
    </xf>
    <xf numFmtId="0" fontId="11" fillId="2" borderId="55" xfId="25" applyNumberFormat="1" applyFont="1" applyFill="1" applyBorder="1" applyAlignment="1">
      <alignment horizontal="right" vertical="center" wrapText="1"/>
    </xf>
    <xf numFmtId="167" fontId="56" fillId="2" borderId="56" xfId="0" applyNumberFormat="1" applyFont="1" applyFill="1" applyBorder="1" applyAlignment="1">
      <alignment horizontal="right" vertical="center"/>
    </xf>
    <xf numFmtId="167" fontId="56" fillId="2" borderId="57" xfId="0" applyNumberFormat="1" applyFont="1" applyFill="1" applyBorder="1" applyAlignment="1">
      <alignment horizontal="right" vertical="center"/>
    </xf>
    <xf numFmtId="167" fontId="11" fillId="2" borderId="58" xfId="0" applyNumberFormat="1" applyFont="1" applyFill="1" applyBorder="1" applyAlignment="1">
      <alignment horizontal="right" vertical="center"/>
    </xf>
    <xf numFmtId="167" fontId="11" fillId="2" borderId="59" xfId="0" applyNumberFormat="1" applyFont="1" applyFill="1" applyBorder="1" applyAlignment="1">
      <alignment horizontal="right" vertical="center"/>
    </xf>
    <xf numFmtId="0" fontId="12" fillId="2" borderId="55" xfId="25" applyNumberFormat="1" applyFont="1" applyFill="1" applyBorder="1" applyAlignment="1">
      <alignment horizontal="center" vertical="center" wrapText="1"/>
    </xf>
    <xf numFmtId="167" fontId="48" fillId="2" borderId="57" xfId="0" applyNumberFormat="1" applyFont="1" applyFill="1" applyBorder="1" applyAlignment="1">
      <alignment horizontal="right" vertical="center"/>
    </xf>
    <xf numFmtId="167" fontId="48" fillId="11" borderId="57" xfId="0" applyNumberFormat="1" applyFont="1" applyFill="1" applyBorder="1" applyAlignment="1">
      <alignment horizontal="right" vertical="center"/>
    </xf>
    <xf numFmtId="167" fontId="12" fillId="11" borderId="59" xfId="0" applyNumberFormat="1" applyFont="1" applyFill="1" applyBorder="1" applyAlignment="1">
      <alignment horizontal="right" vertical="center"/>
    </xf>
    <xf numFmtId="182" fontId="56" fillId="2" borderId="56" xfId="30" applyNumberFormat="1" applyFont="1" applyFill="1" applyBorder="1" applyAlignment="1">
      <alignment horizontal="right" vertical="center"/>
    </xf>
    <xf numFmtId="182" fontId="42" fillId="2" borderId="57" xfId="30" applyNumberFormat="1" applyFont="1" applyFill="1" applyBorder="1" applyAlignment="1">
      <alignment horizontal="right" vertical="center"/>
    </xf>
    <xf numFmtId="176" fontId="11" fillId="2" borderId="58" xfId="30" applyNumberFormat="1" applyFont="1" applyFill="1" applyBorder="1" applyAlignment="1">
      <alignment horizontal="right" vertical="center"/>
    </xf>
    <xf numFmtId="184" fontId="36" fillId="2" borderId="0" xfId="30" applyNumberFormat="1" applyFont="1" applyFill="1"/>
    <xf numFmtId="0" fontId="14" fillId="12" borderId="21" xfId="0" applyFont="1" applyFill="1" applyBorder="1" applyAlignment="1">
      <alignment vertical="center" wrapText="1"/>
    </xf>
    <xf numFmtId="0" fontId="14" fillId="12" borderId="5" xfId="0" applyFont="1" applyFill="1" applyBorder="1" applyAlignment="1">
      <alignment vertical="center"/>
    </xf>
    <xf numFmtId="0" fontId="14" fillId="12" borderId="5" xfId="0" applyFont="1" applyFill="1" applyBorder="1" applyAlignment="1">
      <alignment vertical="center" wrapText="1"/>
    </xf>
    <xf numFmtId="0" fontId="14" fillId="12" borderId="50" xfId="0" applyFont="1" applyFill="1" applyBorder="1" applyAlignment="1">
      <alignment vertical="center" wrapText="1"/>
    </xf>
    <xf numFmtId="14" fontId="55" fillId="2" borderId="54" xfId="25" quotePrefix="1" applyNumberFormat="1" applyFont="1" applyFill="1" applyBorder="1" applyAlignment="1">
      <alignment horizontal="right" vertical="center" wrapText="1"/>
    </xf>
    <xf numFmtId="14" fontId="55" fillId="2" borderId="55" xfId="25" quotePrefix="1" applyNumberFormat="1" applyFont="1" applyFill="1" applyBorder="1" applyAlignment="1">
      <alignment horizontal="right" vertical="center" wrapText="1"/>
    </xf>
    <xf numFmtId="3" fontId="14" fillId="2" borderId="0" xfId="0" applyNumberFormat="1" applyFont="1" applyFill="1" applyAlignment="1"/>
    <xf numFmtId="0" fontId="42" fillId="2" borderId="5" xfId="26" applyFont="1" applyFill="1" applyBorder="1" applyAlignment="1">
      <alignment horizontal="right" vertical="center"/>
    </xf>
    <xf numFmtId="0" fontId="42" fillId="2" borderId="6" xfId="26" applyFont="1" applyFill="1" applyBorder="1" applyAlignment="1">
      <alignment horizontal="right" vertical="center"/>
    </xf>
    <xf numFmtId="0" fontId="7" fillId="2" borderId="0" xfId="0" quotePrefix="1" applyFont="1" applyFill="1" applyBorder="1" applyAlignment="1">
      <alignment horizontal="left" vertical="center" wrapText="1"/>
    </xf>
    <xf numFmtId="0" fontId="68" fillId="0" borderId="0" xfId="0" quotePrefix="1" applyFont="1" applyFill="1" applyBorder="1" applyAlignment="1">
      <alignment horizontal="left" vertical="center" wrapText="1"/>
    </xf>
    <xf numFmtId="3" fontId="42" fillId="2" borderId="23" xfId="26" applyNumberFormat="1" applyFont="1" applyFill="1" applyBorder="1" applyAlignment="1">
      <alignment vertical="center"/>
    </xf>
    <xf numFmtId="3" fontId="11" fillId="2" borderId="22" xfId="26" applyNumberFormat="1" applyFont="1" applyFill="1" applyBorder="1" applyAlignment="1">
      <alignment vertical="center"/>
    </xf>
    <xf numFmtId="3" fontId="48" fillId="2" borderId="5" xfId="26" applyNumberFormat="1" applyFont="1" applyFill="1" applyBorder="1" applyAlignment="1">
      <alignment vertical="center"/>
    </xf>
    <xf numFmtId="3" fontId="48" fillId="2" borderId="23" xfId="26" applyNumberFormat="1" applyFont="1" applyFill="1" applyBorder="1" applyAlignment="1">
      <alignment vertical="center"/>
    </xf>
    <xf numFmtId="3" fontId="12" fillId="2" borderId="22" xfId="26" applyNumberFormat="1" applyFont="1" applyFill="1" applyBorder="1" applyAlignment="1">
      <alignment vertical="center"/>
    </xf>
    <xf numFmtId="3" fontId="48" fillId="2" borderId="6" xfId="26" applyNumberFormat="1" applyFont="1" applyFill="1" applyBorder="1" applyAlignment="1">
      <alignment vertical="center"/>
    </xf>
    <xf numFmtId="0" fontId="42" fillId="2" borderId="4" xfId="26" applyFont="1" applyFill="1" applyBorder="1" applyAlignment="1">
      <alignment horizontal="center" vertical="center"/>
    </xf>
    <xf numFmtId="0" fontId="42" fillId="2" borderId="4" xfId="26" applyFont="1" applyFill="1" applyBorder="1" applyAlignment="1">
      <alignment horizontal="left" vertical="center" wrapText="1"/>
    </xf>
    <xf numFmtId="3" fontId="48" fillId="2" borderId="4" xfId="26" applyNumberFormat="1" applyFont="1" applyFill="1" applyBorder="1" applyAlignment="1">
      <alignment vertical="center"/>
    </xf>
    <xf numFmtId="3" fontId="42" fillId="2" borderId="4" xfId="26" applyNumberFormat="1" applyFont="1" applyFill="1" applyBorder="1" applyAlignment="1">
      <alignment vertical="center"/>
    </xf>
    <xf numFmtId="0" fontId="40" fillId="2" borderId="23" xfId="26" applyFont="1" applyFill="1" applyBorder="1" applyAlignment="1">
      <alignment horizontal="center" vertical="center"/>
    </xf>
    <xf numFmtId="0" fontId="40" fillId="11" borderId="5" xfId="26" applyFont="1" applyFill="1" applyBorder="1" applyAlignment="1">
      <alignment horizontal="center" vertical="center"/>
    </xf>
    <xf numFmtId="0" fontId="11" fillId="11" borderId="5" xfId="26" applyFont="1" applyFill="1" applyBorder="1" applyAlignment="1">
      <alignment horizontal="left" vertical="center" wrapText="1"/>
    </xf>
    <xf numFmtId="3" fontId="12" fillId="2" borderId="5" xfId="26" applyNumberFormat="1" applyFont="1" applyFill="1" applyBorder="1" applyAlignment="1">
      <alignment vertical="center"/>
    </xf>
    <xf numFmtId="3" fontId="11" fillId="2" borderId="5" xfId="26" applyNumberFormat="1" applyFont="1" applyFill="1" applyBorder="1" applyAlignment="1">
      <alignment vertical="center"/>
    </xf>
    <xf numFmtId="3" fontId="12" fillId="11" borderId="5" xfId="26" applyNumberFormat="1" applyFont="1" applyFill="1" applyBorder="1" applyAlignment="1">
      <alignment vertical="center"/>
    </xf>
    <xf numFmtId="3" fontId="11" fillId="11" borderId="5" xfId="26" applyNumberFormat="1" applyFont="1" applyFill="1" applyBorder="1" applyAlignment="1">
      <alignment vertical="center"/>
    </xf>
    <xf numFmtId="0" fontId="70" fillId="2" borderId="2" xfId="26" applyFont="1" applyFill="1" applyBorder="1" applyAlignment="1">
      <alignment horizontal="left" vertical="center"/>
    </xf>
    <xf numFmtId="3" fontId="12" fillId="2" borderId="6" xfId="26" applyNumberFormat="1" applyFont="1" applyFill="1" applyBorder="1" applyAlignment="1">
      <alignment horizontal="right" vertical="center"/>
    </xf>
    <xf numFmtId="0" fontId="68" fillId="0" borderId="0" xfId="0" quotePrefix="1" applyFont="1" applyFill="1" applyBorder="1" applyAlignment="1">
      <alignment horizontal="left" vertical="center" wrapText="1"/>
    </xf>
    <xf numFmtId="0" fontId="71" fillId="14" borderId="0" xfId="0" quotePrefix="1" applyFont="1" applyFill="1" applyBorder="1" applyAlignment="1">
      <alignment horizontal="center" vertical="center"/>
    </xf>
    <xf numFmtId="0" fontId="7" fillId="2" borderId="0" xfId="26" quotePrefix="1" applyFont="1" applyFill="1" applyBorder="1" applyAlignment="1">
      <alignment horizontal="left" vertical="center" wrapText="1"/>
    </xf>
    <xf numFmtId="0" fontId="68" fillId="0" borderId="0" xfId="26" quotePrefix="1" applyFont="1" applyFill="1" applyBorder="1" applyAlignment="1">
      <alignment horizontal="left" vertical="center" wrapText="1"/>
    </xf>
    <xf numFmtId="164" fontId="40" fillId="2" borderId="0" xfId="26" applyNumberFormat="1" applyFont="1" applyFill="1" applyBorder="1" applyAlignment="1">
      <alignment horizontal="right"/>
    </xf>
    <xf numFmtId="164" fontId="40" fillId="2" borderId="0" xfId="0" applyNumberFormat="1" applyFont="1" applyFill="1" applyBorder="1" applyAlignment="1">
      <alignment horizontal="right"/>
    </xf>
    <xf numFmtId="164" fontId="40" fillId="2" borderId="0" xfId="26" applyNumberFormat="1" applyFont="1" applyFill="1" applyBorder="1" applyAlignment="1">
      <alignment horizontal="right" vertical="center"/>
    </xf>
    <xf numFmtId="164" fontId="40" fillId="2" borderId="0" xfId="0" applyNumberFormat="1" applyFont="1" applyFill="1" applyBorder="1" applyAlignment="1">
      <alignment horizontal="right" vertical="center"/>
    </xf>
    <xf numFmtId="0" fontId="62" fillId="0" borderId="0" xfId="0" applyFont="1" applyFill="1" applyAlignment="1">
      <alignment horizontal="left" vertical="center" wrapText="1"/>
    </xf>
    <xf numFmtId="0" fontId="11" fillId="2" borderId="3" xfId="26" applyFont="1" applyFill="1" applyBorder="1" applyAlignment="1">
      <alignment horizontal="right" vertical="center" wrapText="1"/>
    </xf>
    <xf numFmtId="3" fontId="11" fillId="8" borderId="6" xfId="26" applyNumberFormat="1" applyFont="1" applyFill="1" applyBorder="1" applyAlignment="1">
      <alignment horizontal="right" vertical="center"/>
    </xf>
    <xf numFmtId="3" fontId="40" fillId="8" borderId="5" xfId="26" applyNumberFormat="1" applyFont="1" applyFill="1" applyBorder="1" applyAlignment="1">
      <alignment horizontal="right" vertical="center"/>
    </xf>
    <xf numFmtId="3" fontId="11" fillId="8" borderId="5" xfId="26" applyNumberFormat="1" applyFont="1" applyFill="1" applyBorder="1" applyAlignment="1">
      <alignment horizontal="right" vertical="center"/>
    </xf>
    <xf numFmtId="3" fontId="14" fillId="2" borderId="5" xfId="0" applyNumberFormat="1" applyFont="1" applyFill="1" applyBorder="1" applyAlignment="1">
      <alignment horizontal="right" vertical="center"/>
    </xf>
    <xf numFmtId="3" fontId="14" fillId="8" borderId="5" xfId="26" applyNumberFormat="1" applyFont="1" applyFill="1" applyBorder="1" applyAlignment="1">
      <alignment horizontal="right" vertical="center"/>
    </xf>
    <xf numFmtId="3" fontId="14" fillId="2" borderId="23" xfId="0" applyNumberFormat="1" applyFont="1" applyFill="1" applyBorder="1" applyAlignment="1">
      <alignment horizontal="right" vertical="center"/>
    </xf>
    <xf numFmtId="176" fontId="73" fillId="12" borderId="60" xfId="30" applyNumberFormat="1" applyFont="1" applyFill="1" applyBorder="1" applyAlignment="1">
      <alignment horizontal="right" vertical="center"/>
    </xf>
    <xf numFmtId="176" fontId="73" fillId="12" borderId="61" xfId="30" applyNumberFormat="1" applyFont="1" applyFill="1" applyBorder="1" applyAlignment="1">
      <alignment horizontal="right" vertical="center"/>
    </xf>
    <xf numFmtId="176" fontId="73" fillId="12" borderId="56" xfId="30" applyNumberFormat="1" applyFont="1" applyFill="1" applyBorder="1" applyAlignment="1">
      <alignment horizontal="right" vertical="center"/>
    </xf>
    <xf numFmtId="176" fontId="73" fillId="12" borderId="57" xfId="30" applyNumberFormat="1" applyFont="1" applyFill="1" applyBorder="1" applyAlignment="1">
      <alignment horizontal="right" vertical="center"/>
    </xf>
    <xf numFmtId="176" fontId="73" fillId="12" borderId="62" xfId="30" applyNumberFormat="1" applyFont="1" applyFill="1" applyBorder="1" applyAlignment="1">
      <alignment horizontal="right" vertical="center"/>
    </xf>
    <xf numFmtId="176" fontId="73" fillId="12" borderId="63" xfId="30" applyNumberFormat="1" applyFont="1" applyFill="1" applyBorder="1" applyAlignment="1">
      <alignment horizontal="right" vertical="center"/>
    </xf>
    <xf numFmtId="3" fontId="73" fillId="12" borderId="60" xfId="0" applyNumberFormat="1" applyFont="1" applyFill="1" applyBorder="1" applyAlignment="1">
      <alignment horizontal="right" vertical="center"/>
    </xf>
    <xf numFmtId="3" fontId="73" fillId="12" borderId="61" xfId="0" applyNumberFormat="1" applyFont="1" applyFill="1" applyBorder="1" applyAlignment="1">
      <alignment horizontal="right" vertical="center"/>
    </xf>
    <xf numFmtId="3" fontId="73" fillId="12" borderId="56" xfId="0" applyNumberFormat="1" applyFont="1" applyFill="1" applyBorder="1" applyAlignment="1">
      <alignment horizontal="right" vertical="center"/>
    </xf>
    <xf numFmtId="3" fontId="73" fillId="12" borderId="57" xfId="0" applyNumberFormat="1" applyFont="1" applyFill="1" applyBorder="1" applyAlignment="1">
      <alignment horizontal="right" vertical="center"/>
    </xf>
    <xf numFmtId="3" fontId="73" fillId="12" borderId="62" xfId="0" applyNumberFormat="1" applyFont="1" applyFill="1" applyBorder="1" applyAlignment="1">
      <alignment horizontal="right" vertical="center"/>
    </xf>
    <xf numFmtId="3" fontId="73" fillId="12" borderId="63" xfId="0" applyNumberFormat="1" applyFont="1" applyFill="1" applyBorder="1" applyAlignment="1">
      <alignment horizontal="right" vertical="center"/>
    </xf>
    <xf numFmtId="0" fontId="0" fillId="0" borderId="0" xfId="0" applyFill="1"/>
    <xf numFmtId="0" fontId="0" fillId="0" borderId="0" xfId="0" applyFill="1" applyAlignment="1"/>
    <xf numFmtId="0" fontId="46" fillId="0" borderId="0" xfId="26" applyFont="1" applyFill="1" applyBorder="1" applyAlignment="1">
      <alignment horizontal="left" vertical="center"/>
    </xf>
    <xf numFmtId="0" fontId="0" fillId="0" borderId="0" xfId="0" applyFill="1" applyBorder="1"/>
    <xf numFmtId="3" fontId="8" fillId="0" borderId="0" xfId="26" applyNumberFormat="1" applyFont="1" applyFill="1"/>
    <xf numFmtId="0" fontId="48" fillId="2" borderId="3" xfId="25" applyNumberFormat="1" applyFont="1" applyFill="1" applyBorder="1" applyAlignment="1">
      <alignment horizontal="center" vertical="center" wrapText="1"/>
    </xf>
    <xf numFmtId="17" fontId="48" fillId="0" borderId="3" xfId="26" quotePrefix="1" applyNumberFormat="1" applyFont="1" applyFill="1" applyBorder="1" applyAlignment="1">
      <alignment horizontal="center" vertical="center"/>
    </xf>
    <xf numFmtId="0" fontId="48" fillId="0" borderId="3" xfId="26" quotePrefix="1" applyFont="1" applyFill="1" applyBorder="1" applyAlignment="1">
      <alignment horizontal="center" vertical="center"/>
    </xf>
    <xf numFmtId="0" fontId="48" fillId="0" borderId="3" xfId="26" applyFont="1" applyFill="1" applyBorder="1" applyAlignment="1">
      <alignment horizontal="center" vertical="center"/>
    </xf>
    <xf numFmtId="0" fontId="48" fillId="0" borderId="3" xfId="26" applyFont="1" applyFill="1" applyBorder="1" applyAlignment="1">
      <alignment horizontal="left" vertical="center"/>
    </xf>
    <xf numFmtId="0" fontId="48" fillId="0" borderId="3" xfId="0" quotePrefix="1" applyFont="1" applyFill="1" applyBorder="1" applyAlignment="1">
      <alignment horizontal="center" vertical="center"/>
    </xf>
    <xf numFmtId="17" fontId="48" fillId="0" borderId="3" xfId="0" quotePrefix="1" applyNumberFormat="1" applyFont="1" applyFill="1" applyBorder="1" applyAlignment="1">
      <alignment horizontal="center" vertical="center"/>
    </xf>
    <xf numFmtId="0" fontId="71" fillId="0" borderId="3" xfId="0" quotePrefix="1" applyFont="1" applyFill="1" applyBorder="1" applyAlignment="1">
      <alignment horizontal="center" vertical="center"/>
    </xf>
    <xf numFmtId="0" fontId="71" fillId="0" borderId="3" xfId="0" applyFont="1" applyFill="1" applyBorder="1" applyAlignment="1">
      <alignment horizontal="center" vertical="center"/>
    </xf>
    <xf numFmtId="0" fontId="48" fillId="0" borderId="3" xfId="0" applyFont="1" applyFill="1" applyBorder="1" applyAlignment="1">
      <alignment horizontal="center" vertical="center"/>
    </xf>
    <xf numFmtId="0" fontId="8" fillId="0" borderId="0" xfId="26" applyFont="1" applyFill="1" applyBorder="1"/>
    <xf numFmtId="3" fontId="8" fillId="0" borderId="0" xfId="0" applyNumberFormat="1" applyFont="1" applyFill="1"/>
    <xf numFmtId="3" fontId="8" fillId="0" borderId="0" xfId="0" applyNumberFormat="1" applyFont="1" applyFill="1" applyBorder="1"/>
    <xf numFmtId="3" fontId="40" fillId="10" borderId="23" xfId="28" applyNumberFormat="1" applyFont="1" applyFill="1" applyBorder="1" applyAlignment="1">
      <alignment horizontal="right" vertical="center"/>
    </xf>
    <xf numFmtId="3" fontId="40" fillId="10" borderId="4" xfId="28" applyNumberFormat="1" applyFont="1" applyFill="1" applyBorder="1" applyAlignment="1">
      <alignment horizontal="right" vertical="center"/>
    </xf>
    <xf numFmtId="0" fontId="110" fillId="0" borderId="0" xfId="28" applyFont="1" applyFill="1"/>
    <xf numFmtId="0" fontId="110" fillId="0" borderId="0" xfId="28" applyFont="1" applyFill="1" applyAlignment="1">
      <alignment vertical="center"/>
    </xf>
    <xf numFmtId="0" fontId="48" fillId="0" borderId="0" xfId="0" applyFont="1" applyAlignment="1">
      <alignment horizontal="center"/>
    </xf>
    <xf numFmtId="0" fontId="48" fillId="2" borderId="3" xfId="0" applyFont="1" applyFill="1" applyBorder="1" applyAlignment="1">
      <alignment horizontal="center"/>
    </xf>
    <xf numFmtId="164" fontId="40" fillId="2" borderId="0" xfId="0" applyNumberFormat="1" applyFont="1" applyFill="1" applyBorder="1" applyAlignment="1">
      <alignment horizontal="left"/>
    </xf>
    <xf numFmtId="164" fontId="40" fillId="2" borderId="0" xfId="0" applyNumberFormat="1" applyFont="1" applyFill="1" applyBorder="1" applyAlignment="1">
      <alignment horizontal="left" vertical="center"/>
    </xf>
    <xf numFmtId="164" fontId="40" fillId="2" borderId="0" xfId="26" applyNumberFormat="1" applyFont="1" applyFill="1" applyBorder="1" applyAlignment="1">
      <alignment horizontal="left" vertical="center"/>
    </xf>
    <xf numFmtId="0" fontId="41" fillId="2" borderId="51" xfId="0" applyFont="1" applyFill="1" applyBorder="1" applyAlignment="1">
      <alignment vertical="center"/>
    </xf>
    <xf numFmtId="0" fontId="41" fillId="2" borderId="51" xfId="0" applyFont="1" applyFill="1" applyBorder="1" applyAlignment="1">
      <alignment vertical="center" wrapText="1"/>
    </xf>
    <xf numFmtId="0" fontId="103" fillId="2" borderId="0" xfId="0" applyFont="1" applyFill="1" applyAlignment="1">
      <alignment vertical="center"/>
    </xf>
    <xf numFmtId="0" fontId="103" fillId="2" borderId="51" xfId="0" applyFont="1" applyFill="1" applyBorder="1" applyAlignment="1">
      <alignment horizontal="center" vertical="center"/>
    </xf>
    <xf numFmtId="0" fontId="112" fillId="2" borderId="51" xfId="0" quotePrefix="1" applyFont="1" applyFill="1" applyBorder="1" applyAlignment="1">
      <alignment horizontal="left" vertical="center" wrapText="1"/>
    </xf>
    <xf numFmtId="0" fontId="41" fillId="2" borderId="0" xfId="0" applyFont="1" applyFill="1" applyAlignment="1">
      <alignment vertical="center"/>
    </xf>
    <xf numFmtId="0" fontId="41" fillId="2" borderId="51" xfId="0" quotePrefix="1" applyFont="1" applyFill="1" applyBorder="1" applyAlignment="1">
      <alignment vertical="center" wrapText="1"/>
    </xf>
    <xf numFmtId="0" fontId="41" fillId="2" borderId="0" xfId="0" quotePrefix="1" applyFont="1" applyFill="1" applyBorder="1" applyAlignment="1">
      <alignment vertical="center" wrapText="1"/>
    </xf>
    <xf numFmtId="0" fontId="103" fillId="2" borderId="0" xfId="0" applyFont="1" applyFill="1"/>
    <xf numFmtId="0" fontId="52" fillId="2" borderId="0" xfId="0" applyFont="1" applyFill="1" applyAlignment="1">
      <alignment vertical="center"/>
    </xf>
    <xf numFmtId="0" fontId="11" fillId="2" borderId="17" xfId="0" applyFont="1" applyFill="1" applyBorder="1" applyAlignment="1">
      <alignment horizontal="center" vertical="center"/>
    </xf>
    <xf numFmtId="14" fontId="69" fillId="2" borderId="68" xfId="0" quotePrefix="1" applyNumberFormat="1" applyFont="1" applyFill="1" applyBorder="1" applyAlignment="1">
      <alignment horizontal="right" vertical="center"/>
    </xf>
    <xf numFmtId="3" fontId="12" fillId="8" borderId="69" xfId="26" applyNumberFormat="1" applyFont="1" applyFill="1" applyBorder="1" applyAlignment="1">
      <alignment horizontal="right" vertical="center"/>
    </xf>
    <xf numFmtId="3" fontId="48" fillId="8" borderId="70" xfId="26" applyNumberFormat="1" applyFont="1" applyFill="1" applyBorder="1" applyAlignment="1">
      <alignment horizontal="right" vertical="center"/>
    </xf>
    <xf numFmtId="3" fontId="12" fillId="2" borderId="70" xfId="0" applyNumberFormat="1" applyFont="1" applyFill="1" applyBorder="1" applyAlignment="1">
      <alignment horizontal="right" vertical="center"/>
    </xf>
    <xf numFmtId="3" fontId="12" fillId="8" borderId="70" xfId="26" applyNumberFormat="1" applyFont="1" applyFill="1" applyBorder="1" applyAlignment="1">
      <alignment horizontal="right" vertical="center"/>
    </xf>
    <xf numFmtId="3" fontId="40" fillId="8" borderId="71" xfId="26" applyNumberFormat="1" applyFont="1" applyFill="1" applyBorder="1" applyAlignment="1">
      <alignment horizontal="right" vertical="center"/>
    </xf>
    <xf numFmtId="3" fontId="12" fillId="8" borderId="72" xfId="26" applyNumberFormat="1" applyFont="1" applyFill="1" applyBorder="1" applyAlignment="1">
      <alignment horizontal="right" vertical="center"/>
    </xf>
    <xf numFmtId="164" fontId="11" fillId="2" borderId="73" xfId="0" applyNumberFormat="1" applyFont="1" applyFill="1" applyBorder="1" applyAlignment="1">
      <alignment horizontal="right" vertical="center" wrapText="1"/>
    </xf>
    <xf numFmtId="14" fontId="70" fillId="2" borderId="68" xfId="0" quotePrefix="1" applyNumberFormat="1" applyFont="1" applyFill="1" applyBorder="1" applyAlignment="1">
      <alignment horizontal="right" vertical="center"/>
    </xf>
    <xf numFmtId="3" fontId="11" fillId="0" borderId="69" xfId="0" applyNumberFormat="1" applyFont="1" applyFill="1" applyBorder="1" applyAlignment="1">
      <alignment horizontal="right" vertical="center"/>
    </xf>
    <xf numFmtId="3" fontId="40" fillId="8" borderId="70" xfId="26" applyNumberFormat="1" applyFont="1" applyFill="1" applyBorder="1" applyAlignment="1">
      <alignment horizontal="right" vertical="center"/>
    </xf>
    <xf numFmtId="3" fontId="40" fillId="0" borderId="70" xfId="26" applyNumberFormat="1" applyFont="1" applyFill="1" applyBorder="1" applyAlignment="1">
      <alignment horizontal="right" vertical="center"/>
    </xf>
    <xf numFmtId="3" fontId="11" fillId="2" borderId="70" xfId="0" applyNumberFormat="1" applyFont="1" applyFill="1" applyBorder="1" applyAlignment="1">
      <alignment horizontal="right" vertical="center"/>
    </xf>
    <xf numFmtId="3" fontId="11" fillId="8" borderId="70" xfId="26" applyNumberFormat="1" applyFont="1" applyFill="1" applyBorder="1" applyAlignment="1">
      <alignment horizontal="right" vertical="center"/>
    </xf>
    <xf numFmtId="3" fontId="14" fillId="2" borderId="70" xfId="0" applyNumberFormat="1" applyFont="1" applyFill="1" applyBorder="1" applyAlignment="1">
      <alignment horizontal="right" vertical="center"/>
    </xf>
    <xf numFmtId="3" fontId="11" fillId="0" borderId="72" xfId="0" applyNumberFormat="1" applyFont="1" applyFill="1" applyBorder="1" applyAlignment="1">
      <alignment horizontal="right" vertical="center"/>
    </xf>
    <xf numFmtId="0" fontId="48" fillId="2" borderId="0" xfId="0" applyFont="1" applyFill="1" applyBorder="1" applyAlignment="1">
      <alignment horizontal="center"/>
    </xf>
    <xf numFmtId="3" fontId="40" fillId="2" borderId="76" xfId="0" applyNumberFormat="1" applyFont="1" applyFill="1" applyBorder="1" applyAlignment="1">
      <alignment vertical="center"/>
    </xf>
    <xf numFmtId="3" fontId="40" fillId="2" borderId="77" xfId="0" applyNumberFormat="1" applyFont="1" applyFill="1" applyBorder="1" applyAlignment="1">
      <alignment vertical="center"/>
    </xf>
    <xf numFmtId="9" fontId="40" fillId="2" borderId="5" xfId="16" applyFont="1" applyFill="1" applyBorder="1" applyAlignment="1">
      <alignment horizontal="left" vertical="center"/>
    </xf>
    <xf numFmtId="0" fontId="40" fillId="2" borderId="6" xfId="25" applyNumberFormat="1" applyFont="1" applyFill="1" applyBorder="1" applyAlignment="1">
      <alignment horizontal="left" vertical="center"/>
    </xf>
    <xf numFmtId="9" fontId="40" fillId="2" borderId="23" xfId="16" applyFont="1" applyFill="1" applyBorder="1" applyAlignment="1">
      <alignment horizontal="left" vertical="center"/>
    </xf>
    <xf numFmtId="3" fontId="40" fillId="2" borderId="23" xfId="16" applyNumberFormat="1" applyFont="1" applyFill="1" applyBorder="1" applyAlignment="1">
      <alignment horizontal="right" vertical="center"/>
    </xf>
    <xf numFmtId="9" fontId="40" fillId="2" borderId="23" xfId="16" applyFont="1" applyFill="1" applyBorder="1" applyAlignment="1">
      <alignment horizontal="right" vertical="center"/>
    </xf>
    <xf numFmtId="9" fontId="40" fillId="2" borderId="80" xfId="16" applyFont="1" applyFill="1" applyBorder="1" applyAlignment="1">
      <alignment horizontal="left" vertical="center"/>
    </xf>
    <xf numFmtId="3" fontId="11" fillId="2" borderId="80" xfId="16" applyNumberFormat="1" applyFont="1" applyFill="1" applyBorder="1" applyAlignment="1">
      <alignment horizontal="right" vertical="center"/>
    </xf>
    <xf numFmtId="9" fontId="11" fillId="2" borderId="80" xfId="16" applyFont="1" applyFill="1" applyBorder="1" applyAlignment="1">
      <alignment horizontal="right" vertical="center"/>
    </xf>
    <xf numFmtId="0" fontId="113" fillId="0" borderId="0" xfId="40"/>
    <xf numFmtId="0" fontId="10" fillId="0" borderId="0" xfId="40" applyFont="1" applyAlignment="1">
      <alignment horizontal="center"/>
    </xf>
    <xf numFmtId="0" fontId="11" fillId="0" borderId="2" xfId="6" applyNumberFormat="1" applyFont="1" applyFill="1" applyBorder="1" applyAlignment="1">
      <alignment horizontal="center" vertical="center" wrapText="1"/>
    </xf>
    <xf numFmtId="17" fontId="11" fillId="0" borderId="2" xfId="6" applyNumberFormat="1" applyFont="1" applyFill="1" applyBorder="1" applyAlignment="1">
      <alignment horizontal="center" vertical="center" wrapText="1"/>
    </xf>
    <xf numFmtId="17" fontId="11" fillId="0" borderId="2" xfId="6" applyNumberFormat="1" applyFont="1" applyFill="1" applyBorder="1" applyAlignment="1">
      <alignment horizontal="right" vertical="center" wrapText="1"/>
    </xf>
    <xf numFmtId="1" fontId="77" fillId="0" borderId="0" xfId="6" quotePrefix="1" applyNumberFormat="1" applyFont="1" applyFill="1" applyBorder="1" applyAlignment="1">
      <alignment horizontal="left" vertical="center"/>
    </xf>
    <xf numFmtId="178" fontId="40" fillId="0" borderId="81" xfId="32" quotePrefix="1" applyNumberFormat="1" applyFont="1" applyFill="1" applyBorder="1" applyAlignment="1">
      <alignment horizontal="center" vertical="center"/>
    </xf>
    <xf numFmtId="3" fontId="40" fillId="0" borderId="82" xfId="41" applyNumberFormat="1" applyFont="1" applyFill="1" applyBorder="1" applyAlignment="1">
      <alignment horizontal="right" vertical="center"/>
    </xf>
    <xf numFmtId="0" fontId="20" fillId="0" borderId="0" xfId="40" applyFont="1"/>
    <xf numFmtId="179" fontId="114" fillId="0" borderId="83" xfId="6" applyNumberFormat="1" applyFont="1" applyFill="1" applyBorder="1" applyAlignment="1">
      <alignment vertical="center" wrapText="1"/>
    </xf>
    <xf numFmtId="0" fontId="40" fillId="0" borderId="5" xfId="40" quotePrefix="1" applyFont="1" applyBorder="1" applyAlignment="1">
      <alignment horizontal="center" vertical="center"/>
    </xf>
    <xf numFmtId="0" fontId="40" fillId="0" borderId="84" xfId="40" applyFont="1" applyBorder="1" applyAlignment="1">
      <alignment horizontal="right" vertical="center"/>
    </xf>
    <xf numFmtId="9" fontId="40" fillId="0" borderId="5" xfId="40" applyNumberFormat="1" applyFont="1" applyBorder="1" applyAlignment="1">
      <alignment horizontal="center" vertical="center"/>
    </xf>
    <xf numFmtId="1" fontId="77" fillId="0" borderId="83" xfId="6" quotePrefix="1" applyNumberFormat="1" applyFont="1" applyFill="1" applyBorder="1" applyAlignment="1">
      <alignment horizontal="left" vertical="center"/>
    </xf>
    <xf numFmtId="0" fontId="40" fillId="0" borderId="5" xfId="40" applyFont="1" applyBorder="1" applyAlignment="1">
      <alignment vertical="center"/>
    </xf>
    <xf numFmtId="179" fontId="114" fillId="0" borderId="83" xfId="6" applyNumberFormat="1" applyFont="1" applyFill="1" applyBorder="1" applyAlignment="1">
      <alignment vertical="center"/>
    </xf>
    <xf numFmtId="0" fontId="40" fillId="0" borderId="5" xfId="40" applyFont="1" applyBorder="1" applyAlignment="1">
      <alignment horizontal="center" vertical="center"/>
    </xf>
    <xf numFmtId="3" fontId="40" fillId="0" borderId="84" xfId="40" applyNumberFormat="1" applyFont="1" applyBorder="1" applyAlignment="1">
      <alignment horizontal="right" vertical="center"/>
    </xf>
    <xf numFmtId="15" fontId="40" fillId="0" borderId="5" xfId="40" applyNumberFormat="1" applyFont="1" applyBorder="1" applyAlignment="1">
      <alignment horizontal="center" vertical="center"/>
    </xf>
    <xf numFmtId="15" fontId="40" fillId="0" borderId="15" xfId="40" applyNumberFormat="1" applyFont="1" applyBorder="1" applyAlignment="1">
      <alignment horizontal="center" vertical="center"/>
    </xf>
    <xf numFmtId="3" fontId="40" fillId="0" borderId="90" xfId="40" applyNumberFormat="1" applyFont="1" applyBorder="1" applyAlignment="1">
      <alignment horizontal="right" vertical="center"/>
    </xf>
    <xf numFmtId="0" fontId="117" fillId="0" borderId="0" xfId="40" applyFont="1"/>
    <xf numFmtId="0" fontId="118" fillId="0" borderId="0" xfId="40" applyFont="1"/>
    <xf numFmtId="49" fontId="55" fillId="0" borderId="49" xfId="6" applyNumberFormat="1" applyFont="1" applyFill="1" applyBorder="1" applyAlignment="1">
      <alignment horizontal="left" vertical="center" wrapText="1"/>
    </xf>
    <xf numFmtId="0" fontId="11" fillId="0" borderId="0" xfId="6" applyFont="1" applyFill="1" applyBorder="1" applyAlignment="1">
      <alignment vertical="center" wrapText="1"/>
    </xf>
    <xf numFmtId="0" fontId="55" fillId="0" borderId="104" xfId="6" applyFont="1" applyFill="1" applyBorder="1" applyAlignment="1">
      <alignment horizontal="left" vertical="center" wrapText="1"/>
    </xf>
    <xf numFmtId="0" fontId="75" fillId="13" borderId="0" xfId="31" applyFont="1" applyFill="1" applyBorder="1" applyAlignment="1">
      <alignment horizontal="center" vertical="center" wrapText="1"/>
    </xf>
    <xf numFmtId="0" fontId="40" fillId="0" borderId="0" xfId="0" applyFont="1" applyFill="1" applyBorder="1" applyAlignment="1">
      <alignment horizontal="left" vertical="center" wrapText="1"/>
    </xf>
    <xf numFmtId="0" fontId="68" fillId="2" borderId="0" xfId="26" quotePrefix="1" applyFont="1" applyFill="1" applyBorder="1" applyAlignment="1">
      <alignment horizontal="left" vertical="center" wrapText="1"/>
    </xf>
    <xf numFmtId="0" fontId="75" fillId="13" borderId="0" xfId="31" applyFont="1" applyFill="1" applyBorder="1" applyAlignment="1">
      <alignment horizontal="center" vertical="center" wrapText="1"/>
    </xf>
    <xf numFmtId="0" fontId="11" fillId="2" borderId="3" xfId="0" applyFont="1" applyFill="1" applyBorder="1" applyAlignment="1">
      <alignment horizontal="left" vertical="center"/>
    </xf>
    <xf numFmtId="164" fontId="40" fillId="2" borderId="0" xfId="0" applyNumberFormat="1" applyFont="1" applyFill="1" applyBorder="1" applyAlignment="1">
      <alignment horizontal="left" vertical="center"/>
    </xf>
    <xf numFmtId="0" fontId="68" fillId="2" borderId="0" xfId="0" quotePrefix="1" applyFont="1" applyFill="1" applyBorder="1" applyAlignment="1">
      <alignment horizontal="left" vertical="center" wrapText="1"/>
    </xf>
    <xf numFmtId="0" fontId="68" fillId="0" borderId="0" xfId="0" applyFont="1" applyBorder="1" applyAlignment="1">
      <alignment horizontal="left" vertical="center"/>
    </xf>
    <xf numFmtId="0" fontId="9" fillId="0" borderId="0" xfId="26" applyFont="1" applyFill="1" applyBorder="1" applyAlignment="1">
      <alignment horizontal="center" vertical="center" wrapText="1"/>
    </xf>
    <xf numFmtId="0" fontId="14" fillId="2" borderId="0" xfId="26" applyFont="1" applyFill="1" applyBorder="1" applyAlignment="1">
      <alignment horizontal="left" wrapText="1"/>
    </xf>
    <xf numFmtId="0" fontId="68" fillId="2" borderId="0" xfId="0" applyFont="1" applyFill="1" applyAlignment="1">
      <alignment horizontal="left" wrapText="1"/>
    </xf>
    <xf numFmtId="0" fontId="68" fillId="2" borderId="0" xfId="0" applyFont="1" applyFill="1" applyBorder="1" applyAlignment="1">
      <alignment horizontal="left" vertical="center"/>
    </xf>
    <xf numFmtId="0" fontId="40" fillId="0" borderId="0" xfId="26" applyFont="1" applyBorder="1" applyAlignment="1">
      <alignment horizontal="left" vertical="center" wrapText="1"/>
    </xf>
    <xf numFmtId="0" fontId="75" fillId="13" borderId="0" xfId="31" applyFont="1" applyFill="1" applyBorder="1" applyAlignment="1">
      <alignment horizontal="center" vertical="center" wrapText="1"/>
    </xf>
    <xf numFmtId="0" fontId="40" fillId="2" borderId="5" xfId="26" applyFont="1" applyFill="1" applyBorder="1" applyAlignment="1">
      <alignment horizontal="left" vertical="center" wrapText="1"/>
    </xf>
    <xf numFmtId="0" fontId="40" fillId="2" borderId="6" xfId="26" applyFont="1" applyFill="1" applyBorder="1" applyAlignment="1">
      <alignment horizontal="left" vertical="center" wrapText="1"/>
    </xf>
    <xf numFmtId="0" fontId="68" fillId="0" borderId="0" xfId="0" quotePrefix="1" applyFont="1" applyFill="1" applyBorder="1" applyAlignment="1">
      <alignment horizontal="left" vertical="center"/>
    </xf>
    <xf numFmtId="3" fontId="40" fillId="2" borderId="6" xfId="26" applyNumberFormat="1" applyFont="1" applyFill="1" applyBorder="1" applyAlignment="1">
      <alignment horizontal="right"/>
    </xf>
    <xf numFmtId="10" fontId="40" fillId="2" borderId="6" xfId="16" applyNumberFormat="1" applyFont="1" applyFill="1" applyBorder="1" applyAlignment="1">
      <alignment horizontal="right"/>
    </xf>
    <xf numFmtId="3" fontId="11" fillId="2" borderId="22" xfId="26" applyNumberFormat="1" applyFont="1" applyFill="1" applyBorder="1" applyAlignment="1">
      <alignment horizontal="right"/>
    </xf>
    <xf numFmtId="10" fontId="11" fillId="2" borderId="22" xfId="16" applyNumberFormat="1" applyFont="1" applyFill="1" applyBorder="1" applyAlignment="1">
      <alignment horizontal="right"/>
    </xf>
    <xf numFmtId="3" fontId="11" fillId="2" borderId="5" xfId="26" applyNumberFormat="1" applyFont="1" applyFill="1" applyBorder="1" applyAlignment="1">
      <alignment horizontal="right"/>
    </xf>
    <xf numFmtId="10" fontId="11" fillId="2" borderId="5" xfId="16" applyNumberFormat="1" applyFont="1" applyFill="1" applyBorder="1" applyAlignment="1">
      <alignment horizontal="right"/>
    </xf>
    <xf numFmtId="0" fontId="68" fillId="2" borderId="0" xfId="26" applyFont="1" applyFill="1" applyBorder="1" applyAlignment="1">
      <alignment horizontal="left" vertical="center"/>
    </xf>
    <xf numFmtId="164" fontId="40" fillId="0" borderId="0" xfId="0" applyNumberFormat="1" applyFont="1" applyBorder="1" applyAlignment="1">
      <alignment horizontal="left" vertical="center"/>
    </xf>
    <xf numFmtId="0" fontId="40" fillId="0" borderId="0" xfId="0" applyFont="1" applyFill="1" applyBorder="1" applyAlignment="1">
      <alignment horizontal="left" vertical="center"/>
    </xf>
    <xf numFmtId="0" fontId="9" fillId="2" borderId="18" xfId="26" applyFont="1" applyFill="1" applyBorder="1" applyAlignment="1">
      <alignment horizontal="left" vertical="center"/>
    </xf>
    <xf numFmtId="176" fontId="48" fillId="2" borderId="5" xfId="16" applyNumberFormat="1" applyFont="1" applyFill="1" applyBorder="1" applyAlignment="1">
      <alignment vertical="center"/>
    </xf>
    <xf numFmtId="176" fontId="40" fillId="2" borderId="5" xfId="16" applyNumberFormat="1" applyFont="1" applyFill="1" applyBorder="1" applyAlignment="1">
      <alignment vertical="center"/>
    </xf>
    <xf numFmtId="0" fontId="40" fillId="0" borderId="0" xfId="26" applyFont="1" applyFill="1" applyBorder="1" applyAlignment="1">
      <alignment horizontal="left" vertical="center"/>
    </xf>
    <xf numFmtId="174" fontId="11" fillId="2" borderId="0" xfId="26" applyNumberFormat="1" applyFont="1" applyFill="1" applyBorder="1" applyAlignment="1">
      <alignment horizontal="right" vertical="center"/>
    </xf>
    <xf numFmtId="0" fontId="12" fillId="2" borderId="3" xfId="38" applyFont="1" applyFill="1" applyBorder="1" applyAlignment="1">
      <alignment horizontal="center" vertical="center"/>
    </xf>
    <xf numFmtId="0" fontId="12" fillId="2" borderId="3" xfId="38" applyFont="1" applyFill="1" applyBorder="1" applyAlignment="1">
      <alignment vertical="center"/>
    </xf>
    <xf numFmtId="0" fontId="12" fillId="2" borderId="26" xfId="38" applyFont="1" applyFill="1" applyBorder="1" applyAlignment="1">
      <alignment horizontal="center" vertical="center"/>
    </xf>
    <xf numFmtId="0" fontId="12" fillId="2" borderId="26" xfId="38" applyFont="1" applyFill="1" applyBorder="1" applyAlignment="1">
      <alignment vertical="center"/>
    </xf>
    <xf numFmtId="0" fontId="40" fillId="2" borderId="5" xfId="0" applyFont="1" applyFill="1" applyBorder="1" applyAlignment="1">
      <alignment horizontal="center" vertical="center" wrapText="1"/>
    </xf>
    <xf numFmtId="3" fontId="11" fillId="7" borderId="14" xfId="0" applyNumberFormat="1" applyFont="1" applyFill="1" applyBorder="1" applyAlignment="1">
      <alignment horizontal="center" vertical="center"/>
    </xf>
    <xf numFmtId="0" fontId="40" fillId="2" borderId="0" xfId="0" applyFont="1" applyFill="1" applyBorder="1" applyAlignment="1">
      <alignment horizontal="center" vertical="center" wrapText="1"/>
    </xf>
    <xf numFmtId="3" fontId="11" fillId="7" borderId="5" xfId="0" quotePrefix="1" applyNumberFormat="1" applyFont="1" applyFill="1" applyBorder="1" applyAlignment="1">
      <alignment horizontal="center" vertical="center" wrapText="1"/>
    </xf>
    <xf numFmtId="3" fontId="11" fillId="7" borderId="3" xfId="0" quotePrefix="1" applyNumberFormat="1" applyFont="1" applyFill="1" applyBorder="1" applyAlignment="1">
      <alignment horizontal="center" vertical="center" wrapText="1"/>
    </xf>
    <xf numFmtId="3" fontId="40" fillId="2" borderId="5" xfId="0" applyNumberFormat="1" applyFont="1" applyFill="1" applyBorder="1" applyAlignment="1">
      <alignment horizontal="center" vertical="center"/>
    </xf>
    <xf numFmtId="3" fontId="11" fillId="7" borderId="14" xfId="0" quotePrefix="1" applyNumberFormat="1" applyFont="1" applyFill="1" applyBorder="1" applyAlignment="1">
      <alignment horizontal="center" vertical="center" wrapText="1"/>
    </xf>
    <xf numFmtId="3" fontId="11" fillId="7" borderId="23" xfId="0" quotePrefix="1" applyNumberFormat="1" applyFont="1" applyFill="1" applyBorder="1" applyAlignment="1">
      <alignment horizontal="center" vertical="center" wrapText="1"/>
    </xf>
    <xf numFmtId="3" fontId="11" fillId="7" borderId="4" xfId="0" quotePrefix="1" applyNumberFormat="1" applyFont="1" applyFill="1" applyBorder="1" applyAlignment="1">
      <alignment horizontal="center" vertical="center" wrapText="1"/>
    </xf>
    <xf numFmtId="3" fontId="11" fillId="7" borderId="0" xfId="0" quotePrefix="1" applyNumberFormat="1" applyFont="1" applyFill="1" applyBorder="1" applyAlignment="1">
      <alignment horizontal="center" vertical="center" wrapText="1"/>
    </xf>
    <xf numFmtId="0" fontId="40" fillId="2" borderId="23" xfId="0" applyFont="1" applyFill="1" applyBorder="1" applyAlignment="1">
      <alignment horizontal="center" vertical="center" wrapText="1"/>
    </xf>
    <xf numFmtId="0" fontId="40" fillId="2" borderId="6" xfId="0" applyFont="1" applyFill="1" applyBorder="1" applyAlignment="1">
      <alignment horizontal="center" vertical="center" wrapText="1"/>
    </xf>
    <xf numFmtId="179" fontId="11" fillId="0" borderId="26" xfId="6" applyNumberFormat="1" applyFont="1" applyFill="1" applyBorder="1" applyAlignment="1">
      <alignment horizontal="right" vertical="center"/>
    </xf>
    <xf numFmtId="179" fontId="11" fillId="0" borderId="17" xfId="6" applyNumberFormat="1" applyFont="1" applyFill="1" applyBorder="1" applyAlignment="1">
      <alignment horizontal="right" vertical="center"/>
    </xf>
    <xf numFmtId="180" fontId="11" fillId="0" borderId="17" xfId="6" applyNumberFormat="1" applyFont="1" applyFill="1" applyBorder="1" applyAlignment="1">
      <alignment horizontal="right" vertical="center"/>
    </xf>
    <xf numFmtId="0" fontId="14" fillId="0" borderId="0" xfId="0" applyFont="1" applyBorder="1" applyAlignment="1">
      <alignment horizontal="justify" vertical="center"/>
    </xf>
    <xf numFmtId="0" fontId="14" fillId="0" borderId="0" xfId="0" applyFont="1" applyBorder="1" applyAlignment="1">
      <alignment vertical="center"/>
    </xf>
    <xf numFmtId="0" fontId="40" fillId="2" borderId="23" xfId="26" applyFont="1" applyFill="1" applyBorder="1" applyAlignment="1">
      <alignment horizontal="left" vertical="center" wrapText="1"/>
    </xf>
    <xf numFmtId="4" fontId="8" fillId="2" borderId="0" xfId="26" applyNumberFormat="1" applyFont="1" applyFill="1"/>
    <xf numFmtId="0" fontId="11" fillId="2" borderId="26" xfId="25" applyNumberFormat="1" applyFont="1" applyFill="1" applyBorder="1" applyAlignment="1">
      <alignment horizontal="left" vertical="center" wrapText="1"/>
    </xf>
    <xf numFmtId="3" fontId="11" fillId="2" borderId="26" xfId="0" applyNumberFormat="1" applyFont="1" applyFill="1" applyBorder="1" applyAlignment="1">
      <alignment horizontal="right" vertical="center"/>
    </xf>
    <xf numFmtId="176" fontId="11" fillId="2" borderId="26" xfId="16" applyNumberFormat="1" applyFont="1" applyFill="1" applyBorder="1" applyAlignment="1">
      <alignment horizontal="right" vertical="center"/>
    </xf>
    <xf numFmtId="3" fontId="11" fillId="2" borderId="105" xfId="0" applyNumberFormat="1" applyFont="1" applyFill="1" applyBorder="1" applyAlignment="1">
      <alignment vertical="center"/>
    </xf>
    <xf numFmtId="0" fontId="11" fillId="2" borderId="4" xfId="25" applyNumberFormat="1" applyFont="1" applyFill="1" applyBorder="1" applyAlignment="1">
      <alignment horizontal="left" vertical="center" wrapText="1"/>
    </xf>
    <xf numFmtId="0" fontId="11" fillId="2" borderId="17" xfId="26" applyFont="1" applyFill="1" applyBorder="1" applyAlignment="1">
      <alignment horizontal="left" vertical="center" wrapText="1"/>
    </xf>
    <xf numFmtId="0" fontId="11" fillId="2" borderId="26" xfId="0" applyFont="1" applyFill="1" applyBorder="1" applyAlignment="1">
      <alignment horizontal="left" vertical="center" wrapText="1"/>
    </xf>
    <xf numFmtId="3" fontId="40" fillId="9" borderId="15" xfId="0" applyNumberFormat="1" applyFont="1" applyFill="1" applyBorder="1" applyAlignment="1">
      <alignment horizontal="right" vertical="center"/>
    </xf>
    <xf numFmtId="3" fontId="40" fillId="9" borderId="4" xfId="26" applyNumberFormat="1" applyFont="1" applyFill="1" applyBorder="1" applyAlignment="1">
      <alignment vertical="center"/>
    </xf>
    <xf numFmtId="3" fontId="40" fillId="9" borderId="0" xfId="26" applyNumberFormat="1" applyFont="1" applyFill="1" applyBorder="1" applyAlignment="1">
      <alignment vertical="center"/>
    </xf>
    <xf numFmtId="0" fontId="40" fillId="2" borderId="23" xfId="0" applyFont="1" applyFill="1" applyBorder="1" applyAlignment="1">
      <alignment vertical="center"/>
    </xf>
    <xf numFmtId="3" fontId="48" fillId="2" borderId="23" xfId="0" applyNumberFormat="1" applyFont="1" applyFill="1" applyBorder="1" applyAlignment="1">
      <alignment horizontal="right" vertical="center"/>
    </xf>
    <xf numFmtId="0" fontId="11" fillId="2" borderId="106" xfId="0" applyFont="1" applyFill="1" applyBorder="1" applyAlignment="1">
      <alignment vertical="center"/>
    </xf>
    <xf numFmtId="3" fontId="12" fillId="2" borderId="17" xfId="0" applyNumberFormat="1" applyFont="1" applyFill="1" applyBorder="1" applyAlignment="1">
      <alignment horizontal="right" vertical="center"/>
    </xf>
    <xf numFmtId="3" fontId="11" fillId="2" borderId="17" xfId="0" applyNumberFormat="1" applyFont="1" applyFill="1" applyBorder="1" applyAlignment="1">
      <alignment horizontal="right" vertical="center"/>
    </xf>
    <xf numFmtId="176" fontId="12" fillId="2" borderId="17" xfId="16" applyNumberFormat="1" applyFont="1" applyFill="1" applyBorder="1" applyAlignment="1">
      <alignment horizontal="right" vertical="center"/>
    </xf>
    <xf numFmtId="176" fontId="11" fillId="2" borderId="17" xfId="16" applyNumberFormat="1" applyFont="1" applyFill="1" applyBorder="1" applyAlignment="1">
      <alignment horizontal="right" vertical="center"/>
    </xf>
    <xf numFmtId="0" fontId="41" fillId="2" borderId="51" xfId="0" applyFont="1" applyFill="1" applyBorder="1" applyAlignment="1">
      <alignment horizontal="center" vertical="center"/>
    </xf>
    <xf numFmtId="0" fontId="41" fillId="2" borderId="51" xfId="0" quotePrefix="1" applyFont="1" applyFill="1" applyBorder="1" applyAlignment="1">
      <alignment horizontal="center" vertical="center" wrapText="1"/>
    </xf>
    <xf numFmtId="0" fontId="111" fillId="2" borderId="51" xfId="0" quotePrefix="1" applyFont="1" applyFill="1" applyBorder="1" applyAlignment="1">
      <alignment horizontal="center" vertical="center" wrapText="1"/>
    </xf>
    <xf numFmtId="3" fontId="40" fillId="0" borderId="0" xfId="26" applyNumberFormat="1" applyFont="1" applyFill="1" applyBorder="1" applyAlignment="1">
      <alignment vertical="center"/>
    </xf>
    <xf numFmtId="9" fontId="40" fillId="2" borderId="17" xfId="16" applyFont="1" applyFill="1" applyBorder="1" applyAlignment="1">
      <alignment vertical="center"/>
    </xf>
    <xf numFmtId="167" fontId="12" fillId="2" borderId="17" xfId="26" applyNumberFormat="1" applyFont="1" applyFill="1" applyBorder="1" applyAlignment="1">
      <alignment vertical="center"/>
    </xf>
    <xf numFmtId="167" fontId="11" fillId="2" borderId="17" xfId="26" applyNumberFormat="1" applyFont="1" applyFill="1" applyBorder="1" applyAlignment="1">
      <alignment vertical="center"/>
    </xf>
    <xf numFmtId="9" fontId="40" fillId="2" borderId="4" xfId="16" applyFont="1" applyFill="1" applyBorder="1" applyAlignment="1">
      <alignment vertical="center"/>
    </xf>
    <xf numFmtId="167" fontId="12" fillId="2" borderId="4" xfId="26" applyNumberFormat="1" applyFont="1" applyFill="1" applyBorder="1" applyAlignment="1">
      <alignment vertical="center"/>
    </xf>
    <xf numFmtId="9" fontId="40" fillId="2" borderId="5" xfId="16" applyFont="1" applyFill="1" applyBorder="1" applyAlignment="1">
      <alignment vertical="center"/>
    </xf>
    <xf numFmtId="167" fontId="12" fillId="2" borderId="5" xfId="26" applyNumberFormat="1" applyFont="1" applyFill="1" applyBorder="1" applyAlignment="1">
      <alignment vertical="center"/>
    </xf>
    <xf numFmtId="0" fontId="40" fillId="2" borderId="5" xfId="26" applyFont="1" applyFill="1" applyBorder="1"/>
    <xf numFmtId="0" fontId="165" fillId="2" borderId="5" xfId="26" applyFont="1" applyFill="1" applyBorder="1"/>
    <xf numFmtId="167" fontId="165" fillId="2" borderId="5" xfId="26" applyNumberFormat="1" applyFont="1" applyFill="1" applyBorder="1" applyAlignment="1">
      <alignment vertical="center"/>
    </xf>
    <xf numFmtId="167" fontId="165" fillId="2" borderId="6" xfId="26" applyNumberFormat="1" applyFont="1" applyFill="1" applyBorder="1" applyAlignment="1">
      <alignment vertical="center"/>
    </xf>
    <xf numFmtId="167" fontId="40" fillId="2" borderId="17" xfId="26" applyNumberFormat="1" applyFont="1" applyFill="1" applyBorder="1" applyAlignment="1">
      <alignment horizontal="right" vertical="center"/>
    </xf>
    <xf numFmtId="167" fontId="12" fillId="2" borderId="17" xfId="26" applyNumberFormat="1" applyFont="1" applyFill="1" applyBorder="1" applyAlignment="1">
      <alignment horizontal="right" vertical="center"/>
    </xf>
    <xf numFmtId="167" fontId="12" fillId="2" borderId="4" xfId="26" applyNumberFormat="1" applyFont="1" applyFill="1" applyBorder="1" applyAlignment="1">
      <alignment horizontal="right" vertical="center"/>
    </xf>
    <xf numFmtId="167" fontId="12" fillId="2" borderId="5" xfId="26" applyNumberFormat="1" applyFont="1" applyFill="1" applyBorder="1" applyAlignment="1">
      <alignment horizontal="right" vertical="center"/>
    </xf>
    <xf numFmtId="167" fontId="11" fillId="2" borderId="17" xfId="26" applyNumberFormat="1" applyFont="1" applyFill="1" applyBorder="1" applyAlignment="1">
      <alignment horizontal="right" vertical="center"/>
    </xf>
    <xf numFmtId="167" fontId="11" fillId="2" borderId="4" xfId="26" applyNumberFormat="1" applyFont="1" applyFill="1" applyBorder="1" applyAlignment="1">
      <alignment horizontal="right" vertical="center"/>
    </xf>
    <xf numFmtId="0" fontId="40" fillId="0" borderId="5" xfId="36" quotePrefix="1" applyFont="1" applyFill="1" applyBorder="1" applyAlignment="1">
      <alignment horizontal="left" vertical="center" wrapText="1" indent="1"/>
    </xf>
    <xf numFmtId="0" fontId="40" fillId="0" borderId="23" xfId="36" quotePrefix="1" applyFont="1" applyFill="1" applyBorder="1" applyAlignment="1">
      <alignment horizontal="left" vertical="center" wrapText="1" indent="1"/>
    </xf>
    <xf numFmtId="0" fontId="40" fillId="0" borderId="50" xfId="36" quotePrefix="1" applyFont="1" applyFill="1" applyBorder="1" applyAlignment="1">
      <alignment horizontal="left" vertical="center" wrapText="1" indent="1"/>
    </xf>
    <xf numFmtId="15" fontId="12" fillId="0" borderId="17" xfId="6" quotePrefix="1" applyNumberFormat="1" applyFont="1" applyFill="1" applyBorder="1" applyAlignment="1">
      <alignment horizontal="right" vertical="center" wrapText="1"/>
    </xf>
    <xf numFmtId="0" fontId="11" fillId="0" borderId="17" xfId="6" quotePrefix="1" applyFont="1" applyFill="1" applyBorder="1" applyAlignment="1">
      <alignment horizontal="right" vertical="center" wrapText="1"/>
    </xf>
    <xf numFmtId="0" fontId="45" fillId="0" borderId="0" xfId="33" applyFont="1" applyBorder="1" applyAlignment="1">
      <alignment horizontal="left" vertical="center" wrapText="1"/>
    </xf>
    <xf numFmtId="0" fontId="35" fillId="2" borderId="0" xfId="33" applyFont="1" applyFill="1"/>
    <xf numFmtId="0" fontId="41" fillId="2" borderId="2" xfId="33" applyFont="1" applyFill="1" applyBorder="1" applyAlignment="1">
      <alignment horizontal="right" vertical="top"/>
    </xf>
    <xf numFmtId="0" fontId="41" fillId="2" borderId="2" xfId="33" applyFont="1" applyFill="1" applyBorder="1" applyAlignment="1">
      <alignment horizontal="right" wrapText="1"/>
    </xf>
    <xf numFmtId="0" fontId="41" fillId="2" borderId="2" xfId="33" applyFont="1" applyFill="1" applyBorder="1" applyAlignment="1">
      <alignment horizontal="right" vertical="center"/>
    </xf>
    <xf numFmtId="0" fontId="41" fillId="2" borderId="2" xfId="33" quotePrefix="1" applyFont="1" applyFill="1" applyBorder="1" applyAlignment="1">
      <alignment horizontal="right" vertical="center"/>
    </xf>
    <xf numFmtId="0" fontId="40" fillId="2" borderId="0" xfId="33" applyFont="1" applyFill="1" applyAlignment="1">
      <alignment horizontal="right"/>
    </xf>
    <xf numFmtId="0" fontId="40" fillId="2" borderId="0" xfId="33" applyFont="1" applyFill="1" applyBorder="1" applyAlignment="1">
      <alignment horizontal="center" vertical="center"/>
    </xf>
    <xf numFmtId="0" fontId="40" fillId="2" borderId="0" xfId="33" applyFont="1" applyFill="1" applyBorder="1" applyAlignment="1">
      <alignment vertical="center" wrapText="1"/>
    </xf>
    <xf numFmtId="0" fontId="40" fillId="2" borderId="0" xfId="33" applyFont="1" applyFill="1" applyBorder="1" applyAlignment="1">
      <alignment horizontal="right" vertical="center" wrapText="1"/>
    </xf>
    <xf numFmtId="0" fontId="40" fillId="2" borderId="107" xfId="33" applyFont="1" applyFill="1" applyBorder="1" applyAlignment="1">
      <alignment horizontal="right" vertical="center" wrapText="1"/>
    </xf>
    <xf numFmtId="0" fontId="42" fillId="2" borderId="107" xfId="33" applyFont="1" applyFill="1" applyBorder="1" applyAlignment="1">
      <alignment horizontal="right" vertical="center" wrapText="1"/>
    </xf>
    <xf numFmtId="0" fontId="42" fillId="2" borderId="0" xfId="33" applyFont="1" applyFill="1"/>
    <xf numFmtId="0" fontId="40" fillId="2" borderId="5" xfId="33" applyFont="1" applyFill="1" applyBorder="1" applyAlignment="1">
      <alignment horizontal="center" vertical="center"/>
    </xf>
    <xf numFmtId="0" fontId="40" fillId="2" borderId="5" xfId="33" applyFont="1" applyFill="1" applyBorder="1" applyAlignment="1">
      <alignment vertical="center" wrapText="1"/>
    </xf>
    <xf numFmtId="0" fontId="40" fillId="2" borderId="5" xfId="33" applyFont="1" applyFill="1" applyBorder="1" applyAlignment="1">
      <alignment horizontal="right" vertical="center" wrapText="1"/>
    </xf>
    <xf numFmtId="0" fontId="42" fillId="2" borderId="5" xfId="33" applyFont="1" applyFill="1" applyBorder="1" applyAlignment="1">
      <alignment horizontal="right" vertical="center" wrapText="1"/>
    </xf>
    <xf numFmtId="0" fontId="11" fillId="2" borderId="5" xfId="33" applyFont="1" applyFill="1" applyBorder="1" applyAlignment="1">
      <alignment horizontal="left" vertical="center"/>
    </xf>
    <xf numFmtId="0" fontId="29" fillId="2" borderId="5" xfId="33" applyFont="1" applyFill="1" applyBorder="1" applyAlignment="1">
      <alignment horizontal="left" wrapText="1"/>
    </xf>
    <xf numFmtId="0" fontId="29" fillId="2" borderId="5" xfId="33" applyFont="1" applyFill="1" applyBorder="1" applyAlignment="1">
      <alignment horizontal="right" vertical="center"/>
    </xf>
    <xf numFmtId="0" fontId="47" fillId="2" borderId="5" xfId="33" applyFont="1" applyFill="1" applyBorder="1" applyAlignment="1">
      <alignment horizontal="right" vertical="center"/>
    </xf>
    <xf numFmtId="0" fontId="42" fillId="2" borderId="0" xfId="33" applyFont="1" applyFill="1" applyAlignment="1">
      <alignment horizontal="right"/>
    </xf>
    <xf numFmtId="3" fontId="42" fillId="2" borderId="5" xfId="33" applyNumberFormat="1" applyFont="1" applyFill="1" applyBorder="1" applyAlignment="1">
      <alignment horizontal="right" vertical="center" wrapText="1"/>
    </xf>
    <xf numFmtId="3" fontId="42" fillId="2" borderId="5" xfId="33" applyNumberFormat="1" applyFont="1" applyFill="1" applyBorder="1" applyAlignment="1">
      <alignment horizontal="right" vertical="center"/>
    </xf>
    <xf numFmtId="9" fontId="40" fillId="2" borderId="5" xfId="24" applyFont="1" applyFill="1" applyBorder="1" applyAlignment="1">
      <alignment vertical="center"/>
    </xf>
    <xf numFmtId="10" fontId="40" fillId="2" borderId="5" xfId="24" applyNumberFormat="1" applyFont="1" applyFill="1" applyBorder="1" applyAlignment="1">
      <alignment vertical="center"/>
    </xf>
    <xf numFmtId="10" fontId="42" fillId="2" borderId="5" xfId="24" applyNumberFormat="1" applyFont="1" applyFill="1" applyBorder="1" applyAlignment="1">
      <alignment vertical="center"/>
    </xf>
    <xf numFmtId="9" fontId="42" fillId="2" borderId="5" xfId="24" applyFont="1" applyFill="1" applyBorder="1" applyAlignment="1">
      <alignment vertical="center"/>
    </xf>
    <xf numFmtId="9" fontId="42" fillId="2" borderId="0" xfId="24" applyFont="1" applyFill="1" applyBorder="1" applyAlignment="1">
      <alignment vertical="center"/>
    </xf>
    <xf numFmtId="9" fontId="42" fillId="2" borderId="0" xfId="24" applyFont="1" applyFill="1" applyBorder="1" applyAlignment="1">
      <alignment horizontal="right" vertical="center"/>
    </xf>
    <xf numFmtId="9" fontId="40" fillId="2" borderId="5" xfId="24" applyFont="1" applyFill="1" applyBorder="1" applyAlignment="1">
      <alignment horizontal="right" vertical="center"/>
    </xf>
    <xf numFmtId="9" fontId="42" fillId="2" borderId="5" xfId="24" applyFont="1" applyFill="1" applyBorder="1" applyAlignment="1">
      <alignment horizontal="right" vertical="center"/>
    </xf>
    <xf numFmtId="15" fontId="40" fillId="2" borderId="5" xfId="33" applyNumberFormat="1" applyFont="1" applyFill="1" applyBorder="1" applyAlignment="1">
      <alignment horizontal="right" vertical="center" wrapText="1"/>
    </xf>
    <xf numFmtId="9" fontId="42" fillId="2" borderId="5" xfId="24" applyFont="1" applyFill="1" applyBorder="1" applyAlignment="1">
      <alignment horizontal="right" vertical="center" wrapText="1"/>
    </xf>
    <xf numFmtId="0" fontId="40" fillId="2" borderId="5" xfId="33" applyFont="1" applyFill="1" applyBorder="1" applyAlignment="1">
      <alignment horizontal="left" vertical="center" wrapText="1"/>
    </xf>
    <xf numFmtId="0" fontId="42" fillId="2" borderId="4" xfId="33" applyFont="1" applyFill="1" applyBorder="1" applyAlignment="1">
      <alignment horizontal="right" vertical="center" wrapText="1"/>
    </xf>
    <xf numFmtId="0" fontId="29" fillId="2" borderId="5" xfId="33" applyFont="1" applyFill="1" applyBorder="1" applyAlignment="1">
      <alignment horizontal="left" vertical="center"/>
    </xf>
    <xf numFmtId="10" fontId="40" fillId="2" borderId="5" xfId="24" applyNumberFormat="1" applyFont="1" applyFill="1" applyBorder="1" applyAlignment="1">
      <alignment horizontal="right" vertical="center" wrapText="1"/>
    </xf>
    <xf numFmtId="177" fontId="40" fillId="2" borderId="5" xfId="24" applyNumberFormat="1" applyFont="1" applyFill="1" applyBorder="1" applyAlignment="1">
      <alignment horizontal="right" vertical="center" wrapText="1"/>
    </xf>
    <xf numFmtId="10" fontId="42" fillId="2" borderId="5" xfId="24" applyNumberFormat="1" applyFont="1" applyFill="1" applyBorder="1" applyAlignment="1">
      <alignment horizontal="right" vertical="center" wrapText="1"/>
    </xf>
    <xf numFmtId="0" fontId="40" fillId="2" borderId="5" xfId="33" applyFont="1" applyFill="1" applyBorder="1" applyAlignment="1">
      <alignment horizontal="right" vertical="center"/>
    </xf>
    <xf numFmtId="0" fontId="42" fillId="2" borderId="5" xfId="33" applyFont="1" applyFill="1" applyBorder="1" applyAlignment="1">
      <alignment horizontal="right" vertical="center"/>
    </xf>
    <xf numFmtId="0" fontId="40" fillId="2" borderId="0" xfId="33" applyFont="1" applyFill="1" applyBorder="1" applyAlignment="1">
      <alignment horizontal="left" vertical="center" wrapText="1"/>
    </xf>
    <xf numFmtId="0" fontId="42" fillId="2" borderId="5" xfId="33" quotePrefix="1" applyFont="1" applyFill="1" applyBorder="1" applyAlignment="1">
      <alignment horizontal="right" vertical="center" wrapText="1"/>
    </xf>
    <xf numFmtId="0" fontId="40" fillId="2" borderId="6" xfId="33" applyFont="1" applyFill="1" applyBorder="1" applyAlignment="1">
      <alignment horizontal="center" vertical="center"/>
    </xf>
    <xf numFmtId="0" fontId="40" fillId="2" borderId="6" xfId="33" applyFont="1" applyFill="1" applyBorder="1" applyAlignment="1">
      <alignment horizontal="left" vertical="center" wrapText="1"/>
    </xf>
    <xf numFmtId="0" fontId="40" fillId="2" borderId="6" xfId="33" applyFont="1" applyFill="1" applyBorder="1" applyAlignment="1">
      <alignment horizontal="right" vertical="center" wrapText="1"/>
    </xf>
    <xf numFmtId="0" fontId="42" fillId="2" borderId="6" xfId="33" applyFont="1" applyFill="1" applyBorder="1" applyAlignment="1">
      <alignment horizontal="right" vertical="center" wrapText="1"/>
    </xf>
    <xf numFmtId="0" fontId="10" fillId="2" borderId="0" xfId="33" applyFont="1" applyFill="1" applyBorder="1" applyAlignment="1">
      <alignment horizontal="left" vertical="center"/>
    </xf>
    <xf numFmtId="0" fontId="10" fillId="2" borderId="0" xfId="33" applyFont="1" applyFill="1" applyBorder="1" applyAlignment="1">
      <alignment horizontal="left" vertical="center" wrapText="1"/>
    </xf>
    <xf numFmtId="0" fontId="10" fillId="2" borderId="0" xfId="33" applyFont="1" applyFill="1" applyBorder="1" applyAlignment="1">
      <alignment horizontal="right" vertical="center" wrapText="1"/>
    </xf>
    <xf numFmtId="0" fontId="34" fillId="2" borderId="0" xfId="33" applyFont="1" applyFill="1" applyBorder="1" applyAlignment="1">
      <alignment horizontal="right" vertical="center" wrapText="1"/>
    </xf>
    <xf numFmtId="0" fontId="58" fillId="2" borderId="0" xfId="33" applyFont="1" applyFill="1" applyAlignment="1">
      <alignment vertical="center"/>
    </xf>
    <xf numFmtId="0" fontId="168" fillId="2" borderId="0" xfId="33" applyFont="1" applyFill="1" applyAlignment="1"/>
    <xf numFmtId="0" fontId="8" fillId="2" borderId="0" xfId="33" applyFont="1" applyFill="1" applyAlignment="1"/>
    <xf numFmtId="0" fontId="36" fillId="2" borderId="0" xfId="33" applyFont="1" applyFill="1"/>
    <xf numFmtId="193" fontId="40" fillId="2" borderId="5" xfId="33" applyNumberFormat="1" applyFont="1" applyFill="1" applyBorder="1" applyAlignment="1">
      <alignment vertical="center"/>
    </xf>
    <xf numFmtId="193" fontId="42" fillId="2" borderId="5" xfId="33" applyNumberFormat="1" applyFont="1" applyFill="1" applyBorder="1" applyAlignment="1">
      <alignment vertical="center"/>
    </xf>
    <xf numFmtId="193" fontId="42" fillId="2" borderId="5" xfId="33" applyNumberFormat="1" applyFont="1" applyFill="1" applyBorder="1" applyAlignment="1">
      <alignment horizontal="right" vertical="center" wrapText="1"/>
    </xf>
    <xf numFmtId="176" fontId="40" fillId="0" borderId="5" xfId="26" applyNumberFormat="1" applyFont="1" applyFill="1" applyBorder="1" applyAlignment="1">
      <alignment horizontal="right" vertical="center" wrapText="1"/>
    </xf>
    <xf numFmtId="176" fontId="40" fillId="2" borderId="5" xfId="26" applyNumberFormat="1" applyFont="1" applyFill="1" applyBorder="1" applyAlignment="1">
      <alignment vertical="center" wrapText="1"/>
    </xf>
    <xf numFmtId="176" fontId="40" fillId="0" borderId="23" xfId="26" applyNumberFormat="1" applyFont="1" applyFill="1" applyBorder="1" applyAlignment="1">
      <alignment horizontal="right" vertical="center" wrapText="1"/>
    </xf>
    <xf numFmtId="176" fontId="40" fillId="0" borderId="5" xfId="26" quotePrefix="1" applyNumberFormat="1" applyFont="1" applyFill="1" applyBorder="1" applyAlignment="1">
      <alignment horizontal="right" vertical="center" wrapText="1"/>
    </xf>
    <xf numFmtId="176" fontId="40" fillId="2" borderId="5" xfId="26" applyNumberFormat="1" applyFont="1" applyFill="1" applyBorder="1" applyAlignment="1">
      <alignment horizontal="right" vertical="center" wrapText="1"/>
    </xf>
    <xf numFmtId="176" fontId="40" fillId="2" borderId="4" xfId="26" applyNumberFormat="1" applyFont="1" applyFill="1" applyBorder="1" applyAlignment="1">
      <alignment horizontal="right" vertical="center" wrapText="1"/>
    </xf>
    <xf numFmtId="176" fontId="40" fillId="0" borderId="4" xfId="26" applyNumberFormat="1" applyFont="1" applyFill="1" applyBorder="1" applyAlignment="1">
      <alignment horizontal="right" vertical="center" wrapText="1"/>
    </xf>
    <xf numFmtId="176" fontId="40" fillId="2" borderId="23" xfId="26" applyNumberFormat="1" applyFont="1" applyFill="1" applyBorder="1" applyAlignment="1">
      <alignment horizontal="right" vertical="center" wrapText="1"/>
    </xf>
    <xf numFmtId="176" fontId="40" fillId="2" borderId="6" xfId="16" applyNumberFormat="1" applyFont="1" applyFill="1" applyBorder="1" applyAlignment="1">
      <alignment horizontal="right" vertical="center" wrapText="1"/>
    </xf>
    <xf numFmtId="0" fontId="40" fillId="0" borderId="5" xfId="26" applyFont="1" applyFill="1" applyBorder="1" applyAlignment="1">
      <alignment vertical="center" wrapText="1"/>
    </xf>
    <xf numFmtId="0" fontId="40" fillId="0" borderId="4" xfId="26" applyFont="1" applyFill="1" applyBorder="1" applyAlignment="1">
      <alignment vertical="center" wrapText="1"/>
    </xf>
    <xf numFmtId="176" fontId="40" fillId="0" borderId="4" xfId="26" applyNumberFormat="1" applyFont="1" applyFill="1" applyBorder="1" applyAlignment="1">
      <alignment vertical="center" wrapText="1"/>
    </xf>
    <xf numFmtId="176" fontId="40" fillId="0" borderId="5" xfId="26" applyNumberFormat="1" applyFont="1" applyFill="1" applyBorder="1" applyAlignment="1">
      <alignment vertical="center" wrapText="1"/>
    </xf>
    <xf numFmtId="0" fontId="40" fillId="2" borderId="5" xfId="26" applyFont="1" applyFill="1" applyBorder="1" applyAlignment="1">
      <alignment horizontal="left" vertical="center" wrapText="1"/>
    </xf>
    <xf numFmtId="0" fontId="40" fillId="2" borderId="2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7" xfId="0" applyFont="1" applyFill="1" applyBorder="1" applyAlignment="1">
      <alignment horizontal="right" vertical="center" indent="1"/>
    </xf>
    <xf numFmtId="0" fontId="11" fillId="2" borderId="26" xfId="0" applyFont="1" applyFill="1" applyBorder="1" applyAlignment="1">
      <alignment horizontal="right" vertical="center" wrapText="1" indent="1"/>
    </xf>
    <xf numFmtId="0" fontId="11" fillId="2" borderId="26" xfId="0" applyFont="1" applyFill="1" applyBorder="1" applyAlignment="1">
      <alignment horizontal="right" vertical="center" indent="1"/>
    </xf>
    <xf numFmtId="179" fontId="11" fillId="0" borderId="21" xfId="6" applyNumberFormat="1" applyFont="1" applyFill="1" applyBorder="1" applyAlignment="1">
      <alignment horizontal="right" vertical="center"/>
    </xf>
    <xf numFmtId="178" fontId="11" fillId="0" borderId="4" xfId="32" applyNumberFormat="1" applyFont="1" applyFill="1" applyBorder="1" applyAlignment="1">
      <alignment horizontal="right" vertical="center"/>
    </xf>
    <xf numFmtId="179" fontId="40" fillId="0" borderId="5" xfId="6" applyNumberFormat="1" applyFont="1" applyFill="1" applyBorder="1" applyAlignment="1">
      <alignment horizontal="right" vertical="center"/>
    </xf>
    <xf numFmtId="178" fontId="40" fillId="0" borderId="5" xfId="32" applyNumberFormat="1" applyFont="1" applyFill="1" applyBorder="1" applyAlignment="1">
      <alignment horizontal="right" vertical="center"/>
    </xf>
    <xf numFmtId="178" fontId="40" fillId="0" borderId="23" xfId="32" applyNumberFormat="1" applyFont="1" applyFill="1" applyBorder="1" applyAlignment="1">
      <alignment horizontal="right" vertical="center"/>
    </xf>
    <xf numFmtId="179" fontId="40" fillId="0" borderId="23" xfId="6" applyNumberFormat="1" applyFont="1" applyFill="1" applyBorder="1" applyAlignment="1">
      <alignment horizontal="right" vertical="center"/>
    </xf>
    <xf numFmtId="0" fontId="68" fillId="0" borderId="0" xfId="26" applyFont="1" applyFill="1" applyBorder="1" applyAlignment="1">
      <alignment horizontal="left" vertical="center"/>
    </xf>
    <xf numFmtId="0" fontId="75" fillId="13" borderId="0" xfId="31" applyFont="1" applyFill="1" applyBorder="1" applyAlignment="1">
      <alignment horizontal="center" vertical="center" wrapText="1"/>
    </xf>
    <xf numFmtId="0" fontId="11" fillId="2" borderId="3" xfId="25" applyNumberFormat="1" applyFont="1" applyFill="1" applyBorder="1" applyAlignment="1">
      <alignment horizontal="center" vertical="center" wrapText="1"/>
    </xf>
    <xf numFmtId="0" fontId="11" fillId="2" borderId="3" xfId="25" applyNumberFormat="1" applyFont="1" applyFill="1" applyBorder="1" applyAlignment="1">
      <alignment horizontal="right" vertical="center" wrapText="1"/>
    </xf>
    <xf numFmtId="164" fontId="40" fillId="2" borderId="0" xfId="0" applyNumberFormat="1" applyFont="1" applyFill="1" applyBorder="1" applyAlignment="1">
      <alignment horizontal="right" vertical="center"/>
    </xf>
    <xf numFmtId="0" fontId="40" fillId="0" borderId="0" xfId="0" applyFont="1" applyFill="1" applyAlignment="1">
      <alignment vertical="center"/>
    </xf>
    <xf numFmtId="0" fontId="103" fillId="0" borderId="0" xfId="0" applyFont="1" applyFill="1" applyAlignment="1">
      <alignment vertical="center"/>
    </xf>
    <xf numFmtId="0" fontId="41" fillId="0" borderId="0" xfId="0" applyFont="1" applyFill="1" applyAlignment="1">
      <alignment vertical="center"/>
    </xf>
    <xf numFmtId="0" fontId="41" fillId="0" borderId="0" xfId="0" quotePrefix="1" applyFont="1" applyFill="1" applyBorder="1" applyAlignment="1">
      <alignment vertical="center" wrapText="1"/>
    </xf>
    <xf numFmtId="0" fontId="11" fillId="2" borderId="14" xfId="25" applyNumberFormat="1" applyFont="1" applyFill="1" applyBorder="1" applyAlignment="1">
      <alignment horizontal="right" vertical="center"/>
    </xf>
    <xf numFmtId="0" fontId="35" fillId="2" borderId="3" xfId="0" applyFont="1" applyFill="1" applyBorder="1" applyAlignment="1"/>
    <xf numFmtId="0" fontId="11" fillId="12" borderId="31" xfId="28" applyFont="1" applyFill="1" applyBorder="1" applyAlignment="1">
      <alignment vertical="center"/>
    </xf>
    <xf numFmtId="3" fontId="40" fillId="9" borderId="31" xfId="28" applyNumberFormat="1" applyFont="1" applyFill="1" applyBorder="1" applyAlignment="1">
      <alignment horizontal="right" vertical="center"/>
    </xf>
    <xf numFmtId="3" fontId="40" fillId="12" borderId="31" xfId="28" applyNumberFormat="1" applyFont="1" applyFill="1" applyBorder="1" applyAlignment="1">
      <alignment horizontal="right" vertical="center"/>
    </xf>
    <xf numFmtId="0" fontId="40" fillId="12" borderId="83" xfId="28" applyFont="1" applyFill="1" applyBorder="1" applyAlignment="1">
      <alignment vertical="center" wrapText="1"/>
    </xf>
    <xf numFmtId="3" fontId="40" fillId="12" borderId="83" xfId="28" applyNumberFormat="1" applyFont="1" applyFill="1" applyBorder="1" applyAlignment="1">
      <alignment horizontal="right" vertical="center"/>
    </xf>
    <xf numFmtId="0" fontId="40" fillId="12" borderId="83" xfId="0" applyFont="1" applyFill="1" applyBorder="1" applyAlignment="1">
      <alignment horizontal="left" vertical="center" wrapText="1" indent="1"/>
    </xf>
    <xf numFmtId="3" fontId="40" fillId="2" borderId="83" xfId="0" applyNumberFormat="1" applyFont="1" applyFill="1" applyBorder="1" applyAlignment="1">
      <alignment horizontal="right" vertical="center"/>
    </xf>
    <xf numFmtId="3" fontId="40" fillId="12" borderId="83" xfId="0" applyNumberFormat="1" applyFont="1" applyFill="1" applyBorder="1" applyAlignment="1">
      <alignment horizontal="right" vertical="center"/>
    </xf>
    <xf numFmtId="0" fontId="40" fillId="12" borderId="83" xfId="28" applyFont="1" applyFill="1" applyBorder="1" applyAlignment="1">
      <alignment horizontal="left" vertical="center" wrapText="1" indent="1"/>
    </xf>
    <xf numFmtId="0" fontId="40" fillId="12" borderId="83" xfId="0" applyFont="1" applyFill="1" applyBorder="1" applyAlignment="1">
      <alignment vertical="center" wrapText="1"/>
    </xf>
    <xf numFmtId="3" fontId="40" fillId="9" borderId="83" xfId="0" applyNumberFormat="1" applyFont="1" applyFill="1" applyBorder="1" applyAlignment="1">
      <alignment horizontal="right" vertical="center"/>
    </xf>
    <xf numFmtId="0" fontId="11" fillId="12" borderId="83" xfId="28" applyFont="1" applyFill="1" applyBorder="1" applyAlignment="1">
      <alignment vertical="center"/>
    </xf>
    <xf numFmtId="3" fontId="40" fillId="9" borderId="83" xfId="28" applyNumberFormat="1" applyFont="1" applyFill="1" applyBorder="1" applyAlignment="1">
      <alignment horizontal="right" vertical="center"/>
    </xf>
    <xf numFmtId="0" fontId="40" fillId="12" borderId="108" xfId="28" applyFont="1" applyFill="1" applyBorder="1" applyAlignment="1">
      <alignment vertical="center" wrapText="1"/>
    </xf>
    <xf numFmtId="3" fontId="40" fillId="12" borderId="108" xfId="28" applyNumberFormat="1" applyFont="1" applyFill="1" applyBorder="1" applyAlignment="1">
      <alignment horizontal="right" vertical="center"/>
    </xf>
    <xf numFmtId="0" fontId="11" fillId="2" borderId="17" xfId="25" applyNumberFormat="1" applyFont="1" applyFill="1" applyBorder="1" applyAlignment="1">
      <alignment horizontal="center" vertical="center" wrapText="1"/>
    </xf>
    <xf numFmtId="0" fontId="11" fillId="2" borderId="17" xfId="25" applyNumberFormat="1" applyFont="1" applyFill="1" applyBorder="1" applyAlignment="1">
      <alignment horizontal="left" vertical="center" wrapText="1"/>
    </xf>
    <xf numFmtId="179" fontId="12" fillId="0" borderId="21" xfId="36" applyNumberFormat="1" applyFont="1" applyFill="1" applyBorder="1" applyAlignment="1">
      <alignment horizontal="right" vertical="center" wrapText="1"/>
    </xf>
    <xf numFmtId="179" fontId="12" fillId="15" borderId="21" xfId="36" applyNumberFormat="1" applyFont="1" applyFill="1" applyBorder="1" applyAlignment="1">
      <alignment horizontal="right" vertical="center" wrapText="1"/>
    </xf>
    <xf numFmtId="179" fontId="11" fillId="0" borderId="21" xfId="36" applyNumberFormat="1" applyFont="1" applyFill="1" applyBorder="1" applyAlignment="1">
      <alignment horizontal="right" vertical="center" wrapText="1"/>
    </xf>
    <xf numFmtId="179" fontId="11" fillId="15" borderId="21" xfId="36" applyNumberFormat="1" applyFont="1" applyFill="1" applyBorder="1" applyAlignment="1">
      <alignment horizontal="right" vertical="center" wrapText="1"/>
    </xf>
    <xf numFmtId="176" fontId="0" fillId="0" borderId="0" xfId="0" applyNumberFormat="1"/>
    <xf numFmtId="10" fontId="0" fillId="0" borderId="0" xfId="30" applyNumberFormat="1" applyFont="1"/>
    <xf numFmtId="0" fontId="68" fillId="0" borderId="0" xfId="26" applyFont="1" applyFill="1" applyBorder="1" applyAlignment="1">
      <alignment horizontal="left" vertical="center"/>
    </xf>
    <xf numFmtId="176" fontId="56" fillId="2" borderId="109" xfId="38" applyNumberFormat="1" applyFont="1" applyFill="1" applyBorder="1" applyAlignment="1">
      <alignment horizontal="right" vertical="center"/>
    </xf>
    <xf numFmtId="0" fontId="12" fillId="2" borderId="111" xfId="38" applyFont="1" applyFill="1" applyBorder="1" applyAlignment="1">
      <alignment horizontal="right" vertical="center"/>
    </xf>
    <xf numFmtId="3" fontId="56" fillId="2" borderId="109" xfId="38" applyNumberFormat="1" applyFont="1" applyFill="1" applyBorder="1" applyAlignment="1">
      <alignment horizontal="right" vertical="center" wrapText="1"/>
    </xf>
    <xf numFmtId="3" fontId="56" fillId="2" borderId="110" xfId="38" applyNumberFormat="1" applyFont="1" applyFill="1" applyBorder="1" applyAlignment="1">
      <alignment horizontal="right" vertical="center" wrapText="1"/>
    </xf>
    <xf numFmtId="3" fontId="56" fillId="2" borderId="109" xfId="38" applyNumberFormat="1" applyFont="1" applyFill="1" applyBorder="1" applyAlignment="1">
      <alignment horizontal="right" vertical="center"/>
    </xf>
    <xf numFmtId="3" fontId="56" fillId="2" borderId="110" xfId="38" applyNumberFormat="1" applyFont="1" applyFill="1" applyBorder="1" applyAlignment="1">
      <alignment horizontal="right" vertical="center"/>
    </xf>
    <xf numFmtId="3" fontId="12" fillId="2" borderId="113" xfId="38" applyNumberFormat="1" applyFont="1" applyFill="1" applyBorder="1" applyAlignment="1">
      <alignment horizontal="right" vertical="center"/>
    </xf>
    <xf numFmtId="0" fontId="40" fillId="2" borderId="0" xfId="38" applyFont="1" applyFill="1" applyBorder="1" applyAlignment="1">
      <alignment horizontal="left" vertical="center"/>
    </xf>
    <xf numFmtId="0" fontId="40" fillId="2" borderId="0" xfId="38" applyFont="1" applyFill="1" applyAlignment="1">
      <alignment horizontal="left" vertical="center"/>
    </xf>
    <xf numFmtId="0" fontId="11" fillId="2" borderId="0" xfId="38" quotePrefix="1" applyFont="1" applyFill="1" applyBorder="1" applyAlignment="1">
      <alignment horizontal="center" vertical="center"/>
    </xf>
    <xf numFmtId="3" fontId="56" fillId="2" borderId="0" xfId="38" applyNumberFormat="1" applyFont="1" applyFill="1" applyBorder="1" applyAlignment="1">
      <alignment horizontal="right" vertical="center" wrapText="1"/>
    </xf>
    <xf numFmtId="3" fontId="56" fillId="2" borderId="0" xfId="38" applyNumberFormat="1" applyFont="1" applyFill="1" applyBorder="1" applyAlignment="1">
      <alignment horizontal="right" vertical="center"/>
    </xf>
    <xf numFmtId="0" fontId="97" fillId="2" borderId="3" xfId="38" applyFont="1" applyFill="1" applyBorder="1" applyAlignment="1">
      <alignment vertical="center"/>
    </xf>
    <xf numFmtId="0" fontId="108" fillId="2" borderId="1" xfId="38" applyFont="1" applyFill="1" applyBorder="1" applyAlignment="1"/>
    <xf numFmtId="0" fontId="40" fillId="2" borderId="1" xfId="38" applyFont="1" applyFill="1" applyBorder="1" applyAlignment="1">
      <alignment vertical="center"/>
    </xf>
    <xf numFmtId="14" fontId="11" fillId="2" borderId="109" xfId="38" applyNumberFormat="1" applyFont="1" applyFill="1" applyBorder="1" applyAlignment="1">
      <alignment horizontal="center" vertical="center"/>
    </xf>
    <xf numFmtId="0" fontId="11" fillId="2" borderId="110" xfId="38" quotePrefix="1" applyFont="1" applyFill="1" applyBorder="1" applyAlignment="1">
      <alignment horizontal="center" vertical="center"/>
    </xf>
    <xf numFmtId="176" fontId="56" fillId="2" borderId="0" xfId="38" applyNumberFormat="1" applyFont="1" applyFill="1" applyBorder="1" applyAlignment="1">
      <alignment horizontal="right" vertical="center"/>
    </xf>
    <xf numFmtId="0" fontId="12" fillId="2" borderId="3" xfId="38" applyFont="1" applyFill="1" applyBorder="1" applyAlignment="1">
      <alignment horizontal="right" vertical="center"/>
    </xf>
    <xf numFmtId="3" fontId="12" fillId="2" borderId="26" xfId="38" applyNumberFormat="1" applyFont="1" applyFill="1" applyBorder="1" applyAlignment="1">
      <alignment horizontal="right" vertical="center"/>
    </xf>
    <xf numFmtId="3" fontId="56" fillId="2" borderId="115" xfId="38" applyNumberFormat="1" applyFont="1" applyFill="1" applyBorder="1" applyAlignment="1">
      <alignment horizontal="right" vertical="center"/>
    </xf>
    <xf numFmtId="3" fontId="56" fillId="2" borderId="22" xfId="38" applyNumberFormat="1" applyFont="1" applyFill="1" applyBorder="1" applyAlignment="1">
      <alignment horizontal="right" vertical="center"/>
    </xf>
    <xf numFmtId="3" fontId="56" fillId="2" borderId="116" xfId="38" applyNumberFormat="1" applyFont="1" applyFill="1" applyBorder="1" applyAlignment="1">
      <alignment horizontal="right" vertical="center"/>
    </xf>
    <xf numFmtId="3" fontId="12" fillId="2" borderId="3" xfId="38" applyNumberFormat="1" applyFont="1" applyFill="1" applyBorder="1" applyAlignment="1">
      <alignment horizontal="right" vertical="center"/>
    </xf>
    <xf numFmtId="3" fontId="12" fillId="2" borderId="111" xfId="38" applyNumberFormat="1" applyFont="1" applyFill="1" applyBorder="1" applyAlignment="1">
      <alignment horizontal="right" vertical="center"/>
    </xf>
    <xf numFmtId="3" fontId="12" fillId="2" borderId="112" xfId="38" applyNumberFormat="1" applyFont="1" applyFill="1" applyBorder="1" applyAlignment="1">
      <alignment horizontal="right" vertical="center"/>
    </xf>
    <xf numFmtId="0" fontId="56" fillId="2" borderId="109" xfId="38" applyFont="1" applyFill="1" applyBorder="1" applyAlignment="1">
      <alignment horizontal="right" vertical="center"/>
    </xf>
    <xf numFmtId="0" fontId="56" fillId="2" borderId="0" xfId="38" applyFont="1" applyFill="1" applyBorder="1" applyAlignment="1">
      <alignment horizontal="right" vertical="center"/>
    </xf>
    <xf numFmtId="0" fontId="56" fillId="2" borderId="110" xfId="38" applyFont="1" applyFill="1" applyBorder="1" applyAlignment="1">
      <alignment horizontal="right" vertical="center"/>
    </xf>
    <xf numFmtId="9" fontId="12" fillId="2" borderId="26" xfId="38" applyNumberFormat="1" applyFont="1" applyFill="1" applyBorder="1" applyAlignment="1">
      <alignment horizontal="right" vertical="center"/>
    </xf>
    <xf numFmtId="9" fontId="12" fillId="2" borderId="113" xfId="38" applyNumberFormat="1" applyFont="1" applyFill="1" applyBorder="1" applyAlignment="1">
      <alignment horizontal="right" vertical="center"/>
    </xf>
    <xf numFmtId="9" fontId="12" fillId="2" borderId="114" xfId="38" applyNumberFormat="1" applyFont="1" applyFill="1" applyBorder="1" applyAlignment="1">
      <alignment horizontal="right" vertical="center"/>
    </xf>
    <xf numFmtId="0" fontId="56" fillId="2" borderId="0" xfId="38" applyFont="1" applyFill="1" applyAlignment="1">
      <alignment horizontal="justify" vertical="center"/>
    </xf>
    <xf numFmtId="0" fontId="7" fillId="2" borderId="0" xfId="0" quotePrefix="1" applyFont="1" applyFill="1" applyBorder="1" applyAlignment="1">
      <alignment horizontal="left" vertical="center" wrapText="1"/>
    </xf>
    <xf numFmtId="0" fontId="68" fillId="0" borderId="0" xfId="0" quotePrefix="1" applyFont="1" applyFill="1" applyBorder="1" applyAlignment="1">
      <alignment horizontal="left" vertical="center" wrapText="1"/>
    </xf>
    <xf numFmtId="0" fontId="71" fillId="14" borderId="0" xfId="0" quotePrefix="1" applyFont="1" applyFill="1" applyBorder="1" applyAlignment="1">
      <alignment horizontal="center" vertical="center"/>
    </xf>
    <xf numFmtId="0" fontId="71" fillId="14" borderId="0" xfId="0" applyFont="1" applyFill="1" applyBorder="1" applyAlignment="1">
      <alignment horizontal="center" vertical="center"/>
    </xf>
    <xf numFmtId="0" fontId="68" fillId="2" borderId="0" xfId="0" quotePrefix="1" applyFont="1" applyFill="1" applyBorder="1" applyAlignment="1">
      <alignment horizontal="left" vertical="center" wrapText="1"/>
    </xf>
    <xf numFmtId="0" fontId="75" fillId="13" borderId="0" xfId="31" applyFont="1" applyFill="1" applyBorder="1" applyAlignment="1">
      <alignment horizontal="center" vertical="center" wrapText="1"/>
    </xf>
    <xf numFmtId="0" fontId="14" fillId="0" borderId="0" xfId="0" applyFont="1" applyAlignment="1">
      <alignment horizontal="left" vertical="top" wrapText="1"/>
    </xf>
    <xf numFmtId="0" fontId="40" fillId="0" borderId="0" xfId="0" applyFont="1" applyFill="1" applyBorder="1" applyAlignment="1">
      <alignment horizontal="right" wrapText="1"/>
    </xf>
    <xf numFmtId="0" fontId="11" fillId="0" borderId="0" xfId="6" applyNumberFormat="1" applyFont="1" applyFill="1" applyBorder="1" applyAlignment="1">
      <alignment horizontal="right" vertical="center" wrapText="1"/>
    </xf>
    <xf numFmtId="0" fontId="11" fillId="0" borderId="3" xfId="6" applyNumberFormat="1" applyFont="1" applyFill="1" applyBorder="1" applyAlignment="1">
      <alignment horizontal="right" vertical="center" wrapText="1"/>
    </xf>
    <xf numFmtId="0" fontId="11" fillId="0" borderId="3" xfId="0" applyFont="1" applyFill="1" applyBorder="1" applyAlignment="1">
      <alignment horizontal="center" vertical="center" wrapText="1"/>
    </xf>
    <xf numFmtId="0" fontId="14" fillId="0" borderId="0" xfId="0" applyFont="1" applyBorder="1" applyAlignment="1">
      <alignment vertical="center" wrapText="1"/>
    </xf>
    <xf numFmtId="17" fontId="71" fillId="14" borderId="0" xfId="0" quotePrefix="1" applyNumberFormat="1" applyFont="1" applyFill="1" applyBorder="1" applyAlignment="1">
      <alignment horizontal="center" vertical="center"/>
    </xf>
    <xf numFmtId="0" fontId="7" fillId="2" borderId="0" xfId="26" quotePrefix="1" applyFont="1" applyFill="1" applyBorder="1" applyAlignment="1">
      <alignment horizontal="left" vertical="center" wrapText="1"/>
    </xf>
    <xf numFmtId="0" fontId="68" fillId="2" borderId="0" xfId="26" quotePrefix="1" applyFont="1" applyFill="1" applyBorder="1" applyAlignment="1">
      <alignment horizontal="left" vertical="center" wrapText="1"/>
    </xf>
    <xf numFmtId="0" fontId="68" fillId="0" borderId="0" xfId="26" quotePrefix="1" applyFont="1" applyFill="1" applyBorder="1" applyAlignment="1">
      <alignment horizontal="left" vertical="center" wrapText="1"/>
    </xf>
    <xf numFmtId="0" fontId="11" fillId="0" borderId="0" xfId="6" applyNumberFormat="1" applyFont="1" applyFill="1" applyBorder="1" applyAlignment="1">
      <alignment horizontal="center" vertical="center" wrapText="1"/>
    </xf>
    <xf numFmtId="0" fontId="11" fillId="0" borderId="3" xfId="6" applyNumberFormat="1" applyFont="1" applyFill="1" applyBorder="1" applyAlignment="1">
      <alignment horizontal="center" vertical="center" wrapText="1"/>
    </xf>
    <xf numFmtId="0" fontId="11" fillId="0" borderId="3" xfId="26" applyFont="1" applyFill="1" applyBorder="1" applyAlignment="1">
      <alignment horizontal="center" vertical="center" wrapText="1"/>
    </xf>
    <xf numFmtId="0" fontId="40" fillId="0" borderId="0" xfId="26" applyFont="1" applyBorder="1" applyAlignment="1">
      <alignment horizontal="left" vertical="center"/>
    </xf>
    <xf numFmtId="0" fontId="68" fillId="0" borderId="0" xfId="26" quotePrefix="1" applyFont="1" applyFill="1" applyBorder="1" applyAlignment="1">
      <alignment horizontal="left" vertical="center"/>
    </xf>
    <xf numFmtId="0" fontId="40" fillId="0" borderId="0" xfId="26" applyFont="1" applyBorder="1" applyAlignment="1">
      <alignment horizontal="left" vertical="center" wrapText="1"/>
    </xf>
    <xf numFmtId="0" fontId="71" fillId="14" borderId="0" xfId="26" quotePrefix="1" applyFont="1" applyFill="1" applyBorder="1" applyAlignment="1">
      <alignment horizontal="center" vertical="center"/>
    </xf>
    <xf numFmtId="0" fontId="71" fillId="14" borderId="0" xfId="26" applyFont="1" applyFill="1" applyBorder="1" applyAlignment="1">
      <alignment horizontal="center" vertical="center"/>
    </xf>
    <xf numFmtId="0" fontId="11" fillId="2" borderId="3" xfId="0" applyFont="1" applyFill="1" applyBorder="1" applyAlignment="1">
      <alignment horizontal="center" vertical="center"/>
    </xf>
    <xf numFmtId="164" fontId="11" fillId="2" borderId="73" xfId="0" applyNumberFormat="1" applyFont="1" applyFill="1" applyBorder="1" applyAlignment="1">
      <alignment horizontal="center" vertical="center" wrapText="1"/>
    </xf>
    <xf numFmtId="164" fontId="11" fillId="2" borderId="17" xfId="0" applyNumberFormat="1" applyFont="1" applyFill="1" applyBorder="1" applyAlignment="1">
      <alignment horizontal="center" vertical="center" wrapText="1"/>
    </xf>
    <xf numFmtId="9" fontId="40" fillId="2" borderId="79" xfId="16" applyFont="1" applyFill="1" applyBorder="1" applyAlignment="1">
      <alignment horizontal="center" vertical="center"/>
    </xf>
    <xf numFmtId="9" fontId="40" fillId="2" borderId="15" xfId="16" applyFont="1" applyFill="1" applyBorder="1" applyAlignment="1">
      <alignment horizontal="center" vertical="center"/>
    </xf>
    <xf numFmtId="0" fontId="68" fillId="0" borderId="0" xfId="0" quotePrefix="1" applyFont="1" applyFill="1" applyBorder="1" applyAlignment="1">
      <alignment horizontal="left" vertical="center"/>
    </xf>
    <xf numFmtId="9" fontId="40" fillId="2" borderId="23" xfId="16" applyFont="1" applyFill="1" applyBorder="1" applyAlignment="1">
      <alignment horizontal="center" vertical="center"/>
    </xf>
    <xf numFmtId="9" fontId="40" fillId="2" borderId="4" xfId="16" applyFont="1" applyFill="1" applyBorder="1" applyAlignment="1">
      <alignment horizontal="center" vertical="center"/>
    </xf>
    <xf numFmtId="9" fontId="40" fillId="2" borderId="22" xfId="16" applyFont="1" applyFill="1" applyBorder="1" applyAlignment="1">
      <alignment horizontal="center" vertical="center"/>
    </xf>
    <xf numFmtId="9" fontId="40" fillId="2" borderId="0" xfId="16" applyFont="1" applyFill="1" applyBorder="1" applyAlignment="1">
      <alignment horizontal="center" vertical="center"/>
    </xf>
    <xf numFmtId="17" fontId="71" fillId="14" borderId="0" xfId="26" quotePrefix="1" applyNumberFormat="1" applyFont="1" applyFill="1" applyBorder="1" applyAlignment="1">
      <alignment horizontal="center" vertical="center"/>
    </xf>
    <xf numFmtId="0" fontId="68" fillId="2" borderId="0" xfId="26" quotePrefix="1" applyFont="1" applyFill="1" applyBorder="1" applyAlignment="1">
      <alignment horizontal="left" vertical="center"/>
    </xf>
    <xf numFmtId="0" fontId="90" fillId="14" borderId="0" xfId="26" quotePrefix="1" applyFont="1" applyFill="1" applyBorder="1" applyAlignment="1">
      <alignment horizontal="center" vertical="center"/>
    </xf>
    <xf numFmtId="164" fontId="40" fillId="2" borderId="0" xfId="26" applyNumberFormat="1" applyFont="1" applyFill="1" applyBorder="1" applyAlignment="1">
      <alignment horizontal="right"/>
    </xf>
    <xf numFmtId="0" fontId="90" fillId="14" borderId="0" xfId="26" applyFont="1" applyFill="1" applyBorder="1" applyAlignment="1">
      <alignment horizontal="center" vertical="center"/>
    </xf>
    <xf numFmtId="17" fontId="48" fillId="0" borderId="3" xfId="26" quotePrefix="1" applyNumberFormat="1" applyFont="1" applyFill="1" applyBorder="1" applyAlignment="1">
      <alignment horizontal="center" vertical="center"/>
    </xf>
    <xf numFmtId="0" fontId="11" fillId="2" borderId="22" xfId="25" applyNumberFormat="1" applyFont="1" applyFill="1" applyBorder="1" applyAlignment="1">
      <alignment horizontal="right" vertical="center" wrapText="1"/>
    </xf>
    <xf numFmtId="0" fontId="11" fillId="2" borderId="3" xfId="25" applyNumberFormat="1" applyFont="1" applyFill="1" applyBorder="1" applyAlignment="1">
      <alignment horizontal="right" vertical="center" wrapText="1"/>
    </xf>
    <xf numFmtId="0" fontId="11" fillId="2" borderId="17" xfId="25" applyNumberFormat="1" applyFont="1" applyFill="1" applyBorder="1" applyAlignment="1">
      <alignment horizontal="center" vertical="center" wrapText="1"/>
    </xf>
    <xf numFmtId="0" fontId="11" fillId="2" borderId="22" xfId="25" applyNumberFormat="1" applyFont="1" applyFill="1" applyBorder="1" applyAlignment="1">
      <alignment horizontal="center" vertical="center" wrapText="1"/>
    </xf>
    <xf numFmtId="0" fontId="11" fillId="2" borderId="3" xfId="25" applyNumberFormat="1" applyFont="1" applyFill="1" applyBorder="1" applyAlignment="1">
      <alignment horizontal="center" vertical="center" wrapText="1"/>
    </xf>
    <xf numFmtId="164" fontId="40" fillId="2" borderId="0" xfId="0" applyNumberFormat="1" applyFont="1" applyFill="1" applyBorder="1" applyAlignment="1">
      <alignment horizontal="right"/>
    </xf>
    <xf numFmtId="0" fontId="45" fillId="2" borderId="20" xfId="26" applyFont="1" applyFill="1" applyBorder="1" applyAlignment="1">
      <alignment horizontal="left" vertical="center" wrapText="1"/>
    </xf>
    <xf numFmtId="0" fontId="45" fillId="2" borderId="0" xfId="26" applyFont="1" applyFill="1" applyBorder="1" applyAlignment="1">
      <alignment horizontal="left" vertical="center" wrapText="1"/>
    </xf>
    <xf numFmtId="164" fontId="40" fillId="2" borderId="0" xfId="26" applyNumberFormat="1" applyFont="1" applyFill="1" applyBorder="1" applyAlignment="1">
      <alignment horizontal="right" vertical="center"/>
    </xf>
    <xf numFmtId="0" fontId="71" fillId="14" borderId="0" xfId="28" quotePrefix="1" applyFont="1" applyFill="1" applyBorder="1" applyAlignment="1">
      <alignment horizontal="center" vertical="center" wrapText="1"/>
    </xf>
    <xf numFmtId="0" fontId="11" fillId="2" borderId="37" xfId="25" applyNumberFormat="1" applyFont="1" applyFill="1" applyBorder="1" applyAlignment="1">
      <alignment horizontal="center" vertical="center" wrapText="1"/>
    </xf>
    <xf numFmtId="0" fontId="11" fillId="2" borderId="36" xfId="25" applyNumberFormat="1" applyFont="1" applyFill="1" applyBorder="1" applyAlignment="1">
      <alignment horizontal="center" vertical="center" wrapText="1"/>
    </xf>
    <xf numFmtId="0" fontId="11" fillId="2" borderId="38" xfId="25" applyNumberFormat="1" applyFont="1" applyFill="1" applyBorder="1" applyAlignment="1">
      <alignment horizontal="right" vertical="center" wrapText="1"/>
    </xf>
    <xf numFmtId="0" fontId="11" fillId="2" borderId="39" xfId="25" applyNumberFormat="1" applyFont="1" applyFill="1" applyBorder="1" applyAlignment="1">
      <alignment horizontal="right" vertical="center" wrapText="1"/>
    </xf>
    <xf numFmtId="0" fontId="11" fillId="2" borderId="66" xfId="25" applyNumberFormat="1" applyFont="1" applyFill="1" applyBorder="1" applyAlignment="1">
      <alignment horizontal="left" vertical="center" wrapText="1"/>
    </xf>
    <xf numFmtId="0" fontId="11" fillId="2" borderId="36" xfId="25" applyNumberFormat="1" applyFont="1" applyFill="1" applyBorder="1" applyAlignment="1">
      <alignment horizontal="left" vertical="center" wrapText="1"/>
    </xf>
    <xf numFmtId="164" fontId="40" fillId="2" borderId="0" xfId="0" applyNumberFormat="1" applyFont="1" applyFill="1" applyBorder="1" applyAlignment="1">
      <alignment horizontal="right" vertical="center"/>
    </xf>
    <xf numFmtId="0" fontId="11" fillId="2" borderId="22" xfId="0" applyFont="1" applyFill="1" applyBorder="1" applyAlignment="1">
      <alignment horizontal="center" vertical="center"/>
    </xf>
    <xf numFmtId="0" fontId="11" fillId="2" borderId="17" xfId="0" applyFont="1" applyFill="1" applyBorder="1" applyAlignment="1">
      <alignment horizontal="center" vertical="center"/>
    </xf>
    <xf numFmtId="0" fontId="11" fillId="2" borderId="37" xfId="0" applyFont="1" applyFill="1" applyBorder="1" applyAlignment="1">
      <alignment horizontal="left" vertical="center"/>
    </xf>
    <xf numFmtId="0" fontId="11" fillId="2" borderId="22" xfId="0" applyFont="1" applyFill="1" applyBorder="1" applyAlignment="1">
      <alignment horizontal="left" vertical="center"/>
    </xf>
    <xf numFmtId="0" fontId="11" fillId="2" borderId="45" xfId="0" applyFont="1" applyFill="1" applyBorder="1" applyAlignment="1">
      <alignment horizontal="left" vertical="center"/>
    </xf>
    <xf numFmtId="0" fontId="11" fillId="2" borderId="17" xfId="25" applyNumberFormat="1" applyFont="1" applyFill="1" applyBorder="1" applyAlignment="1">
      <alignment horizontal="left" vertical="center" wrapText="1"/>
    </xf>
    <xf numFmtId="0" fontId="11" fillId="2" borderId="45" xfId="25" applyNumberFormat="1" applyFont="1" applyFill="1" applyBorder="1" applyAlignment="1">
      <alignment horizontal="center" vertical="center" wrapText="1"/>
    </xf>
    <xf numFmtId="0" fontId="11" fillId="2" borderId="67" xfId="0" applyFont="1" applyFill="1" applyBorder="1" applyAlignment="1">
      <alignment horizontal="left" vertical="center"/>
    </xf>
    <xf numFmtId="0" fontId="11" fillId="2" borderId="39" xfId="0" applyFont="1" applyFill="1" applyBorder="1" applyAlignment="1">
      <alignment horizontal="left" vertical="center"/>
    </xf>
    <xf numFmtId="0" fontId="11" fillId="2" borderId="37" xfId="0" applyFont="1" applyFill="1" applyBorder="1" applyAlignment="1">
      <alignment horizontal="right" vertical="center" wrapText="1"/>
    </xf>
    <xf numFmtId="0" fontId="11" fillId="2" borderId="32" xfId="0" applyFont="1" applyFill="1" applyBorder="1" applyAlignment="1">
      <alignment horizontal="right" vertical="center" wrapText="1"/>
    </xf>
    <xf numFmtId="0" fontId="11" fillId="2" borderId="38" xfId="0" applyFont="1" applyFill="1" applyBorder="1" applyAlignment="1">
      <alignment horizontal="right" vertical="center" wrapText="1"/>
    </xf>
    <xf numFmtId="0" fontId="11" fillId="2" borderId="39" xfId="0" applyFont="1" applyFill="1" applyBorder="1" applyAlignment="1">
      <alignment horizontal="right" vertical="center" wrapText="1"/>
    </xf>
    <xf numFmtId="0" fontId="11" fillId="2" borderId="37" xfId="0" applyFont="1" applyFill="1" applyBorder="1" applyAlignment="1">
      <alignment horizontal="center" vertical="center"/>
    </xf>
    <xf numFmtId="0" fontId="11" fillId="2" borderId="45" xfId="0" applyFont="1" applyFill="1" applyBorder="1" applyAlignment="1">
      <alignment horizontal="center" vertical="center"/>
    </xf>
    <xf numFmtId="164" fontId="40" fillId="2" borderId="0" xfId="0" applyNumberFormat="1" applyFont="1" applyFill="1" applyBorder="1" applyAlignment="1">
      <alignment horizontal="left" vertical="center"/>
    </xf>
    <xf numFmtId="0" fontId="14" fillId="2" borderId="0" xfId="26" applyFont="1" applyFill="1" applyBorder="1" applyAlignment="1">
      <alignment horizontal="left" vertical="center" wrapText="1"/>
    </xf>
    <xf numFmtId="0" fontId="68" fillId="2" borderId="0" xfId="0" quotePrefix="1" applyFont="1" applyFill="1" applyBorder="1" applyAlignment="1">
      <alignment horizontal="left" vertical="center"/>
    </xf>
    <xf numFmtId="0" fontId="11" fillId="2" borderId="3" xfId="0" applyFont="1" applyFill="1" applyBorder="1" applyAlignment="1">
      <alignment horizontal="left" vertical="center"/>
    </xf>
    <xf numFmtId="0" fontId="11" fillId="2" borderId="17" xfId="0" applyFont="1" applyFill="1" applyBorder="1" applyAlignment="1">
      <alignment horizontal="left" vertical="center"/>
    </xf>
    <xf numFmtId="0" fontId="11" fillId="0" borderId="0" xfId="25" applyNumberFormat="1" applyFont="1" applyFill="1" applyBorder="1" applyAlignment="1">
      <alignment horizontal="center" vertical="center" wrapText="1"/>
    </xf>
    <xf numFmtId="0" fontId="11" fillId="0" borderId="3" xfId="25" applyNumberFormat="1" applyFont="1" applyFill="1" applyBorder="1" applyAlignment="1">
      <alignment horizontal="center" vertical="center" wrapText="1"/>
    </xf>
    <xf numFmtId="9" fontId="11" fillId="2" borderId="74" xfId="25" applyNumberFormat="1" applyFont="1" applyFill="1" applyBorder="1" applyAlignment="1">
      <alignment horizontal="center" vertical="center"/>
    </xf>
    <xf numFmtId="9" fontId="11" fillId="2" borderId="75" xfId="25" applyNumberFormat="1" applyFont="1" applyFill="1" applyBorder="1" applyAlignment="1">
      <alignment horizontal="center" vertical="center"/>
    </xf>
    <xf numFmtId="0" fontId="11" fillId="0" borderId="78" xfId="25" applyNumberFormat="1" applyFont="1" applyFill="1" applyBorder="1" applyAlignment="1">
      <alignment horizontal="center" vertical="center" wrapText="1"/>
    </xf>
    <xf numFmtId="0" fontId="11" fillId="2" borderId="22" xfId="25" applyNumberFormat="1" applyFont="1" applyFill="1" applyBorder="1" applyAlignment="1">
      <alignment horizontal="left" vertical="center" wrapText="1"/>
    </xf>
    <xf numFmtId="0" fontId="11" fillId="2" borderId="0" xfId="25" applyNumberFormat="1" applyFont="1" applyFill="1" applyBorder="1" applyAlignment="1">
      <alignment horizontal="left" vertical="center" wrapText="1"/>
    </xf>
    <xf numFmtId="0" fontId="14" fillId="2" borderId="25" xfId="0" applyFont="1" applyFill="1" applyBorder="1" applyAlignment="1">
      <alignment horizontal="left" wrapText="1"/>
    </xf>
    <xf numFmtId="0" fontId="40" fillId="2" borderId="23" xfId="25" applyNumberFormat="1" applyFont="1" applyFill="1" applyBorder="1" applyAlignment="1">
      <alignment horizontal="left" vertical="center" wrapText="1"/>
    </xf>
    <xf numFmtId="0" fontId="40" fillId="2" borderId="0" xfId="25" applyNumberFormat="1" applyFont="1" applyFill="1" applyBorder="1" applyAlignment="1">
      <alignment horizontal="left" vertical="center" wrapText="1"/>
    </xf>
    <xf numFmtId="0" fontId="40" fillId="2" borderId="4" xfId="25" applyNumberFormat="1" applyFont="1" applyFill="1" applyBorder="1" applyAlignment="1">
      <alignment horizontal="left" vertical="center" wrapText="1"/>
    </xf>
    <xf numFmtId="0" fontId="40" fillId="2" borderId="23" xfId="25" applyNumberFormat="1" applyFont="1" applyFill="1" applyBorder="1" applyAlignment="1">
      <alignment horizontal="left" vertical="center" wrapText="1" indent="1"/>
    </xf>
    <xf numFmtId="0" fontId="40" fillId="2" borderId="0" xfId="25" applyNumberFormat="1" applyFont="1" applyFill="1" applyBorder="1" applyAlignment="1">
      <alignment horizontal="left" vertical="center" wrapText="1" indent="1"/>
    </xf>
    <xf numFmtId="0" fontId="40" fillId="2" borderId="15" xfId="25" applyNumberFormat="1" applyFont="1" applyFill="1" applyBorder="1" applyAlignment="1">
      <alignment horizontal="left" vertical="center" wrapText="1" indent="1"/>
    </xf>
    <xf numFmtId="0" fontId="40" fillId="2" borderId="4" xfId="25" applyNumberFormat="1" applyFont="1" applyFill="1" applyBorder="1" applyAlignment="1">
      <alignment horizontal="left" vertical="center" wrapText="1" indent="1"/>
    </xf>
    <xf numFmtId="0" fontId="11" fillId="2" borderId="4" xfId="25" applyNumberFormat="1" applyFont="1" applyFill="1" applyBorder="1" applyAlignment="1">
      <alignment horizontal="left" vertical="center" wrapText="1"/>
    </xf>
    <xf numFmtId="0" fontId="11" fillId="2" borderId="23" xfId="25" applyNumberFormat="1" applyFont="1" applyFill="1" applyBorder="1" applyAlignment="1">
      <alignment horizontal="left" vertical="center" wrapText="1"/>
    </xf>
    <xf numFmtId="0" fontId="90" fillId="14" borderId="0" xfId="26" quotePrefix="1" applyFont="1" applyFill="1" applyBorder="1" applyAlignment="1">
      <alignment horizontal="center" vertical="center" wrapText="1"/>
    </xf>
    <xf numFmtId="0" fontId="90" fillId="14" borderId="0" xfId="26" applyFont="1" applyFill="1" applyBorder="1" applyAlignment="1">
      <alignment horizontal="center" vertical="center" wrapText="1"/>
    </xf>
    <xf numFmtId="1" fontId="11" fillId="2" borderId="0" xfId="26" applyNumberFormat="1" applyFont="1" applyFill="1" applyBorder="1" applyAlignment="1">
      <alignment horizontal="left" vertical="center" wrapText="1"/>
    </xf>
    <xf numFmtId="1" fontId="11" fillId="2" borderId="3" xfId="26" applyNumberFormat="1" applyFont="1" applyFill="1" applyBorder="1" applyAlignment="1">
      <alignment horizontal="left" vertical="center" wrapText="1"/>
    </xf>
    <xf numFmtId="1" fontId="11" fillId="2" borderId="0" xfId="26" applyNumberFormat="1" applyFont="1" applyFill="1" applyBorder="1" applyAlignment="1">
      <alignment horizontal="right" vertical="center" wrapText="1"/>
    </xf>
    <xf numFmtId="1" fontId="11" fillId="2" borderId="3" xfId="26" applyNumberFormat="1" applyFont="1" applyFill="1" applyBorder="1" applyAlignment="1">
      <alignment horizontal="right" vertical="center" wrapText="1"/>
    </xf>
    <xf numFmtId="0" fontId="11" fillId="2" borderId="3" xfId="26" applyFont="1" applyFill="1" applyBorder="1" applyAlignment="1">
      <alignment horizontal="center" vertical="center" wrapText="1"/>
    </xf>
    <xf numFmtId="0" fontId="11" fillId="2" borderId="0" xfId="26" applyFont="1" applyFill="1" applyBorder="1" applyAlignment="1">
      <alignment horizontal="right" vertical="center" wrapText="1"/>
    </xf>
    <xf numFmtId="0" fontId="11" fillId="2" borderId="3" xfId="26" applyFont="1" applyFill="1" applyBorder="1" applyAlignment="1">
      <alignment horizontal="right" vertical="center" wrapText="1"/>
    </xf>
    <xf numFmtId="0" fontId="14" fillId="2" borderId="0" xfId="26" applyFont="1" applyFill="1" applyBorder="1" applyAlignment="1">
      <alignment horizontal="left" wrapText="1"/>
    </xf>
    <xf numFmtId="17" fontId="71" fillId="14" borderId="0" xfId="0" quotePrefix="1" applyNumberFormat="1" applyFont="1" applyFill="1" applyAlignment="1">
      <alignment horizontal="center" vertical="center"/>
    </xf>
    <xf numFmtId="0" fontId="14" fillId="2" borderId="25"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1" fillId="12" borderId="0" xfId="28" applyFont="1" applyFill="1" applyBorder="1" applyAlignment="1">
      <alignment horizontal="center" vertical="center" wrapText="1"/>
    </xf>
    <xf numFmtId="0" fontId="71" fillId="14" borderId="0" xfId="28" quotePrefix="1" applyFont="1" applyFill="1" applyBorder="1" applyAlignment="1">
      <alignment horizontal="center" vertical="center"/>
    </xf>
    <xf numFmtId="0" fontId="68" fillId="2" borderId="0" xfId="28" quotePrefix="1" applyFont="1" applyFill="1" applyBorder="1" applyAlignment="1">
      <alignment horizontal="left" vertical="center"/>
    </xf>
    <xf numFmtId="0" fontId="11" fillId="12" borderId="22" xfId="28" applyFont="1" applyFill="1" applyBorder="1" applyAlignment="1">
      <alignment horizontal="center" vertical="center" wrapText="1"/>
    </xf>
    <xf numFmtId="0" fontId="11" fillId="12" borderId="22" xfId="28" applyFont="1" applyFill="1" applyBorder="1" applyAlignment="1">
      <alignment horizontal="right" vertical="center" wrapText="1"/>
    </xf>
    <xf numFmtId="0" fontId="11" fillId="12" borderId="30" xfId="28" applyFont="1" applyFill="1" applyBorder="1" applyAlignment="1">
      <alignment horizontal="right" vertical="center" wrapText="1"/>
    </xf>
    <xf numFmtId="0" fontId="11" fillId="12" borderId="0" xfId="28" applyFont="1" applyFill="1" applyBorder="1" applyAlignment="1">
      <alignment horizontal="right" vertical="center" wrapText="1"/>
    </xf>
    <xf numFmtId="1" fontId="11" fillId="2" borderId="3" xfId="0" applyNumberFormat="1" applyFont="1" applyFill="1" applyBorder="1" applyAlignment="1">
      <alignment horizontal="center" vertical="center" wrapText="1"/>
    </xf>
    <xf numFmtId="1" fontId="11" fillId="2" borderId="0" xfId="0" applyNumberFormat="1" applyFont="1" applyFill="1" applyBorder="1" applyAlignment="1">
      <alignment horizontal="right" vertical="center" wrapText="1"/>
    </xf>
    <xf numFmtId="1" fontId="11" fillId="2" borderId="3" xfId="0" applyNumberFormat="1" applyFont="1" applyFill="1" applyBorder="1" applyAlignment="1">
      <alignment horizontal="right" vertical="center" wrapText="1"/>
    </xf>
    <xf numFmtId="0" fontId="14" fillId="2" borderId="0" xfId="0" applyFont="1" applyFill="1" applyBorder="1" applyAlignment="1">
      <alignment horizontal="left" wrapText="1"/>
    </xf>
    <xf numFmtId="0" fontId="45" fillId="2" borderId="0" xfId="26" applyFont="1" applyFill="1" applyAlignment="1">
      <alignment horizontal="justify" vertical="center" wrapText="1"/>
    </xf>
    <xf numFmtId="0" fontId="14" fillId="2" borderId="0" xfId="26" applyFont="1" applyFill="1" applyBorder="1" applyAlignment="1">
      <alignment horizontal="left" vertical="top" wrapText="1"/>
    </xf>
    <xf numFmtId="0" fontId="71" fillId="14" borderId="0" xfId="0" quotePrefix="1" applyFont="1" applyFill="1" applyBorder="1" applyAlignment="1">
      <alignment horizontal="center" vertical="center" wrapText="1"/>
    </xf>
    <xf numFmtId="0" fontId="68" fillId="2" borderId="0" xfId="26" quotePrefix="1" applyFont="1" applyFill="1" applyBorder="1" applyAlignment="1">
      <alignment horizontal="center" vertical="center" wrapText="1"/>
    </xf>
    <xf numFmtId="0" fontId="45" fillId="0" borderId="0" xfId="26" applyFont="1" applyFill="1" applyBorder="1" applyAlignment="1">
      <alignment horizontal="justify" vertical="center" wrapText="1"/>
    </xf>
    <xf numFmtId="0" fontId="68" fillId="2" borderId="0" xfId="26" applyFont="1" applyFill="1" applyBorder="1" applyAlignment="1">
      <alignment horizontal="left" vertical="center"/>
    </xf>
    <xf numFmtId="0" fontId="71" fillId="14" borderId="0" xfId="26" applyFont="1" applyFill="1" applyAlignment="1">
      <alignment horizontal="center" vertical="center"/>
    </xf>
    <xf numFmtId="0" fontId="45" fillId="0" borderId="0" xfId="26" applyNumberFormat="1" applyFont="1" applyFill="1" applyBorder="1" applyAlignment="1">
      <alignment horizontal="left" vertical="center" wrapText="1"/>
    </xf>
    <xf numFmtId="164" fontId="73" fillId="2" borderId="0" xfId="26" applyNumberFormat="1" applyFont="1" applyFill="1" applyBorder="1" applyAlignment="1">
      <alignment horizontal="right" vertical="center"/>
    </xf>
    <xf numFmtId="0" fontId="68" fillId="0" borderId="0" xfId="0" applyFont="1" applyBorder="1" applyAlignment="1">
      <alignment horizontal="left" vertical="center" wrapText="1"/>
    </xf>
    <xf numFmtId="0" fontId="68" fillId="0" borderId="0" xfId="0" applyFont="1" applyBorder="1" applyAlignment="1">
      <alignment horizontal="left" vertical="center"/>
    </xf>
    <xf numFmtId="0" fontId="40" fillId="0" borderId="0" xfId="0" applyFont="1" applyAlignment="1">
      <alignment horizontal="justify" vertical="center" wrapText="1"/>
    </xf>
    <xf numFmtId="14" fontId="91" fillId="2" borderId="1" xfId="0" applyNumberFormat="1" applyFont="1" applyFill="1" applyBorder="1" applyAlignment="1">
      <alignment horizontal="center" vertical="center"/>
    </xf>
    <xf numFmtId="0" fontId="14" fillId="0" borderId="20" xfId="0" applyFont="1" applyBorder="1" applyAlignment="1">
      <alignment horizontal="left" vertical="center"/>
    </xf>
    <xf numFmtId="0" fontId="68" fillId="2" borderId="0" xfId="0" applyFont="1" applyFill="1" applyBorder="1" applyAlignment="1">
      <alignment horizontal="left" vertical="center"/>
    </xf>
    <xf numFmtId="0" fontId="32" fillId="2" borderId="0" xfId="0" applyFont="1" applyFill="1" applyAlignment="1">
      <alignment horizontal="left" wrapText="1"/>
    </xf>
    <xf numFmtId="0" fontId="70" fillId="2" borderId="2" xfId="26" applyFont="1" applyFill="1" applyBorder="1" applyAlignment="1">
      <alignment horizontal="left" vertical="center" wrapText="1"/>
    </xf>
    <xf numFmtId="0" fontId="11" fillId="10" borderId="21" xfId="26" applyFont="1" applyFill="1" applyBorder="1" applyAlignment="1">
      <alignment horizontal="center" vertical="center"/>
    </xf>
    <xf numFmtId="0" fontId="11" fillId="10" borderId="5" xfId="26" applyFont="1" applyFill="1" applyBorder="1" applyAlignment="1">
      <alignment horizontal="center" vertical="center"/>
    </xf>
    <xf numFmtId="0" fontId="11" fillId="10" borderId="4" xfId="26" applyFont="1" applyFill="1" applyBorder="1" applyAlignment="1">
      <alignment horizontal="center" vertical="center"/>
    </xf>
    <xf numFmtId="0" fontId="68" fillId="0" borderId="0" xfId="26" applyFont="1" applyFill="1" applyBorder="1" applyAlignment="1">
      <alignment horizontal="left" vertical="center"/>
    </xf>
    <xf numFmtId="0" fontId="11" fillId="2" borderId="64" xfId="26" applyFont="1" applyFill="1" applyBorder="1" applyAlignment="1">
      <alignment horizontal="center" vertical="center" wrapText="1"/>
    </xf>
    <xf numFmtId="0" fontId="11" fillId="2" borderId="65" xfId="26" applyFont="1" applyFill="1" applyBorder="1" applyAlignment="1">
      <alignment horizontal="center" vertical="center" wrapText="1"/>
    </xf>
    <xf numFmtId="0" fontId="73" fillId="0" borderId="0" xfId="26" applyFont="1" applyFill="1" applyBorder="1" applyAlignment="1">
      <alignment horizontal="right" vertical="center"/>
    </xf>
    <xf numFmtId="0" fontId="11" fillId="2" borderId="3" xfId="26" quotePrefix="1" applyFont="1" applyFill="1" applyBorder="1" applyAlignment="1">
      <alignment vertical="center"/>
    </xf>
    <xf numFmtId="0" fontId="11" fillId="2" borderId="17" xfId="26" applyFont="1" applyFill="1" applyBorder="1" applyAlignment="1">
      <alignment vertical="center"/>
    </xf>
    <xf numFmtId="0" fontId="40" fillId="2" borderId="0" xfId="26" applyFont="1" applyFill="1" applyBorder="1" applyAlignment="1">
      <alignment horizontal="justify" vertical="center" wrapText="1"/>
    </xf>
    <xf numFmtId="0" fontId="55" fillId="0" borderId="0" xfId="26" applyFont="1" applyFill="1" applyBorder="1" applyAlignment="1">
      <alignment horizontal="left" vertical="center" wrapText="1"/>
    </xf>
    <xf numFmtId="164" fontId="10" fillId="2" borderId="0" xfId="26" applyNumberFormat="1" applyFont="1" applyFill="1" applyBorder="1" applyAlignment="1">
      <alignment horizontal="right"/>
    </xf>
    <xf numFmtId="0" fontId="11" fillId="2" borderId="2" xfId="26" quotePrefix="1" applyFont="1" applyFill="1" applyBorder="1" applyAlignment="1">
      <alignment vertical="center"/>
    </xf>
    <xf numFmtId="0" fontId="11" fillId="2" borderId="17" xfId="26" quotePrefix="1" applyFont="1" applyFill="1" applyBorder="1" applyAlignment="1">
      <alignment vertical="center"/>
    </xf>
    <xf numFmtId="0" fontId="11" fillId="2" borderId="2" xfId="26" applyFont="1" applyFill="1" applyBorder="1" applyAlignment="1">
      <alignment horizontal="center" vertical="center" wrapText="1"/>
    </xf>
    <xf numFmtId="0" fontId="11" fillId="2" borderId="17" xfId="26" applyFont="1" applyFill="1" applyBorder="1" applyAlignment="1">
      <alignment horizontal="center" vertical="center" wrapText="1"/>
    </xf>
    <xf numFmtId="0" fontId="11" fillId="2" borderId="2" xfId="26" applyFont="1" applyFill="1" applyBorder="1" applyAlignment="1">
      <alignment horizontal="center" vertical="center"/>
    </xf>
    <xf numFmtId="0" fontId="11" fillId="2" borderId="2" xfId="26" applyFont="1" applyFill="1" applyBorder="1" applyAlignment="1">
      <alignment horizontal="right" vertical="center" wrapText="1"/>
    </xf>
    <xf numFmtId="0" fontId="11" fillId="2" borderId="17" xfId="26" applyFont="1" applyFill="1" applyBorder="1" applyAlignment="1">
      <alignment horizontal="right" vertical="center" wrapText="1"/>
    </xf>
    <xf numFmtId="0" fontId="11" fillId="2" borderId="17" xfId="26" applyFont="1" applyFill="1" applyBorder="1" applyAlignment="1">
      <alignment horizontal="center" vertical="center"/>
    </xf>
    <xf numFmtId="0" fontId="44" fillId="2" borderId="17" xfId="26" applyFont="1" applyFill="1" applyBorder="1" applyAlignment="1">
      <alignment horizontal="center" vertical="center"/>
    </xf>
    <xf numFmtId="0" fontId="40" fillId="2" borderId="0" xfId="26" applyFont="1" applyFill="1" applyBorder="1" applyAlignment="1">
      <alignment horizontal="justify" vertical="center"/>
    </xf>
    <xf numFmtId="0" fontId="40" fillId="2" borderId="0" xfId="26" applyFont="1" applyFill="1" applyBorder="1" applyAlignment="1">
      <alignment horizontal="left" vertical="center"/>
    </xf>
    <xf numFmtId="0" fontId="63" fillId="0" borderId="0" xfId="26" applyFont="1" applyFill="1" applyBorder="1" applyAlignment="1">
      <alignment horizontal="justify" vertical="center" wrapText="1"/>
    </xf>
    <xf numFmtId="0" fontId="40" fillId="0" borderId="0" xfId="26" applyFont="1" applyFill="1" applyBorder="1" applyAlignment="1">
      <alignment horizontal="justify" vertical="top" wrapText="1"/>
    </xf>
    <xf numFmtId="0" fontId="14" fillId="0" borderId="0" xfId="26" applyFont="1" applyFill="1" applyBorder="1" applyAlignment="1">
      <alignment horizontal="justify" vertical="top" wrapText="1"/>
    </xf>
    <xf numFmtId="0" fontId="14" fillId="0" borderId="0" xfId="26" applyFont="1" applyBorder="1" applyAlignment="1">
      <alignment horizontal="justify" vertical="top" wrapText="1"/>
    </xf>
    <xf numFmtId="0" fontId="14" fillId="0" borderId="0" xfId="26" applyFont="1" applyAlignment="1">
      <alignment horizontal="justify" vertical="top" wrapText="1"/>
    </xf>
    <xf numFmtId="0" fontId="11" fillId="2" borderId="2" xfId="26" applyFont="1" applyFill="1" applyBorder="1" applyAlignment="1">
      <alignment vertical="center"/>
    </xf>
    <xf numFmtId="0" fontId="40" fillId="0" borderId="0" xfId="26" applyFont="1" applyFill="1" applyBorder="1" applyAlignment="1">
      <alignment horizontal="left" vertical="center" wrapText="1"/>
    </xf>
    <xf numFmtId="9" fontId="11" fillId="2" borderId="17" xfId="25" applyNumberFormat="1" applyFont="1" applyFill="1" applyBorder="1" applyAlignment="1">
      <alignment horizontal="center" vertical="center" wrapText="1"/>
    </xf>
    <xf numFmtId="0" fontId="46" fillId="2" borderId="0" xfId="26" applyFont="1" applyFill="1" applyBorder="1" applyAlignment="1">
      <alignment horizontal="left" vertical="center" wrapText="1"/>
    </xf>
    <xf numFmtId="0" fontId="11" fillId="2" borderId="2" xfId="26" applyFont="1" applyFill="1" applyBorder="1" applyAlignment="1">
      <alignment horizontal="left" vertical="center" wrapText="1"/>
    </xf>
    <xf numFmtId="0" fontId="11" fillId="2" borderId="17" xfId="26" applyFont="1" applyFill="1" applyBorder="1" applyAlignment="1">
      <alignment horizontal="left" vertical="center" wrapText="1"/>
    </xf>
    <xf numFmtId="0" fontId="11" fillId="2" borderId="2" xfId="25" applyNumberFormat="1" applyFont="1" applyFill="1" applyBorder="1" applyAlignment="1">
      <alignment horizontal="right" vertical="center" wrapText="1"/>
    </xf>
    <xf numFmtId="0" fontId="11" fillId="2" borderId="17" xfId="26" applyFont="1" applyFill="1" applyBorder="1" applyAlignment="1">
      <alignment horizontal="right"/>
    </xf>
    <xf numFmtId="0" fontId="11" fillId="2" borderId="2" xfId="25" applyNumberFormat="1" applyFont="1" applyFill="1" applyBorder="1" applyAlignment="1">
      <alignment horizontal="center" vertical="center" wrapText="1"/>
    </xf>
    <xf numFmtId="0" fontId="11" fillId="2" borderId="17" xfId="25" applyNumberFormat="1" applyFont="1" applyFill="1" applyBorder="1" applyAlignment="1">
      <alignment horizontal="right" vertical="center" wrapText="1"/>
    </xf>
    <xf numFmtId="0" fontId="11" fillId="2" borderId="0" xfId="26" applyFont="1" applyFill="1" applyBorder="1" applyAlignment="1">
      <alignment horizontal="left" vertical="center" wrapText="1"/>
    </xf>
    <xf numFmtId="0" fontId="11" fillId="2" borderId="2" xfId="26" applyFont="1" applyFill="1" applyBorder="1" applyAlignment="1">
      <alignment horizontal="left" vertical="center"/>
    </xf>
    <xf numFmtId="0" fontId="11" fillId="2" borderId="17" xfId="26" applyFont="1" applyFill="1" applyBorder="1" applyAlignment="1">
      <alignment horizontal="left" vertical="center"/>
    </xf>
    <xf numFmtId="0" fontId="166" fillId="0" borderId="0" xfId="40" applyFont="1" applyAlignment="1">
      <alignment horizontal="left" vertical="center" wrapText="1" readingOrder="1"/>
    </xf>
    <xf numFmtId="179" fontId="114" fillId="0" borderId="85" xfId="6" applyNumberFormat="1" applyFont="1" applyFill="1" applyBorder="1" applyAlignment="1">
      <alignment horizontal="left" vertical="center" wrapText="1"/>
    </xf>
    <xf numFmtId="179" fontId="114" fillId="0" borderId="86" xfId="6" applyNumberFormat="1" applyFont="1" applyFill="1" applyBorder="1" applyAlignment="1">
      <alignment horizontal="left" vertical="center" wrapText="1"/>
    </xf>
    <xf numFmtId="176" fontId="40" fillId="0" borderId="87" xfId="41" applyNumberFormat="1" applyFont="1" applyFill="1" applyBorder="1" applyAlignment="1">
      <alignment horizontal="left" vertical="center"/>
    </xf>
    <xf numFmtId="176" fontId="40" fillId="0" borderId="88" xfId="41" applyNumberFormat="1" applyFont="1" applyFill="1" applyBorder="1" applyAlignment="1">
      <alignment horizontal="left" vertical="center"/>
    </xf>
    <xf numFmtId="176" fontId="40" fillId="0" borderId="89" xfId="41" applyNumberFormat="1" applyFont="1" applyFill="1" applyBorder="1" applyAlignment="1">
      <alignment horizontal="left" vertical="center"/>
    </xf>
    <xf numFmtId="0" fontId="166" fillId="0" borderId="20" xfId="40" applyFont="1" applyBorder="1" applyAlignment="1">
      <alignment horizontal="left" vertical="center" wrapText="1" readingOrder="1"/>
    </xf>
    <xf numFmtId="0" fontId="14" fillId="0" borderId="0" xfId="26" applyFont="1" applyFill="1" applyBorder="1" applyAlignment="1">
      <alignment horizontal="justify"/>
    </xf>
    <xf numFmtId="0" fontId="14" fillId="0" borderId="0" xfId="26" applyFont="1" applyBorder="1" applyAlignment="1"/>
    <xf numFmtId="0" fontId="40" fillId="2" borderId="0" xfId="26" applyFont="1" applyFill="1" applyBorder="1" applyAlignment="1">
      <alignment horizontal="left" vertical="center" wrapText="1"/>
    </xf>
    <xf numFmtId="0" fontId="35" fillId="0" borderId="0" xfId="26" applyFont="1" applyFill="1" applyBorder="1" applyAlignment="1">
      <alignment vertical="center" wrapText="1"/>
    </xf>
    <xf numFmtId="0" fontId="46" fillId="0" borderId="0" xfId="26" applyFont="1" applyFill="1" applyBorder="1" applyAlignment="1">
      <alignment horizontal="left" vertical="center" wrapText="1"/>
    </xf>
    <xf numFmtId="0" fontId="40" fillId="2" borderId="21" xfId="26" applyFont="1" applyFill="1" applyBorder="1" applyAlignment="1">
      <alignment horizontal="left" vertical="center"/>
    </xf>
    <xf numFmtId="0" fontId="40" fillId="2" borderId="5" xfId="26" applyFont="1" applyFill="1" applyBorder="1" applyAlignment="1">
      <alignment horizontal="left" vertical="center"/>
    </xf>
    <xf numFmtId="0" fontId="40" fillId="2" borderId="5" xfId="26" applyFont="1" applyFill="1" applyBorder="1" applyAlignment="1">
      <alignment horizontal="left" vertical="center" wrapText="1"/>
    </xf>
    <xf numFmtId="0" fontId="40" fillId="2" borderId="6" xfId="26" applyFont="1" applyFill="1" applyBorder="1" applyAlignment="1">
      <alignment horizontal="left" vertical="center" wrapText="1"/>
    </xf>
    <xf numFmtId="0" fontId="68" fillId="0" borderId="0" xfId="26" applyFont="1" applyFill="1" applyBorder="1" applyAlignment="1">
      <alignment horizontal="left" vertical="center" wrapText="1"/>
    </xf>
    <xf numFmtId="0" fontId="100" fillId="12" borderId="0" xfId="0" applyFont="1" applyFill="1" applyAlignment="1">
      <alignment horizontal="left" vertical="center" wrapText="1"/>
    </xf>
    <xf numFmtId="0" fontId="171" fillId="2" borderId="117" xfId="38" applyFont="1" applyFill="1" applyBorder="1" applyAlignment="1">
      <alignment horizontal="center"/>
    </xf>
    <xf numFmtId="0" fontId="171" fillId="2" borderId="1" xfId="38" applyFont="1" applyFill="1" applyBorder="1" applyAlignment="1">
      <alignment horizontal="center"/>
    </xf>
    <xf numFmtId="0" fontId="171" fillId="2" borderId="118" xfId="38" applyFont="1" applyFill="1" applyBorder="1" applyAlignment="1">
      <alignment horizontal="center"/>
    </xf>
    <xf numFmtId="0" fontId="56" fillId="2" borderId="20" xfId="38" applyFont="1" applyFill="1" applyBorder="1" applyAlignment="1">
      <alignment horizontal="left" vertical="center"/>
    </xf>
    <xf numFmtId="0" fontId="55" fillId="0" borderId="104" xfId="6" applyFont="1" applyFill="1" applyBorder="1" applyAlignment="1">
      <alignment horizontal="left" vertical="center" wrapText="1"/>
    </xf>
    <xf numFmtId="0" fontId="55" fillId="0" borderId="4" xfId="6" applyFont="1" applyFill="1" applyBorder="1" applyAlignment="1">
      <alignment horizontal="left" vertical="center" wrapText="1"/>
    </xf>
    <xf numFmtId="49" fontId="12" fillId="0" borderId="49" xfId="6" applyNumberFormat="1" applyFont="1" applyFill="1" applyBorder="1" applyAlignment="1">
      <alignment horizontal="center" vertical="center" wrapText="1"/>
    </xf>
    <xf numFmtId="1" fontId="11" fillId="0" borderId="49" xfId="6" quotePrefix="1" applyNumberFormat="1" applyFont="1" applyFill="1" applyBorder="1" applyAlignment="1">
      <alignment horizontal="center" vertical="center" wrapText="1"/>
    </xf>
    <xf numFmtId="1" fontId="11" fillId="0" borderId="49" xfId="6" applyNumberFormat="1" applyFont="1" applyFill="1" applyBorder="1" applyAlignment="1">
      <alignment horizontal="center" vertical="center" wrapText="1"/>
    </xf>
    <xf numFmtId="0" fontId="11" fillId="0" borderId="49" xfId="6" applyFont="1" applyFill="1" applyBorder="1" applyAlignment="1">
      <alignment horizontal="center" vertical="center" wrapText="1"/>
    </xf>
    <xf numFmtId="0" fontId="11" fillId="0" borderId="104" xfId="6" applyFont="1" applyFill="1" applyBorder="1" applyAlignment="1">
      <alignment horizontal="center" vertical="center" wrapText="1"/>
    </xf>
    <xf numFmtId="0" fontId="68" fillId="2" borderId="0" xfId="0" applyFont="1" applyFill="1" applyAlignment="1">
      <alignment horizontal="left" wrapText="1"/>
    </xf>
    <xf numFmtId="3" fontId="11" fillId="10" borderId="21" xfId="0" quotePrefix="1" applyNumberFormat="1" applyFont="1" applyFill="1" applyBorder="1" applyAlignment="1">
      <alignment horizontal="center" vertical="center" wrapText="1"/>
    </xf>
    <xf numFmtId="0" fontId="62" fillId="0" borderId="0" xfId="33" applyFont="1" applyFill="1" applyBorder="1" applyAlignment="1">
      <alignment horizontal="justify" vertical="center" wrapText="1"/>
    </xf>
    <xf numFmtId="0" fontId="68" fillId="2" borderId="0" xfId="33" applyFont="1" applyFill="1" applyAlignment="1">
      <alignment horizontal="left"/>
    </xf>
    <xf numFmtId="0" fontId="58" fillId="2" borderId="0" xfId="33" applyNumberFormat="1" applyFont="1" applyFill="1" applyBorder="1" applyAlignment="1">
      <alignment horizontal="left" vertical="center" wrapText="1"/>
    </xf>
    <xf numFmtId="0" fontId="9" fillId="2" borderId="0" xfId="0" applyFont="1" applyFill="1" applyBorder="1" applyAlignment="1">
      <alignment horizontal="left" vertical="center" wrapText="1"/>
    </xf>
    <xf numFmtId="0" fontId="11" fillId="2" borderId="52" xfId="25" applyNumberFormat="1" applyFont="1" applyFill="1" applyBorder="1" applyAlignment="1">
      <alignment horizontal="center" vertical="center" wrapText="1"/>
    </xf>
    <xf numFmtId="0" fontId="11" fillId="2" borderId="53" xfId="25" applyNumberFormat="1" applyFont="1" applyFill="1" applyBorder="1" applyAlignment="1">
      <alignment horizontal="center" vertical="center" wrapText="1"/>
    </xf>
    <xf numFmtId="0" fontId="11" fillId="2" borderId="52" xfId="25" applyNumberFormat="1" applyFont="1" applyFill="1" applyBorder="1" applyAlignment="1">
      <alignment horizontal="right" vertical="center" wrapText="1"/>
    </xf>
    <xf numFmtId="0" fontId="11" fillId="2" borderId="54" xfId="0" applyFont="1" applyFill="1" applyBorder="1" applyAlignment="1">
      <alignment horizontal="right" vertical="center"/>
    </xf>
    <xf numFmtId="0" fontId="11" fillId="2" borderId="53" xfId="25" applyNumberFormat="1" applyFont="1" applyFill="1" applyBorder="1" applyAlignment="1">
      <alignment horizontal="right" vertical="center" wrapText="1"/>
    </xf>
    <xf numFmtId="0" fontId="11" fillId="2" borderId="55" xfId="0" applyFont="1" applyFill="1" applyBorder="1" applyAlignment="1">
      <alignment horizontal="right"/>
    </xf>
    <xf numFmtId="0" fontId="68" fillId="2" borderId="0" xfId="0" applyFont="1" applyFill="1" applyBorder="1" applyAlignment="1">
      <alignment horizontal="left" vertical="center" wrapText="1"/>
    </xf>
    <xf numFmtId="0" fontId="68" fillId="2" borderId="0" xfId="0" applyFont="1" applyFill="1" applyAlignment="1">
      <alignment horizontal="left" vertical="center" wrapText="1"/>
    </xf>
    <xf numFmtId="0" fontId="65" fillId="0" borderId="0" xfId="0" applyFont="1" applyAlignment="1">
      <alignment horizontal="left" vertical="center" wrapText="1"/>
    </xf>
    <xf numFmtId="0" fontId="56" fillId="2" borderId="18" xfId="38" applyFont="1" applyFill="1" applyBorder="1" applyAlignment="1">
      <alignment horizontal="right" vertical="center"/>
    </xf>
  </cellXfs>
  <cellStyles count="306">
    <cellStyle name="_inventario consolidado" xfId="43"/>
    <cellStyle name="_inventario consolidado 2" xfId="44"/>
    <cellStyle name="0;(0);&quot;–&quot;" xfId="45"/>
    <cellStyle name="0;(0);&quot;–&quot;;Fórmula" xfId="46"/>
    <cellStyle name="20% - Accent1 2" xfId="47"/>
    <cellStyle name="20% - Accent2 2" xfId="48"/>
    <cellStyle name="20% - Accent3 2" xfId="49"/>
    <cellStyle name="20% - Accent4 2" xfId="50"/>
    <cellStyle name="20% - Accent5 2" xfId="51"/>
    <cellStyle name="20% - Accent6 2" xfId="52"/>
    <cellStyle name="20% - Cor1 2" xfId="53"/>
    <cellStyle name="20% - Cor2 2" xfId="54"/>
    <cellStyle name="20% - Cor3 2" xfId="55"/>
    <cellStyle name="20% - Cor4 2" xfId="56"/>
    <cellStyle name="20% - Cor5 2" xfId="57"/>
    <cellStyle name="20% - Cor6 2" xfId="58"/>
    <cellStyle name="40% - Accent1 2" xfId="59"/>
    <cellStyle name="40% - Accent2 2" xfId="60"/>
    <cellStyle name="40% - Accent3 2" xfId="61"/>
    <cellStyle name="40% - Accent4 2" xfId="62"/>
    <cellStyle name="40% - Accent5 2" xfId="63"/>
    <cellStyle name="40% - Accent6 2" xfId="64"/>
    <cellStyle name="40% - Cor1 2" xfId="65"/>
    <cellStyle name="40% - Cor2 2" xfId="66"/>
    <cellStyle name="40% - Cor3 2" xfId="67"/>
    <cellStyle name="40% - Cor4 2" xfId="68"/>
    <cellStyle name="40% - Cor5 2" xfId="69"/>
    <cellStyle name="40% - Cor6 2" xfId="70"/>
    <cellStyle name="60% - Accent1 2" xfId="71"/>
    <cellStyle name="60% - Accent2 2" xfId="72"/>
    <cellStyle name="60% - Accent3 2" xfId="73"/>
    <cellStyle name="60% - Accent4 2" xfId="74"/>
    <cellStyle name="60% - Accent5 2" xfId="75"/>
    <cellStyle name="60% - Accent6 2" xfId="76"/>
    <cellStyle name="60% - Cor1 2" xfId="77"/>
    <cellStyle name="60% - Cor2 2" xfId="78"/>
    <cellStyle name="60% - Cor3 2" xfId="79"/>
    <cellStyle name="60% - Cor4 2" xfId="80"/>
    <cellStyle name="60% - Cor5 2" xfId="81"/>
    <cellStyle name="60% - Cor6 2" xfId="82"/>
    <cellStyle name="Accent1 2" xfId="83"/>
    <cellStyle name="Accent2 2" xfId="84"/>
    <cellStyle name="Accent3 2" xfId="85"/>
    <cellStyle name="Accent4 2" xfId="86"/>
    <cellStyle name="Accent5 2" xfId="87"/>
    <cellStyle name="Accent6 2" xfId="88"/>
    <cellStyle name="Bad 2" xfId="89"/>
    <cellStyle name="Beobachtung" xfId="1"/>
    <cellStyle name="Beobachtung (gesperrt)" xfId="2"/>
    <cellStyle name="Beobachtung (Kontrolltotal)" xfId="3"/>
    <cellStyle name="Beobachtung (Total)" xfId="4"/>
    <cellStyle name="C00A" xfId="90"/>
    <cellStyle name="C00A 2" xfId="91"/>
    <cellStyle name="C00A 3" xfId="92"/>
    <cellStyle name="C00A 4" xfId="93"/>
    <cellStyle name="C00A 5" xfId="94"/>
    <cellStyle name="C00A 5 2" xfId="95"/>
    <cellStyle name="C00B" xfId="96"/>
    <cellStyle name="C00B 2" xfId="97"/>
    <cellStyle name="C00B 3" xfId="98"/>
    <cellStyle name="C00B 4" xfId="99"/>
    <cellStyle name="C00B 5" xfId="100"/>
    <cellStyle name="C00B 5 2" xfId="101"/>
    <cellStyle name="C00L" xfId="102"/>
    <cellStyle name="C01A" xfId="103"/>
    <cellStyle name="C01A 2" xfId="104"/>
    <cellStyle name="C01A 3" xfId="105"/>
    <cellStyle name="C01A 4" xfId="106"/>
    <cellStyle name="C01A 5" xfId="107"/>
    <cellStyle name="C01A 5 2" xfId="108"/>
    <cellStyle name="C01B" xfId="109"/>
    <cellStyle name="C01B 2" xfId="110"/>
    <cellStyle name="C01H" xfId="111"/>
    <cellStyle name="C01L" xfId="112"/>
    <cellStyle name="C02A" xfId="113"/>
    <cellStyle name="C02A 2" xfId="114"/>
    <cellStyle name="C02A 3" xfId="115"/>
    <cellStyle name="C02A 4" xfId="116"/>
    <cellStyle name="C02A 5" xfId="117"/>
    <cellStyle name="C02A 5 2" xfId="118"/>
    <cellStyle name="C02B" xfId="119"/>
    <cellStyle name="C02B 2" xfId="120"/>
    <cellStyle name="C02H" xfId="121"/>
    <cellStyle name="C02L" xfId="122"/>
    <cellStyle name="C03A" xfId="123"/>
    <cellStyle name="C03A 2" xfId="124"/>
    <cellStyle name="C03A 3" xfId="125"/>
    <cellStyle name="C03A 4" xfId="126"/>
    <cellStyle name="C03A 5" xfId="127"/>
    <cellStyle name="C03A 5 2" xfId="128"/>
    <cellStyle name="C03B" xfId="129"/>
    <cellStyle name="C03H" xfId="130"/>
    <cellStyle name="C03L" xfId="131"/>
    <cellStyle name="C04A" xfId="132"/>
    <cellStyle name="C04A 2" xfId="133"/>
    <cellStyle name="C04A 3" xfId="134"/>
    <cellStyle name="C04A 4" xfId="135"/>
    <cellStyle name="C04A 5" xfId="136"/>
    <cellStyle name="C04A 6" xfId="137"/>
    <cellStyle name="C04A 6 2" xfId="138"/>
    <cellStyle name="C04B" xfId="139"/>
    <cellStyle name="C04H" xfId="140"/>
    <cellStyle name="C04L" xfId="141"/>
    <cellStyle name="C05A" xfId="142"/>
    <cellStyle name="C05A 2" xfId="143"/>
    <cellStyle name="C05A 3" xfId="144"/>
    <cellStyle name="C05A 4" xfId="145"/>
    <cellStyle name="C05A 5" xfId="146"/>
    <cellStyle name="C05A 5 2" xfId="147"/>
    <cellStyle name="C05B" xfId="148"/>
    <cellStyle name="C05H" xfId="149"/>
    <cellStyle name="C05L" xfId="150"/>
    <cellStyle name="C05L 2" xfId="151"/>
    <cellStyle name="C06A" xfId="152"/>
    <cellStyle name="C06A 2" xfId="153"/>
    <cellStyle name="C06A 3" xfId="154"/>
    <cellStyle name="C06A 4" xfId="155"/>
    <cellStyle name="C06A 5" xfId="156"/>
    <cellStyle name="C06A 5 2" xfId="157"/>
    <cellStyle name="C06B" xfId="158"/>
    <cellStyle name="C06H" xfId="159"/>
    <cellStyle name="C06L" xfId="160"/>
    <cellStyle name="C07A" xfId="161"/>
    <cellStyle name="C07A 2" xfId="162"/>
    <cellStyle name="C07A 3" xfId="163"/>
    <cellStyle name="C07A 4" xfId="164"/>
    <cellStyle name="C07A 5" xfId="165"/>
    <cellStyle name="C07A 5 2" xfId="166"/>
    <cellStyle name="C07B" xfId="167"/>
    <cellStyle name="C07H" xfId="168"/>
    <cellStyle name="C07L" xfId="169"/>
    <cellStyle name="Cabeçalho 1 2" xfId="170"/>
    <cellStyle name="Cabeçalho 2 2" xfId="171"/>
    <cellStyle name="Cabeçalho 3 2" xfId="172"/>
    <cellStyle name="Cabeçalho 4 2" xfId="173"/>
    <cellStyle name="Calculation 2" xfId="174"/>
    <cellStyle name="Cálculo 2" xfId="175"/>
    <cellStyle name="Célula Ligada 2" xfId="176"/>
    <cellStyle name="Check Cell 2" xfId="177"/>
    <cellStyle name="Comma 2" xfId="29"/>
    <cellStyle name="Cor1 2" xfId="178"/>
    <cellStyle name="Cor2 2" xfId="179"/>
    <cellStyle name="Cor3 2" xfId="180"/>
    <cellStyle name="Cor4 2" xfId="181"/>
    <cellStyle name="Cor5 2" xfId="182"/>
    <cellStyle name="Cor6 2" xfId="183"/>
    <cellStyle name="Correcto" xfId="184"/>
    <cellStyle name="Date" xfId="185"/>
    <cellStyle name="Entrada 2" xfId="186"/>
    <cellStyle name="Estilo 1" xfId="187"/>
    <cellStyle name="Explanatory Text 2" xfId="188"/>
    <cellStyle name="F2" xfId="189"/>
    <cellStyle name="F3" xfId="190"/>
    <cellStyle name="F4" xfId="191"/>
    <cellStyle name="F5" xfId="192"/>
    <cellStyle name="F6" xfId="193"/>
    <cellStyle name="F7" xfId="194"/>
    <cellStyle name="F8" xfId="195"/>
    <cellStyle name="Fixed" xfId="196"/>
    <cellStyle name="Followed Hyperlink" xfId="304" builtinId="9" customBuiltin="1"/>
    <cellStyle name="Good 2" xfId="197"/>
    <cellStyle name="gs]_x000d__x000a_Window=0,0,640,480, , ,3_x000d__x000a_dir1=5,7,637,250,-1,-1,1,30,201,1905,231,G:\UGRC\RB\B-DADOS\FOX-PRO\CRED-VEN\KP" xfId="5"/>
    <cellStyle name="gs]_x000d__x000a_Window=0,0,640,480, , ,3_x000d__x000a_dir1=5,7,637,250,-1,-1,1,30,201,1905,231,G:\UGRC\RB\B-DADOS\FOX-PRO\CRED-VEN\KP 2" xfId="27"/>
    <cellStyle name="gs]_x000d__x000a_Window=0,0,640,480, , ,3_x000d__x000a_dir1=5,7,637,250,-1,-1,1,30,201,1905,231,G:\UGRC\RB\B-DADOS\FOX-PRO\CRED-VEN\KP 2 2" xfId="198"/>
    <cellStyle name="gs]_x000d__x000a_Window=0,0,640,480, , ,3_x000d__x000a_dir1=5,7,637,250,-1,-1,1,30,201,1905,231,G:\UGRC\RB\B-DADOS\FOX-PRO\CRED-VEN\KP 2 3" xfId="199"/>
    <cellStyle name="gs]_x000d__x000a_Window=0,0,640,480, , ,3_x000d__x000a_dir1=5,7,637,250,-1,-1,1,30,201,1905,231,G:\UGRC\RB\B-DADOS\FOX-PRO\CRED-VEN\KP 2 4" xfId="200"/>
    <cellStyle name="gs]_x000d__x000a_Window=0,0,640,480, , ,3_x000d__x000a_dir1=5,7,637,250,-1,-1,1,30,201,1905,231,G:\UGRC\RB\B-DADOS\FOX-PRO\CRED-VEN\KP 3" xfId="201"/>
    <cellStyle name="gs]_x000d__x000a_Window=0,0,640,480, , ,3_x000d__x000a_dir1=5,7,637,250,-1,-1,1,30,201,1905,231,G:\UGRC\RB\B-DADOS\FOX-PRO\CRED-VEN\KP 3 2" xfId="202"/>
    <cellStyle name="gs]_x000d__x000a_Window=0,0,640,480, , ,3_x000d__x000a_dir1=5,7,637,250,-1,-1,1,30,201,1905,231,G:\UGRC\RB\B-DADOS\FOX-PRO\CRED-VEN\KP 3 3" xfId="6"/>
    <cellStyle name="gs]_x000d__x000a_Window=0,0,640,480, , ,3_x000d__x000a_dir1=5,7,637,250,-1,-1,1,30,201,1905,231,G:\UGRC\RB\B-DADOS\FOX-PRO\CRED-VEN\KP 3 3 2" xfId="42"/>
    <cellStyle name="gs]_x000d__x000a_Window=0,0,640,480, , ,3_x000d__x000a_dir1=5,7,637,250,-1,-1,1,30,201,1905,231,G:\UGRC\RB\B-DADOS\FOX-PRO\CRED-VEN\KP 4" xfId="203"/>
    <cellStyle name="gs]_x000d__x000a_Window=0,0,640,480, , ,3_x000d__x000a_dir1=5,7,637,250,-1,-1,1,30,201,1905,231,G:\UGRC\RB\B-DADOS\FOX-PRO\CRED-VEN\KP 5" xfId="204"/>
    <cellStyle name="gs]_x000d__x000a_Window=0,0,640,480, , ,3_x000d__x000a_dir1=5,7,637,250,-1,-1,1,30,201,1905,231,G:\UGRC\RB\B-DADOS\FOX-PRO\CRED-VEN\KP 6" xfId="37"/>
    <cellStyle name="gs]_x000d__x000a_Window=0,0,640,480, , ,3_x000d__x000a_dir1=5,7,637,250,-1,-1,1,30,201,1905,231,G:\UGRC\RB\B-DADOS\FOX-PRO\CRED-VEN\KP_Modelo Custos e Reporte - 2007" xfId="39"/>
    <cellStyle name="Heading 1 2" xfId="205"/>
    <cellStyle name="Heading 2 2" xfId="206"/>
    <cellStyle name="Heading 3 2" xfId="207"/>
    <cellStyle name="Heading 4 2" xfId="208"/>
    <cellStyle name="Heading1" xfId="209"/>
    <cellStyle name="Heading2" xfId="210"/>
    <cellStyle name="Hyperlink" xfId="31" builtinId="8" customBuiltin="1"/>
    <cellStyle name="Incorreto 2" xfId="211"/>
    <cellStyle name="Input 2" xfId="212"/>
    <cellStyle name="Linked Cell 2" xfId="213"/>
    <cellStyle name="Milliers [0]_Provision impôt cant." xfId="7"/>
    <cellStyle name="Milliers_Provision impôt cant." xfId="8"/>
    <cellStyle name="Monétaire [0]_Feuil1" xfId="9"/>
    <cellStyle name="Monétaire_Feuil1" xfId="10"/>
    <cellStyle name="Neutral 2" xfId="214"/>
    <cellStyle name="Neutro 2" xfId="215"/>
    <cellStyle name="Non d‚fini" xfId="11"/>
    <cellStyle name="Normal" xfId="0" builtinId="0"/>
    <cellStyle name="Normal (Eingabe)" xfId="12"/>
    <cellStyle name="Normal 10" xfId="216"/>
    <cellStyle name="Normal 11" xfId="217"/>
    <cellStyle name="Normal 11 2" xfId="218"/>
    <cellStyle name="Normal 12" xfId="219"/>
    <cellStyle name="Normal 13" xfId="220"/>
    <cellStyle name="Normal 14" xfId="221"/>
    <cellStyle name="Normal 2" xfId="13"/>
    <cellStyle name="Normal 2 2" xfId="33"/>
    <cellStyle name="Normal 2 2 2" xfId="222"/>
    <cellStyle name="Normal 2 2 3" xfId="223"/>
    <cellStyle name="Normal 2 3" xfId="224"/>
    <cellStyle name="Normal 2 4" xfId="225"/>
    <cellStyle name="Normal 2 4 2" xfId="226"/>
    <cellStyle name="Normal 2 5" xfId="227"/>
    <cellStyle name="Normal 24" xfId="228"/>
    <cellStyle name="Normal 26" xfId="229"/>
    <cellStyle name="Normal 3" xfId="14"/>
    <cellStyle name="Normal 3 2" xfId="28"/>
    <cellStyle name="Normal 3 3" xfId="230"/>
    <cellStyle name="Normal 4" xfId="26"/>
    <cellStyle name="Normal 4 2" xfId="231"/>
    <cellStyle name="Normal 4 2 2" xfId="232"/>
    <cellStyle name="Normal 4 3" xfId="233"/>
    <cellStyle name="Normal 4 4" xfId="234"/>
    <cellStyle name="Normal 5" xfId="34"/>
    <cellStyle name="Normal 6" xfId="36"/>
    <cellStyle name="Normal 6 2" xfId="235"/>
    <cellStyle name="Normal 7" xfId="38"/>
    <cellStyle name="Normal 7 2" xfId="236"/>
    <cellStyle name="Normal 7 3" xfId="305"/>
    <cellStyle name="Normal 8" xfId="40"/>
    <cellStyle name="Normal 8 2" xfId="237"/>
    <cellStyle name="Normal 9" xfId="238"/>
    <cellStyle name="Normal 9 2" xfId="239"/>
    <cellStyle name="Normal_03 STA" xfId="25"/>
    <cellStyle name="Normal_Segmental Report 2000_v3Relat 2" xfId="32"/>
    <cellStyle name="Normalny 2" xfId="240"/>
    <cellStyle name="Normalny_AKCJE992" xfId="241"/>
    <cellStyle name="Nota 2" xfId="242"/>
    <cellStyle name="Nota 3" xfId="243"/>
    <cellStyle name="Note 2" xfId="244"/>
    <cellStyle name="Note 2 2" xfId="245"/>
    <cellStyle name="Output 2" xfId="246"/>
    <cellStyle name="Parentesis de fora" xfId="247"/>
    <cellStyle name="Percent" xfId="30" builtinId="5"/>
    <cellStyle name="Percent 2" xfId="15"/>
    <cellStyle name="Percent 2 2" xfId="16"/>
    <cellStyle name="Percent 3" xfId="35"/>
    <cellStyle name="Percent 4" xfId="41"/>
    <cellStyle name="Percentagem 2" xfId="24"/>
    <cellStyle name="Percentagem 3" xfId="248"/>
    <cellStyle name="R00A" xfId="249"/>
    <cellStyle name="R00B" xfId="250"/>
    <cellStyle name="R00L" xfId="251"/>
    <cellStyle name="R01A" xfId="252"/>
    <cellStyle name="R01A 2" xfId="253"/>
    <cellStyle name="R01A 3" xfId="254"/>
    <cellStyle name="R01A 4" xfId="255"/>
    <cellStyle name="R01A 5" xfId="256"/>
    <cellStyle name="R01A 5 2" xfId="257"/>
    <cellStyle name="R01B" xfId="258"/>
    <cellStyle name="R01H" xfId="259"/>
    <cellStyle name="R01L" xfId="260"/>
    <cellStyle name="R02A" xfId="261"/>
    <cellStyle name="R02B" xfId="262"/>
    <cellStyle name="R02B 2" xfId="263"/>
    <cellStyle name="R02H" xfId="264"/>
    <cellStyle name="R02L" xfId="265"/>
    <cellStyle name="R03A" xfId="266"/>
    <cellStyle name="R03B" xfId="267"/>
    <cellStyle name="R03B 2" xfId="268"/>
    <cellStyle name="R03H" xfId="269"/>
    <cellStyle name="R03L" xfId="270"/>
    <cellStyle name="R04A" xfId="271"/>
    <cellStyle name="R04B" xfId="272"/>
    <cellStyle name="R04B 2" xfId="273"/>
    <cellStyle name="R04H" xfId="274"/>
    <cellStyle name="R04L" xfId="275"/>
    <cellStyle name="R05A" xfId="276"/>
    <cellStyle name="R05B" xfId="277"/>
    <cellStyle name="R05B 2" xfId="278"/>
    <cellStyle name="R05H" xfId="279"/>
    <cellStyle name="R05L" xfId="280"/>
    <cellStyle name="R05L 2" xfId="281"/>
    <cellStyle name="R06A" xfId="282"/>
    <cellStyle name="R06B" xfId="283"/>
    <cellStyle name="R06B 2" xfId="284"/>
    <cellStyle name="R06H" xfId="285"/>
    <cellStyle name="R06L" xfId="286"/>
    <cellStyle name="R07A" xfId="287"/>
    <cellStyle name="R07B" xfId="288"/>
    <cellStyle name="R07B 2" xfId="289"/>
    <cellStyle name="R07H" xfId="290"/>
    <cellStyle name="R07L" xfId="291"/>
    <cellStyle name="Saída 2" xfId="292"/>
    <cellStyle name="SAS FM Read-only data cell (data entry table)" xfId="17"/>
    <cellStyle name="SAS FM Read-only data cell (read-only table)" xfId="18"/>
    <cellStyle name="SAS FM Row drillable header" xfId="19"/>
    <cellStyle name="SAS FM Row header" xfId="20"/>
    <cellStyle name="SAS FM Writeable data cell" xfId="21"/>
    <cellStyle name="Styl 1" xfId="293"/>
    <cellStyle name="Style 1" xfId="294"/>
    <cellStyle name="Texto de Aviso 2" xfId="295"/>
    <cellStyle name="Texto Explicativo 2" xfId="296"/>
    <cellStyle name="Titel" xfId="22"/>
    <cellStyle name="Title 2" xfId="297"/>
    <cellStyle name="Título 2" xfId="298"/>
    <cellStyle name="Total 2" xfId="299"/>
    <cellStyle name="Total 3" xfId="300"/>
    <cellStyle name="Total 4" xfId="301"/>
    <cellStyle name="Verificar Célula 2" xfId="302"/>
    <cellStyle name="Warning Text 2" xfId="303"/>
    <cellStyle name="ZeilenID" xfId="23"/>
  </cellStyles>
  <dxfs count="0"/>
  <tableStyles count="0" defaultTableStyle="TableStyleMedium2" defaultPivotStyle="PivotStyleLight16"/>
  <colors>
    <mruColors>
      <color rgb="FF575756"/>
      <color rgb="FFD1005D"/>
      <color rgb="FFBFBFB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153866</xdr:colOff>
      <xdr:row>0</xdr:row>
      <xdr:rowOff>90122</xdr:rowOff>
    </xdr:from>
    <xdr:to>
      <xdr:col>2</xdr:col>
      <xdr:colOff>1152233</xdr:colOff>
      <xdr:row>5</xdr:row>
      <xdr:rowOff>66774</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866" y="90122"/>
          <a:ext cx="2097405" cy="709344"/>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pttpgbl4.bcpcorp.net\Global4\5012370_DCIG\Trabalho\Data2016%2003\Relatorios%20Oficiais\CLIME25\Mapas\GES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pttpgbl4.bcpcorp.net\Global4\5012370_DCIG\DCIG\Susana%20Vasconcelos\Relat&#243;rios\2016\dezembro%202016\Modelo%20Custos%20e%20Reporte%20-%20201612_vs_20170221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DCTB\5012370_DCIG\Trabalho\Data2018%2009\Relatorios%20Oficiais\Relat&#243;rio%20Grupo%20BCP%2030%20de%20setembro%20de%202018_P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1"/>
      <sheetName val="Aplicação"/>
      <sheetName val="GESTOR"/>
      <sheetName val="Mapa do Site"/>
      <sheetName val="Aplicação Intergrupo"/>
      <sheetName val="Notas"/>
      <sheetName val="Relatorios"/>
      <sheetName val="Balanços"/>
      <sheetName val="Banco de Portugal"/>
      <sheetName val="Mapa_Uniformizados"/>
      <sheetName val="BS-DR_Escudos"/>
      <sheetName val="BS-DR_Contos"/>
      <sheetName val="Fluxos"/>
      <sheetName val="Imobilizado"/>
      <sheetName val="Internacional"/>
      <sheetName val="US Standard"/>
      <sheetName val="HELP"/>
      <sheetName val="clAutoConfigure"/>
      <sheetName val="Comp"/>
      <sheetName val="PER"/>
      <sheetName val="VER"/>
      <sheetName val="Gestor de Aplicações"/>
      <sheetName val="Macros"/>
      <sheetName val="Mapas Unif.Companhia"/>
      <sheetName val="BS-DR"/>
      <sheetName val="Imob_Agregado"/>
      <sheetName val="Racios"/>
      <sheetName val="Fundos Proprios"/>
      <sheetName val="000000"/>
    </sheetNames>
    <definedNames>
      <definedName name="BAL_BP"/>
      <definedName name="DEM_BP"/>
      <definedName name="Macro1"/>
      <definedName name="Macro2"/>
      <definedName name="Manutencao"/>
      <definedName name="Menu_Impressao"/>
      <definedName name="Menu_Principal"/>
      <definedName name="Sair"/>
      <definedName name="Vectore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supostos"/>
      <sheetName val="Nota Pensões 201612"/>
      <sheetName val="Carteira FP_BCP_201612"/>
      <sheetName val="Lançamentos 201612"/>
      <sheetName val="dctb 201612"/>
      <sheetName val="Auxiliar Contabilidade 201612"/>
      <sheetName val="Accounting 201612"/>
      <sheetName val="DADOS 2016"/>
      <sheetName val="Split G&amp;L 2013"/>
      <sheetName val="Apoio BdP"/>
      <sheetName val="Evolução G&amp;L"/>
      <sheetName val="Split G&amp;L 2015"/>
      <sheetName val="Split G&amp;L 2016"/>
      <sheetName val="Amort G&amp;L"/>
      <sheetName val="Assumptions &amp; Data"/>
      <sheetName val="Nota Pensões 201606"/>
      <sheetName val="Auxiliar Contabilidade 2016"/>
      <sheetName val="Lançamentos 2016"/>
      <sheetName val="Carteira FP_BCP_201606"/>
      <sheetName val="Lançamentos 201606"/>
      <sheetName val="dctb 201606"/>
      <sheetName val="Auxiliar Contabilidade 201606"/>
      <sheetName val="Accounting 201606"/>
      <sheetName val="Carteira FP_BCP_201512"/>
      <sheetName val="Nota Pensões 201512"/>
      <sheetName val="Auxiliar Contabilidade 201512"/>
      <sheetName val="Lançamentos 201512"/>
      <sheetName val="Accounting 201512"/>
      <sheetName val="dctb 201512"/>
      <sheetName val="DADOS 2015 - FUNDO"/>
      <sheetName val="DADOS 2015 - EXTRA-FUNDO"/>
      <sheetName val="Nota Pensões 201506"/>
      <sheetName val="201506 - Carteira FP_BCP"/>
      <sheetName val="Accounting 201506"/>
      <sheetName val="Auxiliar Contabilidade 201506"/>
      <sheetName val="Lançamentos 201506"/>
      <sheetName val="dctb 201506"/>
      <sheetName val="ER 201512 F&amp;C"/>
      <sheetName val="Sensibilidades 2016"/>
      <sheetName val="Sensibilidades 2015"/>
      <sheetName val="Sensibilidades 2014"/>
      <sheetName val="Sensibilidades 2013"/>
      <sheetName val="Nota Pensões 2014"/>
      <sheetName val="Nota Pensões 201312"/>
      <sheetName val="Nota Pensões 201212"/>
      <sheetName val="G&amp;L - 2014"/>
      <sheetName val="Custos Benefícios Reforma 2014"/>
      <sheetName val="Custo PA e PP 2014"/>
      <sheetName val="DADOS 2014 - FUNDO"/>
      <sheetName val="DADOS 2014 - EXTRA-FUNDO"/>
      <sheetName val="Custo Benefícios Reforma 201412"/>
      <sheetName val="Auxiliar Contabilidade 2014"/>
      <sheetName val="Lançamentos 2014"/>
      <sheetName val="dctb 2014"/>
      <sheetName val="G&amp;L - 201406"/>
      <sheetName val="Custos Benefícios Reforma 20146"/>
      <sheetName val="Custo PA e PP 201412"/>
      <sheetName val="Custo PA e PP 201406"/>
      <sheetName val="Custo PA e PP 2013"/>
      <sheetName val="DADOS 2013 - FUNDO"/>
      <sheetName val="DADOS 2013 - EXTRA-FUNDO"/>
      <sheetName val="SM - Situação Especial 2013"/>
      <sheetName val="N4 AVISO12_2001"/>
      <sheetName val="Custos Prémio Antiguidade 1306"/>
      <sheetName val="Custos Prémio Antiguidade 2013"/>
      <sheetName val="G&amp;L - 2013"/>
      <sheetName val="G&amp;L - 2012"/>
      <sheetName val="ER 2013 F&amp;C"/>
      <sheetName val="BdP Quadro 2-Responsab. e Fundo"/>
      <sheetName val="G&amp;L - 2011"/>
      <sheetName val="G&amp;L - 2010"/>
      <sheetName val="G&amp;L - 2009"/>
      <sheetName val="G&amp;L - 2008"/>
      <sheetName val="G&amp;L - 2007"/>
      <sheetName val="Custos Benefícios Reforma 2013"/>
      <sheetName val="Custos Reforma 201312"/>
      <sheetName val="Custos Reforma 201306"/>
      <sheetName val="Custos Benefícios Reforma 2012"/>
      <sheetName val="SM - Situação Especial 201206"/>
      <sheetName val="DADOS 2012 - FUNDO"/>
      <sheetName val="DADOS 2012 - EXTRA-FUNDO"/>
      <sheetName val="201206 - Activos Financeiros"/>
      <sheetName val="Curtailments Liabilities"/>
      <sheetName val="N12 AVISO12_2001"/>
      <sheetName val="Custos Benefícios Reforma 2011"/>
      <sheetName val="DADOS 2011 - FUNDO 1112"/>
      <sheetName val="DADOS 2011 - EXTRA-FUNDO 1112"/>
      <sheetName val="DADOS 2011 - FUNDO 1106"/>
      <sheetName val="DADOS 2011 - EXTRA-FUNDO 1106"/>
      <sheetName val="Custos Benefícios Reforma 2010"/>
      <sheetName val="DADOS 2010 - FUNDO 1012"/>
      <sheetName val="DADOS 2010 - EXTRA-FUNDO 1012"/>
      <sheetName val="DADOS 2010 - FUNDO 1006"/>
      <sheetName val="DADOS 2010 - EXTRA-FUNDO 1006"/>
      <sheetName val="Custos Benefícios Reforma 09"/>
      <sheetName val="DADOS 2009 - FUNDO 0912"/>
      <sheetName val="DADOS 2009 - EXTRA-FUNDO 0912"/>
      <sheetName val="DADOS 2009 - FUNDO 0906"/>
      <sheetName val="DADOS 2009 - EXTRA-FUNDO 0906"/>
      <sheetName val="Custos Benefícios Reforma 08"/>
      <sheetName val="DADOS 2008 - FUNDO"/>
      <sheetName val="DADOS 2008 - EXTRA-FUNDO"/>
      <sheetName val="Custos com Pensões 2007"/>
      <sheetName val="DADOS 2007 - FUNDO"/>
      <sheetName val="DADOS 2007 - EXTRA-FUNDO"/>
      <sheetName val="G_P Actuariais Totais 2006"/>
      <sheetName val="G_P Fin Fundo 2006"/>
      <sheetName val="G_P não Fin Extra Fundo 2006"/>
      <sheetName val="G_P não Fin Fundo 2006"/>
      <sheetName val="Custos com Pensões 2006"/>
      <sheetName val="Custos Prémio Antiguidade 2012"/>
      <sheetName val="Custos Prémio Antiguidade 1112"/>
      <sheetName val="Custos Prémio Antiguidade 1012"/>
      <sheetName val="Custos Prémio Antiguidade 1006"/>
      <sheetName val="Custos Prémio Antiguidade 0912"/>
      <sheetName val="Custos Prémio Antiguidade 08"/>
      <sheetName val="Custos Prémio Antiguidade 2007"/>
      <sheetName val="Custos Prémio Antiguidade 2006"/>
      <sheetName val="201412 - Carteira FP_BCP"/>
      <sheetName val="201312 - Carteira FP_BCP"/>
      <sheetName val="201212 - Carteira FP_BCP"/>
      <sheetName val="DADOS 2006 - FUNDO"/>
      <sheetName val="DADOS 2006 - EXTRA-FUNDO"/>
      <sheetName val="DADOS 2005 - FUNDO"/>
      <sheetName val="DADOS 2005 - EXTRA-FUN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M3">
            <v>1000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tura"/>
      <sheetName val="Plano"/>
      <sheetName val="Notas Automáticas"/>
      <sheetName val="DR's Sintese IAS CONS - Ver. PT"/>
      <sheetName val="DR's Sintese IAS CONS - Ver Tri"/>
      <sheetName val="OCI"/>
      <sheetName val="OCI TRIM"/>
      <sheetName val="BS's Sintese IAS CONS - Ver PT"/>
      <sheetName val="Mapa 'CX FL' FIN CONS - Ver. PT"/>
      <sheetName val="Rec. 'Equity' - Versão PT"/>
      <sheetName val="Nota 1 - Pág. seg. Ver PT"/>
      <sheetName val="Notas 2 a 17 - Versão PT"/>
      <sheetName val="Notas 18 a 26 - Versão PT"/>
      <sheetName val="Notas 27 a 47 FIN - Versão PT"/>
      <sheetName val="Notas 48 - 50AVersão PT"/>
      <sheetName val="Notas 50B FIN - Versão PT"/>
      <sheetName val="Nota 50C - 51A Versão PT"/>
      <sheetName val="Nota 51B - Versão PT"/>
      <sheetName val="Nota 51C - Versão PT"/>
      <sheetName val="Nota 51D Versão PT"/>
      <sheetName val="Nota 52A Versão PT"/>
      <sheetName val="Nota 52B PT"/>
      <sheetName val="Nota 52C-55 Versão PT"/>
      <sheetName val="Nota 56 e 57 A Versão PT "/>
      <sheetName val="Nota 57 B PT "/>
      <sheetName val="Nota 57 C PT"/>
      <sheetName val="Nota 58 Versão PT"/>
      <sheetName val="Relatório BP"/>
      <sheetName val="Relatório Read CMVM"/>
      <sheetName val="Income Statement - GB"/>
      <sheetName val="Income Statement Quarter - GB"/>
      <sheetName val="Comprehensive income"/>
      <sheetName val="Comprehensive income - Quarter"/>
      <sheetName val="Balance - GB"/>
      <sheetName val="Mapa 'Cash Flow' FIN - GB"/>
      <sheetName val="Rec. Sit. Líq. - GB"/>
      <sheetName val="Note 1 - Pág. seg.  GB"/>
      <sheetName val="Notes 2 to 17 - GB"/>
      <sheetName val="Notes 18 to 26 - GB"/>
      <sheetName val="Notes 27 to 47 - GB"/>
      <sheetName val="Notes 48 - 50A GB"/>
      <sheetName val="Note 50B - GB"/>
      <sheetName val="Note 50C- 51A GB"/>
      <sheetName val="Note 51B - GB"/>
      <sheetName val="Note 51C - GB"/>
      <sheetName val="Notes 51D- GB "/>
      <sheetName val="Notes 52A GB"/>
      <sheetName val="Nota 52B GB"/>
      <sheetName val="Notes 52C-55 GB"/>
      <sheetName val="Notes 56-57 A GB"/>
      <sheetName val="Nota 57 B GB"/>
      <sheetName val="Nota 57 C GB"/>
      <sheetName val="Note 58GB"/>
      <sheetName val="Dem's CONS Release - PT"/>
      <sheetName val="Dem's CONS Release - GB"/>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50">
          <cell r="G75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9"/>
  <sheetViews>
    <sheetView showGridLines="0" tabSelected="1" zoomScale="130" zoomScaleNormal="130" workbookViewId="0"/>
  </sheetViews>
  <sheetFormatPr defaultRowHeight="11.25"/>
  <cols>
    <col min="1" max="1" width="5.7109375" style="143" customWidth="1"/>
    <col min="2" max="2" width="10.7109375" style="143" customWidth="1"/>
    <col min="3" max="3" width="20" style="143" customWidth="1"/>
    <col min="4" max="4" width="71.140625" style="143" customWidth="1"/>
    <col min="5" max="5" width="7.7109375" style="143" customWidth="1"/>
    <col min="6" max="6" width="10.7109375" style="143" customWidth="1"/>
    <col min="7" max="7" width="75.140625" style="143" customWidth="1"/>
    <col min="8" max="16384" width="9.140625" style="143"/>
  </cols>
  <sheetData>
    <row r="1" spans="1:7">
      <c r="A1" s="415"/>
      <c r="B1" s="415"/>
      <c r="C1" s="415"/>
      <c r="D1" s="415"/>
    </row>
    <row r="2" spans="1:7">
      <c r="A2" s="415"/>
      <c r="B2" s="415"/>
      <c r="C2" s="415"/>
      <c r="D2" s="415"/>
    </row>
    <row r="3" spans="1:7">
      <c r="A3" s="415"/>
      <c r="B3" s="415"/>
      <c r="C3" s="415"/>
      <c r="D3" s="415"/>
    </row>
    <row r="4" spans="1:7">
      <c r="A4" s="415"/>
      <c r="B4" s="415"/>
      <c r="C4" s="415"/>
      <c r="D4" s="415"/>
    </row>
    <row r="5" spans="1:7">
      <c r="A5" s="415"/>
      <c r="B5" s="415"/>
      <c r="C5" s="415"/>
      <c r="D5" s="415"/>
    </row>
    <row r="6" spans="1:7">
      <c r="A6" s="415"/>
      <c r="B6" s="415"/>
      <c r="C6" s="415"/>
      <c r="D6" s="415"/>
    </row>
    <row r="7" spans="1:7" ht="27">
      <c r="A7" s="415"/>
      <c r="B7" s="413" t="s">
        <v>1484</v>
      </c>
      <c r="C7" s="415"/>
      <c r="D7" s="415"/>
    </row>
    <row r="8" spans="1:7">
      <c r="A8" s="415"/>
      <c r="C8" s="415"/>
      <c r="D8" s="415"/>
    </row>
    <row r="9" spans="1:7">
      <c r="A9" s="415"/>
      <c r="B9" s="415"/>
      <c r="C9" s="415"/>
      <c r="D9" s="415"/>
    </row>
    <row r="10" spans="1:7" ht="36" customHeight="1">
      <c r="A10" s="415"/>
      <c r="B10" s="933" t="s">
        <v>1491</v>
      </c>
      <c r="C10" s="415"/>
      <c r="D10" s="415"/>
      <c r="F10" s="933" t="s">
        <v>1489</v>
      </c>
    </row>
    <row r="11" spans="1:7" ht="20.100000000000001" customHeight="1">
      <c r="A11" s="415"/>
      <c r="B11" s="1169" t="s">
        <v>1486</v>
      </c>
      <c r="C11" s="1169" t="s">
        <v>1621</v>
      </c>
      <c r="D11" s="1035" t="s">
        <v>679</v>
      </c>
      <c r="E11" s="1285"/>
      <c r="F11" s="1169" t="s">
        <v>1883</v>
      </c>
      <c r="G11" s="1035" t="s">
        <v>1493</v>
      </c>
    </row>
    <row r="12" spans="1:7" ht="20.100000000000001" customHeight="1">
      <c r="A12" s="415"/>
      <c r="B12" s="1169" t="s">
        <v>1487</v>
      </c>
      <c r="C12" s="1169" t="s">
        <v>1622</v>
      </c>
      <c r="D12" s="1035" t="s">
        <v>969</v>
      </c>
      <c r="E12" s="1285"/>
      <c r="F12" s="1169" t="s">
        <v>1492</v>
      </c>
      <c r="G12" s="1035" t="s">
        <v>231</v>
      </c>
    </row>
    <row r="13" spans="1:7" ht="20.100000000000001" customHeight="1">
      <c r="A13" s="415"/>
      <c r="B13" s="1169" t="s">
        <v>1488</v>
      </c>
      <c r="C13" s="1169" t="s">
        <v>854</v>
      </c>
      <c r="D13" s="1035" t="s">
        <v>970</v>
      </c>
      <c r="E13" s="1285"/>
      <c r="F13" s="1169" t="s">
        <v>1494</v>
      </c>
      <c r="G13" s="1035" t="s">
        <v>1908</v>
      </c>
    </row>
    <row r="14" spans="1:7" ht="20.100000000000001" customHeight="1">
      <c r="A14" s="415"/>
      <c r="B14" s="1169" t="s">
        <v>1485</v>
      </c>
      <c r="C14" s="1169" t="s">
        <v>855</v>
      </c>
      <c r="D14" s="1035" t="s">
        <v>737</v>
      </c>
      <c r="E14" s="1285"/>
      <c r="F14" s="1169" t="s">
        <v>1496</v>
      </c>
      <c r="G14" s="1035" t="s">
        <v>1672</v>
      </c>
    </row>
    <row r="15" spans="1:7" ht="20.100000000000001" customHeight="1">
      <c r="A15" s="1284"/>
      <c r="B15" s="1169" t="s">
        <v>1495</v>
      </c>
      <c r="C15" s="1169" t="s">
        <v>256</v>
      </c>
      <c r="D15" s="1035" t="s">
        <v>257</v>
      </c>
      <c r="E15" s="1285"/>
      <c r="F15" s="1169" t="s">
        <v>1880</v>
      </c>
      <c r="G15" s="1035" t="s">
        <v>1506</v>
      </c>
    </row>
    <row r="16" spans="1:7" ht="20.100000000000001" customHeight="1">
      <c r="A16" s="1284"/>
      <c r="B16" s="1169" t="s">
        <v>1509</v>
      </c>
      <c r="C16" s="1169" t="s">
        <v>1623</v>
      </c>
      <c r="D16" s="1035" t="s">
        <v>615</v>
      </c>
      <c r="E16" s="1285"/>
      <c r="F16" s="1169" t="s">
        <v>1522</v>
      </c>
      <c r="G16" s="1035" t="s">
        <v>1523</v>
      </c>
    </row>
    <row r="17" spans="1:16" ht="20.100000000000001" customHeight="1">
      <c r="A17" s="1284"/>
      <c r="B17" s="1169" t="s">
        <v>1510</v>
      </c>
      <c r="C17" s="1169" t="s">
        <v>1624</v>
      </c>
      <c r="D17" s="1035" t="s">
        <v>616</v>
      </c>
      <c r="E17" s="1285"/>
      <c r="F17" s="1169" t="s">
        <v>1524</v>
      </c>
      <c r="G17" s="1035" t="s">
        <v>1861</v>
      </c>
    </row>
    <row r="18" spans="1:16" ht="20.100000000000001" customHeight="1">
      <c r="A18" s="415"/>
      <c r="B18" s="1037" t="s">
        <v>1352</v>
      </c>
      <c r="C18" s="1171" t="s">
        <v>627</v>
      </c>
      <c r="D18" s="1038" t="s">
        <v>626</v>
      </c>
      <c r="E18" s="1285"/>
      <c r="F18" s="1169" t="s">
        <v>1878</v>
      </c>
      <c r="G18" s="1035" t="s">
        <v>1532</v>
      </c>
    </row>
    <row r="19" spans="1:16" ht="20.100000000000001" customHeight="1">
      <c r="A19" s="1284"/>
      <c r="B19" s="1169" t="s">
        <v>1881</v>
      </c>
      <c r="C19" s="1169" t="s">
        <v>869</v>
      </c>
      <c r="D19" s="1035" t="s">
        <v>856</v>
      </c>
      <c r="E19" s="1286"/>
      <c r="F19" s="1169" t="s">
        <v>1525</v>
      </c>
      <c r="G19" s="1035" t="s">
        <v>1533</v>
      </c>
      <c r="H19" s="934"/>
      <c r="I19" s="934"/>
      <c r="J19" s="934"/>
    </row>
    <row r="20" spans="1:16" ht="20.100000000000001" customHeight="1">
      <c r="A20" s="1284"/>
      <c r="B20" s="1169" t="s">
        <v>1503</v>
      </c>
      <c r="C20" s="1169" t="s">
        <v>870</v>
      </c>
      <c r="D20" s="1035" t="s">
        <v>865</v>
      </c>
      <c r="E20" s="1286"/>
      <c r="F20" s="1169" t="s">
        <v>1526</v>
      </c>
      <c r="G20" s="1035" t="s">
        <v>1534</v>
      </c>
      <c r="H20" s="934"/>
      <c r="I20" s="934"/>
      <c r="J20" s="934"/>
    </row>
    <row r="21" spans="1:16" ht="20.100000000000001" customHeight="1">
      <c r="A21" s="1284"/>
      <c r="B21" s="1169" t="s">
        <v>1504</v>
      </c>
      <c r="C21" s="1169" t="s">
        <v>871</v>
      </c>
      <c r="D21" s="1035" t="s">
        <v>866</v>
      </c>
      <c r="E21" s="1286"/>
      <c r="F21" s="1169" t="s">
        <v>1529</v>
      </c>
      <c r="G21" s="1035" t="s">
        <v>1613</v>
      </c>
      <c r="H21" s="934"/>
      <c r="I21" s="934"/>
      <c r="J21" s="934"/>
    </row>
    <row r="22" spans="1:16" ht="20.100000000000001" customHeight="1">
      <c r="A22" s="1284"/>
      <c r="B22" s="1169" t="s">
        <v>1505</v>
      </c>
      <c r="C22" s="1169" t="s">
        <v>872</v>
      </c>
      <c r="D22" s="1034" t="s">
        <v>868</v>
      </c>
      <c r="E22" s="1286"/>
      <c r="F22" s="1169" t="s">
        <v>1531</v>
      </c>
      <c r="G22" s="1035" t="s">
        <v>1535</v>
      </c>
      <c r="H22" s="934"/>
      <c r="I22" s="934"/>
      <c r="J22" s="934"/>
    </row>
    <row r="23" spans="1:16" ht="20.100000000000001" customHeight="1">
      <c r="A23" s="1284"/>
      <c r="B23" s="1170" t="s">
        <v>1498</v>
      </c>
      <c r="C23" s="1170" t="s">
        <v>303</v>
      </c>
      <c r="D23" s="1040" t="s">
        <v>304</v>
      </c>
      <c r="E23" s="1285"/>
      <c r="F23" s="1169" t="s">
        <v>1536</v>
      </c>
      <c r="G23" s="1035" t="s">
        <v>1548</v>
      </c>
    </row>
    <row r="24" spans="1:16" ht="20.100000000000001" customHeight="1">
      <c r="A24" s="1284"/>
      <c r="B24" s="1170" t="s">
        <v>1499</v>
      </c>
      <c r="C24" s="1170" t="s">
        <v>341</v>
      </c>
      <c r="D24" s="1040" t="s">
        <v>342</v>
      </c>
      <c r="E24" s="1287"/>
      <c r="F24" s="1169" t="s">
        <v>1537</v>
      </c>
      <c r="G24" s="1035" t="s">
        <v>1541</v>
      </c>
      <c r="H24" s="414"/>
      <c r="I24" s="414"/>
      <c r="J24" s="414"/>
      <c r="K24" s="414"/>
    </row>
    <row r="25" spans="1:16" ht="20.100000000000001" customHeight="1">
      <c r="A25" s="1284"/>
      <c r="B25" s="1170" t="s">
        <v>1500</v>
      </c>
      <c r="C25" s="1170" t="s">
        <v>351</v>
      </c>
      <c r="D25" s="1040" t="s">
        <v>352</v>
      </c>
      <c r="E25" s="1285"/>
      <c r="F25" s="1169" t="s">
        <v>1538</v>
      </c>
      <c r="G25" s="1035" t="s">
        <v>1550</v>
      </c>
    </row>
    <row r="26" spans="1:16" ht="20.100000000000001" customHeight="1">
      <c r="A26" s="1284"/>
      <c r="B26" s="1170" t="s">
        <v>1501</v>
      </c>
      <c r="C26" s="1170" t="s">
        <v>617</v>
      </c>
      <c r="D26" s="1040" t="s">
        <v>555</v>
      </c>
      <c r="E26" s="1285"/>
      <c r="F26" s="1169" t="s">
        <v>1539</v>
      </c>
      <c r="G26" s="1035" t="s">
        <v>1542</v>
      </c>
    </row>
    <row r="27" spans="1:16" ht="20.100000000000001" customHeight="1">
      <c r="A27" s="1284"/>
      <c r="B27" s="1170" t="s">
        <v>1502</v>
      </c>
      <c r="C27" s="1170" t="s">
        <v>238</v>
      </c>
      <c r="D27" s="1040" t="s">
        <v>239</v>
      </c>
      <c r="E27" s="1285"/>
      <c r="F27" s="1169" t="s">
        <v>1540</v>
      </c>
      <c r="G27" s="1035" t="s">
        <v>1543</v>
      </c>
    </row>
    <row r="28" spans="1:16" ht="20.100000000000001" customHeight="1">
      <c r="A28" s="1284"/>
      <c r="B28" s="1170" t="s">
        <v>1882</v>
      </c>
      <c r="C28" s="1169" t="s">
        <v>586</v>
      </c>
      <c r="D28" s="1035" t="s">
        <v>561</v>
      </c>
      <c r="E28" s="1036"/>
      <c r="F28" s="1169" t="s">
        <v>1544</v>
      </c>
      <c r="G28" s="1035" t="s">
        <v>235</v>
      </c>
    </row>
    <row r="29" spans="1:16" ht="20.100000000000001" customHeight="1">
      <c r="A29" s="1284"/>
      <c r="B29" s="1170" t="s">
        <v>1497</v>
      </c>
      <c r="C29" s="1170" t="s">
        <v>587</v>
      </c>
      <c r="D29" s="1040" t="s">
        <v>573</v>
      </c>
      <c r="E29" s="1036"/>
      <c r="F29" s="1169" t="s">
        <v>1545</v>
      </c>
      <c r="G29" s="1035" t="s">
        <v>1906</v>
      </c>
    </row>
    <row r="30" spans="1:16" ht="20.100000000000001" customHeight="1">
      <c r="A30" s="1284"/>
      <c r="B30" s="1170" t="s">
        <v>1549</v>
      </c>
      <c r="C30" s="1170" t="s">
        <v>588</v>
      </c>
      <c r="D30" s="1040" t="s">
        <v>579</v>
      </c>
      <c r="E30" s="1041"/>
      <c r="F30" s="1169" t="s">
        <v>1847</v>
      </c>
      <c r="G30" s="1035" t="s">
        <v>1849</v>
      </c>
      <c r="H30" s="414"/>
    </row>
    <row r="31" spans="1:16" ht="20.100000000000001" customHeight="1">
      <c r="A31" s="1284"/>
      <c r="B31" s="1170" t="s">
        <v>1521</v>
      </c>
      <c r="C31" s="1170" t="s">
        <v>355</v>
      </c>
      <c r="D31" s="1040" t="s">
        <v>356</v>
      </c>
      <c r="E31" s="1041"/>
      <c r="F31" s="1169" t="s">
        <v>1546</v>
      </c>
      <c r="G31" s="1035" t="s">
        <v>1681</v>
      </c>
      <c r="H31" s="414"/>
      <c r="I31" s="414"/>
    </row>
    <row r="32" spans="1:16" ht="20.100000000000001" customHeight="1">
      <c r="A32" s="1284"/>
      <c r="B32" s="1170" t="s">
        <v>1512</v>
      </c>
      <c r="C32" s="1170" t="s">
        <v>364</v>
      </c>
      <c r="D32" s="1040" t="s">
        <v>1640</v>
      </c>
      <c r="E32" s="1041"/>
      <c r="F32" s="1169" t="s">
        <v>1547</v>
      </c>
      <c r="G32" s="1035" t="s">
        <v>1682</v>
      </c>
      <c r="H32" s="414"/>
      <c r="I32" s="414"/>
      <c r="J32" s="414"/>
      <c r="K32" s="414"/>
      <c r="L32" s="414"/>
      <c r="M32" s="414"/>
      <c r="N32" s="414"/>
      <c r="O32" s="414"/>
      <c r="P32" s="414"/>
    </row>
    <row r="33" spans="1:16" ht="20.100000000000001" customHeight="1">
      <c r="A33" s="1284"/>
      <c r="B33" s="1170" t="s">
        <v>1507</v>
      </c>
      <c r="C33" s="1170" t="s">
        <v>1625</v>
      </c>
      <c r="D33" s="1040" t="s">
        <v>618</v>
      </c>
      <c r="E33" s="1041"/>
      <c r="F33" s="1042"/>
      <c r="G33" s="1042"/>
      <c r="H33" s="414"/>
      <c r="I33" s="414"/>
      <c r="J33" s="414"/>
      <c r="K33" s="414"/>
      <c r="L33" s="414"/>
      <c r="M33" s="414"/>
      <c r="N33" s="414"/>
      <c r="O33" s="414"/>
      <c r="P33" s="414"/>
    </row>
    <row r="34" spans="1:16" ht="20.100000000000001" customHeight="1">
      <c r="A34" s="1284"/>
      <c r="B34" s="1170" t="s">
        <v>1508</v>
      </c>
      <c r="C34" s="1170" t="s">
        <v>1626</v>
      </c>
      <c r="D34" s="1040" t="s">
        <v>619</v>
      </c>
      <c r="E34" s="1036"/>
      <c r="F34" s="1042"/>
      <c r="G34" s="1042"/>
    </row>
    <row r="35" spans="1:16" ht="20.100000000000001" customHeight="1">
      <c r="A35" s="415"/>
      <c r="B35" s="1037"/>
      <c r="C35" s="1171" t="s">
        <v>628</v>
      </c>
      <c r="D35" s="1038" t="s">
        <v>626</v>
      </c>
      <c r="E35" s="1036"/>
      <c r="F35" s="1042"/>
      <c r="G35" s="1042"/>
    </row>
    <row r="36" spans="1:16" ht="20.100000000000001" customHeight="1">
      <c r="A36" s="1284"/>
      <c r="B36" s="1170" t="s">
        <v>1511</v>
      </c>
      <c r="C36" s="1170" t="s">
        <v>399</v>
      </c>
      <c r="D36" s="1040" t="s">
        <v>400</v>
      </c>
      <c r="E36" s="1041"/>
      <c r="F36" s="1042"/>
      <c r="G36" s="1042"/>
    </row>
    <row r="37" spans="1:16" ht="20.100000000000001" customHeight="1">
      <c r="A37" s="1284"/>
      <c r="B37" s="1170" t="s">
        <v>1879</v>
      </c>
      <c r="C37" s="1170" t="s">
        <v>896</v>
      </c>
      <c r="D37" s="1040" t="s">
        <v>1490</v>
      </c>
      <c r="E37" s="1039"/>
      <c r="F37" s="1039"/>
      <c r="G37" s="1039"/>
      <c r="H37" s="934"/>
      <c r="I37" s="934"/>
      <c r="J37" s="934"/>
      <c r="K37" s="934"/>
      <c r="L37" s="934"/>
    </row>
    <row r="38" spans="1:16" ht="20.100000000000001" customHeight="1">
      <c r="A38" s="1284"/>
      <c r="B38" s="1170" t="s">
        <v>1513</v>
      </c>
      <c r="C38" s="1170" t="s">
        <v>538</v>
      </c>
      <c r="D38" s="1040" t="s">
        <v>539</v>
      </c>
      <c r="E38" s="1041"/>
      <c r="F38" s="1041"/>
      <c r="G38" s="1041"/>
      <c r="H38" s="414"/>
      <c r="I38" s="414"/>
      <c r="J38" s="414"/>
    </row>
    <row r="39" spans="1:16" ht="20.100000000000001" customHeight="1">
      <c r="A39" s="1284"/>
      <c r="B39" s="1170" t="s">
        <v>1514</v>
      </c>
      <c r="C39" s="1170" t="s">
        <v>494</v>
      </c>
      <c r="D39" s="1040" t="s">
        <v>495</v>
      </c>
      <c r="E39" s="1041"/>
      <c r="F39" s="1041"/>
      <c r="G39" s="1041"/>
      <c r="H39" s="414"/>
      <c r="I39" s="414"/>
      <c r="J39" s="414"/>
    </row>
    <row r="40" spans="1:16" ht="20.100000000000001" customHeight="1">
      <c r="A40" s="1284"/>
      <c r="B40" s="1170" t="s">
        <v>1515</v>
      </c>
      <c r="C40" s="1170" t="s">
        <v>503</v>
      </c>
      <c r="D40" s="1040" t="s">
        <v>504</v>
      </c>
      <c r="E40" s="1041"/>
      <c r="F40" s="1042"/>
      <c r="G40" s="1042"/>
    </row>
    <row r="41" spans="1:16" ht="20.100000000000001" customHeight="1">
      <c r="A41" s="1284"/>
      <c r="B41" s="1170" t="s">
        <v>1516</v>
      </c>
      <c r="C41" s="1170" t="s">
        <v>410</v>
      </c>
      <c r="D41" s="1040" t="s">
        <v>411</v>
      </c>
      <c r="E41" s="1041"/>
      <c r="F41" s="1041"/>
      <c r="G41" s="1041"/>
      <c r="H41" s="414"/>
      <c r="I41" s="414"/>
      <c r="J41" s="414"/>
      <c r="K41" s="414"/>
      <c r="L41" s="414"/>
      <c r="M41" s="414"/>
    </row>
    <row r="42" spans="1:16" ht="20.100000000000001" customHeight="1">
      <c r="A42" s="1284"/>
      <c r="B42" s="1170" t="s">
        <v>1517</v>
      </c>
      <c r="C42" s="1170" t="s">
        <v>620</v>
      </c>
      <c r="D42" s="1040" t="s">
        <v>621</v>
      </c>
      <c r="E42" s="1041"/>
      <c r="F42" s="1041"/>
      <c r="G42" s="1041"/>
      <c r="H42" s="414"/>
      <c r="I42" s="414"/>
      <c r="J42" s="414"/>
      <c r="K42" s="414"/>
      <c r="L42" s="414"/>
      <c r="M42" s="414"/>
    </row>
    <row r="43" spans="1:16" ht="20.100000000000001" customHeight="1">
      <c r="A43" s="1284"/>
      <c r="B43" s="1170" t="s">
        <v>1518</v>
      </c>
      <c r="C43" s="1170" t="s">
        <v>620</v>
      </c>
      <c r="D43" s="1040" t="s">
        <v>622</v>
      </c>
      <c r="E43" s="1043"/>
      <c r="F43" s="1042"/>
      <c r="G43" s="1042"/>
    </row>
    <row r="44" spans="1:16" ht="20.100000000000001" customHeight="1">
      <c r="A44" s="415"/>
      <c r="B44" s="1037"/>
      <c r="C44" s="1171" t="s">
        <v>625</v>
      </c>
      <c r="D44" s="1038" t="s">
        <v>626</v>
      </c>
      <c r="E44" s="1043"/>
      <c r="F44" s="1042"/>
      <c r="G44" s="1042"/>
    </row>
    <row r="45" spans="1:16" ht="20.100000000000001" customHeight="1">
      <c r="A45" s="1284"/>
      <c r="B45" s="1170" t="s">
        <v>1620</v>
      </c>
      <c r="C45" s="1170" t="s">
        <v>518</v>
      </c>
      <c r="D45" s="1040" t="s">
        <v>519</v>
      </c>
      <c r="E45" s="1036"/>
      <c r="F45" s="1042"/>
      <c r="G45" s="1042"/>
    </row>
    <row r="46" spans="1:16" ht="20.100000000000001" customHeight="1">
      <c r="A46" s="1284"/>
      <c r="B46" s="1170" t="s">
        <v>1519</v>
      </c>
      <c r="C46" s="1170" t="s">
        <v>528</v>
      </c>
      <c r="D46" s="1040" t="s">
        <v>529</v>
      </c>
      <c r="E46" s="1041"/>
      <c r="F46" s="1041"/>
      <c r="G46" s="1041"/>
      <c r="H46" s="414"/>
      <c r="I46" s="414"/>
    </row>
    <row r="47" spans="1:16" ht="20.100000000000001" customHeight="1">
      <c r="A47" s="1284"/>
      <c r="B47" s="1170" t="s">
        <v>1520</v>
      </c>
      <c r="C47" s="1170" t="s">
        <v>424</v>
      </c>
      <c r="D47" s="1040" t="s">
        <v>425</v>
      </c>
      <c r="E47" s="1041"/>
      <c r="F47" s="1041"/>
      <c r="G47" s="1041"/>
      <c r="H47" s="414"/>
      <c r="I47" s="414"/>
    </row>
    <row r="48" spans="1:16" ht="20.100000000000001" customHeight="1">
      <c r="A48" s="1284"/>
      <c r="B48" s="1170" t="s">
        <v>1527</v>
      </c>
      <c r="C48" s="1170" t="s">
        <v>437</v>
      </c>
      <c r="D48" s="1040" t="s">
        <v>438</v>
      </c>
      <c r="E48" s="1041"/>
      <c r="F48" s="1041"/>
      <c r="G48" s="1042"/>
    </row>
    <row r="49" spans="1:10" ht="20.100000000000001" customHeight="1">
      <c r="A49" s="1284"/>
      <c r="B49" s="1170" t="s">
        <v>1875</v>
      </c>
      <c r="C49" s="1170" t="s">
        <v>449</v>
      </c>
      <c r="D49" s="1040" t="s">
        <v>450</v>
      </c>
      <c r="E49" s="1041"/>
      <c r="F49" s="1041"/>
      <c r="G49" s="1042"/>
    </row>
    <row r="50" spans="1:10" ht="20.100000000000001" customHeight="1">
      <c r="A50" s="1284"/>
      <c r="B50" s="1170" t="s">
        <v>1530</v>
      </c>
      <c r="C50" s="1170" t="s">
        <v>465</v>
      </c>
      <c r="D50" s="1040" t="s">
        <v>466</v>
      </c>
      <c r="E50" s="1041"/>
      <c r="F50" s="1041"/>
      <c r="G50" s="1041"/>
      <c r="H50" s="414"/>
      <c r="I50" s="414"/>
      <c r="J50" s="414"/>
    </row>
    <row r="51" spans="1:10" ht="24.75" customHeight="1">
      <c r="A51" s="1284"/>
      <c r="B51" s="1170" t="s">
        <v>1528</v>
      </c>
      <c r="C51" s="1170" t="s">
        <v>480</v>
      </c>
      <c r="D51" s="1040" t="s">
        <v>481</v>
      </c>
      <c r="E51" s="1041"/>
      <c r="F51" s="1041"/>
      <c r="G51" s="1041"/>
      <c r="H51" s="414"/>
      <c r="I51" s="414"/>
      <c r="J51" s="414"/>
    </row>
    <row r="52" spans="1:10" ht="20.100000000000001" customHeight="1">
      <c r="A52" s="1284"/>
      <c r="B52" s="1170" t="s">
        <v>1877</v>
      </c>
      <c r="C52" s="1170" t="s">
        <v>1627</v>
      </c>
      <c r="D52" s="1040" t="s">
        <v>624</v>
      </c>
      <c r="E52" s="1036"/>
      <c r="F52" s="1042"/>
      <c r="G52" s="1042"/>
    </row>
    <row r="53" spans="1:10" ht="20.100000000000001" customHeight="1">
      <c r="A53" s="1284"/>
      <c r="B53" s="1170" t="s">
        <v>1876</v>
      </c>
      <c r="C53" s="1170" t="s">
        <v>1628</v>
      </c>
      <c r="D53" s="1040" t="s">
        <v>623</v>
      </c>
      <c r="E53" s="1036"/>
      <c r="F53" s="1042"/>
      <c r="G53" s="1042"/>
    </row>
    <row r="54" spans="1:10" s="415" customFormat="1" ht="24.95" customHeight="1">
      <c r="C54" s="414"/>
    </row>
    <row r="55" spans="1:10" s="415" customFormat="1" ht="24.95" customHeight="1">
      <c r="C55" s="414"/>
    </row>
    <row r="56" spans="1:10" s="415" customFormat="1" ht="24.95" customHeight="1">
      <c r="C56" s="414"/>
    </row>
    <row r="57" spans="1:10" s="415" customFormat="1" ht="24.95" customHeight="1">
      <c r="C57" s="414"/>
    </row>
    <row r="58" spans="1:10" s="415" customFormat="1" ht="24.95" customHeight="1">
      <c r="C58" s="414"/>
    </row>
    <row r="59" spans="1:10" s="415" customFormat="1" ht="24.95" customHeight="1">
      <c r="C59" s="414"/>
    </row>
  </sheetData>
  <sheetProtection formatCells="0" formatColumns="0" formatRows="0" insertColumns="0" insertRows="0" insertHyperlinks="0" deleteColumns="0" deleteRows="0"/>
  <sortState ref="C36:D50">
    <sortCondition ref="C36:C50"/>
  </sortState>
  <hyperlinks>
    <hyperlink ref="C15:D15" location="'Modelo 4'!A1" display="Modelo 4 - EU OV1"/>
    <hyperlink ref="C16:D16" location="'Modelo 5-I'!A1" display="Modelo 5 - EU CR10"/>
    <hyperlink ref="C17:D17" location="'Modelo 5-II'!A1" display="Modelo 5 - EU CR10"/>
    <hyperlink ref="C23:D23" location="'Modelo 11'!A1" display="Modelo 11 - EU CR1-A"/>
    <hyperlink ref="C24:D24" location="'Modelo 12'!A1" display="Modelo 12 - EU CR1-B"/>
    <hyperlink ref="C25:D25" location="'Modelo 13'!A1" display="Modelo 13 - EU CR1-C"/>
    <hyperlink ref="C26:D26" location="'Modelo 14'!A1" display="Modelo 14 - EU CR1-D"/>
    <hyperlink ref="C27:D27" location="'Modelo 15'!A1" display="Modelo 15 - EU CR1-E"/>
    <hyperlink ref="C28:D28" location="'Modelo 16'!A1" display="Modelo 16 - EU CR2-A"/>
    <hyperlink ref="C29:D29" location="'Modelo 17'!A1" display="Modelo 17 - EU CR2-B"/>
    <hyperlink ref="C30:D30" location="Modelo18!A1" display="Modelo 18 - EU CR3"/>
    <hyperlink ref="C31:D31" location="'Modelo 19'!A1" display="Modelo 19 - EU CR4"/>
    <hyperlink ref="C32:D32" location="'Modelo 20'!A1" display="Modelo 20 - EU CR5"/>
    <hyperlink ref="C33:D33" location="'Modelo 21-I'!A1" display="Modelo 21 - EU CR6"/>
    <hyperlink ref="C34:D34" location="'Modelo 21-II'!A1" display="Modelo 21 - EU CR7"/>
    <hyperlink ref="C36:D36" location="'Modelo 23'!A1" display="Modelo 23 - EU CR8"/>
    <hyperlink ref="C38:D38" location="'Modelo 25'!A1" display="Modelo 25 - EU CCR1"/>
    <hyperlink ref="C39:D39" location="'Modelo 26'!A1" display="Modelo 26 - EU CCR2"/>
    <hyperlink ref="C40:D40" location="'Modelo 27'!A1" display="Modelo 27 - EU CCR8"/>
    <hyperlink ref="C41:D41" location="'Modelo 28'!A1" display="Modelo 28 - EU CCR3"/>
    <hyperlink ref="C42:D42" location="'Modelo 29-I'!A1" display="Modelo 29 - EU CCR4"/>
    <hyperlink ref="C43:D43" location="'Modelo 29-II'!A1" display="Modelo 29 - EU CCR5"/>
    <hyperlink ref="C45:D45" location="'Modelo 31'!A1" display="Modelo 31 - EU CCR5-A"/>
    <hyperlink ref="C46:D46" location="'Modelo 32'!A1" display="Modelo 32 - EU CCR5-B"/>
    <hyperlink ref="C48:D48" location="'Modelo 34'!A1" display="Modelo 34 - EU MR1"/>
    <hyperlink ref="C49:D49" location="'Modelo 35'!A1" display="Modelo 35 - EU MR2-A"/>
    <hyperlink ref="C50:D50" location="'Modelo 36'!A1" display="Modelo 36 - EU MR2-B"/>
    <hyperlink ref="C51:D51" location="'Modelo 37'!A1" display="Modelo 37 - EU MR3"/>
    <hyperlink ref="C52:D52" location="'Modelo 38-I (2)'!A1" display="Modelo 38 - EU MR4 (1)"/>
    <hyperlink ref="C53:D53" location="'Modelo 38-II (2)'!A1" display="Modelo 38 - EU MR4 (2)"/>
    <hyperlink ref="G12" location="'Rácios de capital'!A1" display="Rácios de capital e resumo dos seus principais componentes"/>
    <hyperlink ref="G13" location="'Capital regul vs Capital contab'!A1" display="Reconciliação entre o capital contabilístico e regulatório"/>
    <hyperlink ref="G14" location="'Divulg Rácio Alavancagem'!A1" display="Rácio de alavancagem em 30 de junho de 2018 (Modelo de divulgação do rácio de alavancagem)"/>
    <hyperlink ref="G29" location="'Divulg FP'!A1" display="Fundos próprios em 30 de junho de 2018 (Modelo de divulgação dos fundos próprios)"/>
    <hyperlink ref="G28" location="'Regime transit impacto IFRS9'!A1" display="Divulgação uniforme do regime transitório para reduzir o impacto da IFRS 9"/>
    <hyperlink ref="C11:C13" location="'Modelo 4'!A1" display="Modelo 4 - EU OV1"/>
    <hyperlink ref="C15" location="'Modelo 4'!A1" display="Modelo 4 - EU OV1"/>
    <hyperlink ref="C11" location="'Modelo 1-I'!A1" display="Modelo 1 - EU LI1 - 1"/>
    <hyperlink ref="D11" location="'Modelo 1-I'!A1" display="Diferenças entre os âmbitos da consolidação contabilística e regulamentar"/>
    <hyperlink ref="C12" location="'Modelo 1-II'!A1" display="Modelo 1 - EU LI1 - 2"/>
    <hyperlink ref="D12" location="'Modelo 1-II'!A1" display="Mapeamento das categorias das demonstrações financeiras com as categorias de risco regulamentar"/>
    <hyperlink ref="C13" location="'Modelo 2'!A1" display="Modelo 2 - EU LI2"/>
    <hyperlink ref="D13" location="'Modelo 2'!A1" display="Principais fontes de diferenças entre os montantes das posições em risco regulamentares e os valores contabilísticos das demonstrações financeiras"/>
    <hyperlink ref="C14" location="'Modelo 3'!A1" display="Modelo 3 - EU LI3"/>
    <hyperlink ref="D14" location="'Modelo 3'!A1" display="Especificação das diferenças no âmbito da consolidação (entidade por entidade)"/>
    <hyperlink ref="C19:D19" location="'Modelo 7'!A1" display="Modelo 7 - EU CRB-B"/>
    <hyperlink ref="C20:D20" location="'Modelo 8'!A1" display="Modelo 8 - EU CRB-C"/>
    <hyperlink ref="C21:D21" location="'Modelo 9'!A1" display="Modelo 9 - EU CRB-D"/>
    <hyperlink ref="C22:D22" location="'Modelo 10'!A1" display="Modelo 10 - EU CRB-E"/>
    <hyperlink ref="C37:D37" location="'Modelo 24'!A1" display="Modelo 24 - EU CR9"/>
    <hyperlink ref="F11:G11" location="'Quadro 6'!A1" display="Quadro 6"/>
    <hyperlink ref="F13:G13" location="'Quadro 8'!A1" display="Quadro 8"/>
    <hyperlink ref="F12" location="'Q8 Rácios de capital'!A1" display="Quadro 8"/>
    <hyperlink ref="B11:D11" location="'Modelo 1-I'!A1" display="Quadro 3"/>
    <hyperlink ref="B12:D12" location="'Modelo 1-II'!A1" display="Quadro 4"/>
    <hyperlink ref="B13" location="'Modelo 2'!A1" display="Quadro 5"/>
    <hyperlink ref="B14" location="'Modelo 3'!A1" display="Quadro 2"/>
    <hyperlink ref="B15" location="'Modelo 4'!A1" display="Quadro 10"/>
    <hyperlink ref="F14:G14" location="'Quadro 10'!A1" display="Quadro 10"/>
    <hyperlink ref="B28:D28" location="'Modelo 16'!A1" display="Quadro 13"/>
    <hyperlink ref="B23" location="'Modelo 11'!A1" display="Quadro 15"/>
    <hyperlink ref="B24" location="'Modelo 12'!A1" display="Quadro 16"/>
    <hyperlink ref="B25" location="'Modelo 13'!A1" display="Quadro 17"/>
    <hyperlink ref="B26" location="'Modelo 14'!A1" display="Quadro 18"/>
    <hyperlink ref="B27" location="'Modelo 15'!A1" display="Quadro 19"/>
    <hyperlink ref="B19" location="'Modelo 7'!A1" display="Quadro 22"/>
    <hyperlink ref="B20" location="'Modelo 8'!A1" display="Quadro 23"/>
    <hyperlink ref="B21" location="'Modelo 9'!A1" display="Quadro 24"/>
    <hyperlink ref="B22" location="'Modelo 10'!A1" display="Quadro 25"/>
    <hyperlink ref="B16" location="'Modelo 5-I'!A1" display="Quadro 34"/>
    <hyperlink ref="B17" location="'Modelo 5-II'!A1" display="Quadro 35"/>
    <hyperlink ref="B32" location="'Modelo 20'!A1" display="Quadro 31"/>
    <hyperlink ref="B33" location="'Modelo 21-I'!A1" display="Quadro 32"/>
    <hyperlink ref="B34" location="'Modelo 21-II'!A1" display="Quadro 33"/>
    <hyperlink ref="B36" location="'Modelo 23'!A1" display="Quadro 36"/>
    <hyperlink ref="B37" location="'Modelo 24'!A1" display="Quadro 30"/>
    <hyperlink ref="F16:G16" location="'Quadro 47'!A1" display="Quadro 47"/>
    <hyperlink ref="F17:G17" location="'Quadro 48'!A1" display="Quadro 48"/>
    <hyperlink ref="F18:G18" location="'Quadro 50'!A1" display="Quadro 50"/>
    <hyperlink ref="F19:G19" location="'Quadro 51'!A1" display="Quadro 51"/>
    <hyperlink ref="F20:G20" location="'Quadro 52'!A1" display="Quadro 52"/>
    <hyperlink ref="F22:G22" location="'Quadro 60'!A1" display="Quadro 60"/>
    <hyperlink ref="F23:G23" location="'Quadro 61'!A1" display="Quadro 61"/>
    <hyperlink ref="F24:G24" location="'Quadro 62'!A1" display="Quadro 62"/>
    <hyperlink ref="F25:G25" location="'Quadro 63'!A1" display="Quadro 63"/>
    <hyperlink ref="F26:G26" location="'Quadro 64'!A1" display="Quadro 64"/>
    <hyperlink ref="F27:G27" location="'Quadro 65'!A1" display="Quadro 65"/>
    <hyperlink ref="F28:G28" location="'ANEXO 1'!A1" display="Anexo 1"/>
    <hyperlink ref="F29:G29" location="'ANEXO 2'!A1" display="Anexo 2"/>
    <hyperlink ref="F31:G31" location="'ANEXO 4'!A1" display="Anexo 4"/>
    <hyperlink ref="F32:G32" location="'ANEXO 5'!A1" display="Anexo 5"/>
    <hyperlink ref="B38:D38" location="'Modelo 25'!A1" display="Quadro 37"/>
    <hyperlink ref="B39:D39" location="'Modelo 26'!A1" display="Quadro 38"/>
    <hyperlink ref="B40:D40" location="'Modelo 27'!A1" display="Quadro 39"/>
    <hyperlink ref="B41:D41" location="'Modelo 28'!A1" display="Quadro 40"/>
    <hyperlink ref="B42:D42" location="'Modelo 29-I'!A1" display="Quadro 41"/>
    <hyperlink ref="B43:D43" location="'Modelo 29-II'!A1" display="Qaudro 42"/>
    <hyperlink ref="B45:D45" location="'Modelo 31'!A1" display="Quadro 43"/>
    <hyperlink ref="B46:D46" location="'Modelo 32'!A1" display="Quadro 44"/>
    <hyperlink ref="B47:D47" location="'Modelo 33'!A1" display="Quadro 45"/>
    <hyperlink ref="B48:D48" location="'Modelo 34'!A1" display="Quadro 54"/>
    <hyperlink ref="B49:D49" location="'Modelo 35'!A1" display="Quadro 59"/>
    <hyperlink ref="B50:D50" location="'Modelo 36'!A1" display="Quadro 60"/>
    <hyperlink ref="B51:D51" location="'Modelo 37'!A1" display="Quadro 55"/>
    <hyperlink ref="B52:D52" location="'Modelo 38-I '!A1" display="Quadro 58 A"/>
    <hyperlink ref="B53:D53" location="'Modelo 38-II'!A1" display="Quadro 58 B"/>
    <hyperlink ref="F12:G12" location="'Quadro 7'!A1" display="Quadro 7"/>
    <hyperlink ref="B30" location="Modelo18!A1" display="Quadro 46"/>
    <hyperlink ref="B31" location="'Modelo 19'!A1" display="Quadro 47"/>
    <hyperlink ref="F15:G15" location="'Quadro 26'!A1" display="Quadro 26"/>
    <hyperlink ref="F21:G21" location="'Quadro 55'!A1" display="Quadro 55"/>
    <hyperlink ref="F30:G30" location="'ANEXO 3'!A1" display="Anexo 3"/>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3"/>
  <sheetViews>
    <sheetView showGridLines="0" showZeros="0" zoomScaleNormal="100" workbookViewId="0"/>
  </sheetViews>
  <sheetFormatPr defaultRowHeight="15" customHeight="1"/>
  <cols>
    <col min="1" max="1" width="12.7109375" style="181" customWidth="1"/>
    <col min="2" max="2" width="45.7109375" style="181" customWidth="1"/>
    <col min="3" max="6" width="12.7109375" style="181" customWidth="1"/>
    <col min="7" max="7" width="5.7109375" style="181" customWidth="1"/>
    <col min="8" max="11" width="12.85546875" style="181" customWidth="1"/>
    <col min="12" max="12" width="8.7109375" style="181" customWidth="1"/>
    <col min="13" max="14" width="12" customWidth="1"/>
    <col min="15" max="15" width="14.28515625" bestFit="1" customWidth="1"/>
    <col min="16" max="16384" width="9.140625" style="181"/>
  </cols>
  <sheetData>
    <row r="1" spans="2:15" ht="15" customHeight="1">
      <c r="B1" s="172"/>
      <c r="C1" s="172"/>
      <c r="D1" s="172"/>
      <c r="E1" s="172"/>
      <c r="F1" s="172"/>
      <c r="G1" s="172"/>
    </row>
    <row r="2" spans="2:15" ht="15" customHeight="1">
      <c r="B2" s="1382" t="s">
        <v>870</v>
      </c>
      <c r="C2" s="1382"/>
      <c r="D2" s="431"/>
      <c r="E2" s="431"/>
      <c r="F2" s="431"/>
      <c r="G2" s="431"/>
      <c r="H2" s="431"/>
      <c r="I2" s="431"/>
    </row>
    <row r="3" spans="2:15" s="203" customFormat="1" ht="15" customHeight="1">
      <c r="B3" s="1382" t="s">
        <v>865</v>
      </c>
      <c r="C3" s="1382"/>
      <c r="D3" s="431"/>
      <c r="E3" s="431"/>
      <c r="F3" s="431"/>
      <c r="G3" s="431"/>
      <c r="H3" s="431"/>
      <c r="I3" s="431"/>
      <c r="J3" s="514"/>
      <c r="K3" s="514"/>
      <c r="M3"/>
      <c r="N3"/>
      <c r="O3"/>
    </row>
    <row r="4" spans="2:15" s="203" customFormat="1" ht="15" customHeight="1">
      <c r="B4" s="1033" t="s">
        <v>0</v>
      </c>
      <c r="C4" s="505"/>
      <c r="D4" s="505"/>
      <c r="E4" s="505"/>
      <c r="F4" s="505"/>
      <c r="G4" s="505"/>
      <c r="H4" s="181"/>
      <c r="M4"/>
      <c r="N4"/>
      <c r="O4"/>
    </row>
    <row r="5" spans="2:15" s="203" customFormat="1" ht="15" customHeight="1">
      <c r="B5" s="505"/>
      <c r="C5" s="505"/>
      <c r="D5" s="505"/>
      <c r="E5" s="505"/>
      <c r="F5" s="505"/>
      <c r="G5" s="505"/>
      <c r="H5" s="181"/>
      <c r="K5" s="983"/>
      <c r="M5"/>
      <c r="N5"/>
      <c r="O5"/>
    </row>
    <row r="6" spans="2:15" s="203" customFormat="1" ht="15" customHeight="1">
      <c r="B6" s="304"/>
      <c r="C6" s="1381" t="s">
        <v>1357</v>
      </c>
      <c r="D6" s="1381"/>
      <c r="E6" s="1381"/>
      <c r="F6" s="1381"/>
      <c r="G6"/>
      <c r="H6" s="1381" t="s">
        <v>606</v>
      </c>
      <c r="I6" s="1381"/>
      <c r="J6" s="1381"/>
      <c r="K6" s="1381"/>
      <c r="M6" s="1352" t="s">
        <v>629</v>
      </c>
      <c r="N6"/>
      <c r="O6"/>
    </row>
    <row r="7" spans="2:15" s="486" customFormat="1" ht="15" customHeight="1">
      <c r="B7" s="1009"/>
      <c r="C7" s="1013" t="s">
        <v>305</v>
      </c>
      <c r="D7" s="1013" t="s">
        <v>306</v>
      </c>
      <c r="E7" s="1013" t="s">
        <v>1571</v>
      </c>
      <c r="F7" s="1013" t="s">
        <v>1572</v>
      </c>
      <c r="G7" s="1007"/>
      <c r="H7" s="1013" t="s">
        <v>305</v>
      </c>
      <c r="I7" s="1013" t="s">
        <v>306</v>
      </c>
      <c r="J7" s="1013" t="s">
        <v>1571</v>
      </c>
      <c r="K7" s="1013" t="s">
        <v>1572</v>
      </c>
      <c r="M7" s="1352"/>
      <c r="N7" s="1007"/>
      <c r="O7" s="1007"/>
    </row>
    <row r="8" spans="2:15" s="232" customFormat="1" ht="15" customHeight="1">
      <c r="B8" s="233"/>
      <c r="C8" s="691" t="s">
        <v>353</v>
      </c>
      <c r="D8" s="692" t="s">
        <v>354</v>
      </c>
      <c r="E8" s="691" t="s">
        <v>350</v>
      </c>
      <c r="F8" s="691" t="s">
        <v>2</v>
      </c>
      <c r="G8" s="690"/>
      <c r="H8" s="691" t="s">
        <v>353</v>
      </c>
      <c r="I8" s="692" t="s">
        <v>354</v>
      </c>
      <c r="J8" s="691" t="s">
        <v>350</v>
      </c>
      <c r="K8" s="691" t="s">
        <v>2</v>
      </c>
      <c r="M8"/>
      <c r="N8"/>
      <c r="O8"/>
    </row>
    <row r="9" spans="2:15" ht="15" customHeight="1">
      <c r="B9" s="101" t="s">
        <v>321</v>
      </c>
      <c r="C9" s="521"/>
      <c r="D9" s="521"/>
      <c r="E9" s="521"/>
      <c r="F9" s="521"/>
      <c r="G9"/>
      <c r="H9" s="521"/>
      <c r="I9" s="521"/>
      <c r="J9" s="521"/>
      <c r="K9" s="521">
        <f>SUM(H9:J9)</f>
        <v>0</v>
      </c>
      <c r="L9" s="189"/>
    </row>
    <row r="10" spans="2:15" ht="15" customHeight="1">
      <c r="B10" s="65" t="s">
        <v>322</v>
      </c>
      <c r="C10" s="292"/>
      <c r="D10" s="292"/>
      <c r="E10" s="292"/>
      <c r="F10" s="292"/>
      <c r="G10"/>
      <c r="H10" s="292"/>
      <c r="I10" s="292"/>
      <c r="J10" s="292"/>
      <c r="K10" s="292">
        <f t="shared" ref="K10:K12" si="0">SUM(H10:J10)</f>
        <v>0</v>
      </c>
      <c r="L10" s="189"/>
    </row>
    <row r="11" spans="2:15" ht="15" customHeight="1">
      <c r="B11" s="65" t="s">
        <v>323</v>
      </c>
      <c r="C11" s="292">
        <v>14075183.200639999</v>
      </c>
      <c r="D11" s="292">
        <v>4036.2388700000001</v>
      </c>
      <c r="E11" s="292">
        <v>899753.02726000105</v>
      </c>
      <c r="F11" s="292">
        <v>14978972.466770001</v>
      </c>
      <c r="G11"/>
      <c r="H11" s="292">
        <v>14568895.1532741</v>
      </c>
      <c r="I11" s="292">
        <v>3473.9387561700005</v>
      </c>
      <c r="J11" s="292">
        <v>1013406.4264732967</v>
      </c>
      <c r="K11" s="292">
        <f t="shared" si="0"/>
        <v>15585775.518503567</v>
      </c>
      <c r="L11" s="509"/>
      <c r="N11" s="654"/>
    </row>
    <row r="12" spans="2:15" ht="15" customHeight="1">
      <c r="B12" s="65" t="s">
        <v>324</v>
      </c>
      <c r="C12" s="292">
        <v>21302600.65752</v>
      </c>
      <c r="D12" s="292">
        <v>6443835.6002099998</v>
      </c>
      <c r="E12" s="292">
        <v>1616437.3483299965</v>
      </c>
      <c r="F12" s="292">
        <v>29362873.606059995</v>
      </c>
      <c r="G12"/>
      <c r="H12" s="292">
        <v>20911483.888194107</v>
      </c>
      <c r="I12" s="292">
        <v>6585237.9911251999</v>
      </c>
      <c r="J12" s="292">
        <v>1460222.544009201</v>
      </c>
      <c r="K12" s="292">
        <f t="shared" si="0"/>
        <v>28956944.423328508</v>
      </c>
      <c r="L12" s="510"/>
    </row>
    <row r="13" spans="2:15" ht="15" customHeight="1">
      <c r="B13" s="65" t="s">
        <v>326</v>
      </c>
      <c r="C13" s="292">
        <v>1466313.2015519612</v>
      </c>
      <c r="D13" s="292">
        <v>21892.389870210045</v>
      </c>
      <c r="E13" s="292"/>
      <c r="F13" s="292">
        <v>1488205.5914221713</v>
      </c>
      <c r="G13"/>
      <c r="H13" s="292">
        <v>421625.32389386633</v>
      </c>
      <c r="I13" s="292">
        <v>7926.6379958645466</v>
      </c>
      <c r="J13" s="292">
        <v>23103.691323645136</v>
      </c>
      <c r="K13" s="292">
        <f t="shared" ref="K13" si="1">SUM(H13:J13)</f>
        <v>452655.653213376</v>
      </c>
      <c r="L13" s="510"/>
    </row>
    <row r="14" spans="2:15" ht="20.100000000000001" customHeight="1">
      <c r="B14" s="70" t="s">
        <v>327</v>
      </c>
      <c r="C14" s="238">
        <v>36844097.059711955</v>
      </c>
      <c r="D14" s="238">
        <v>6469764.228950209</v>
      </c>
      <c r="E14" s="238">
        <v>2516190.3755899975</v>
      </c>
      <c r="F14" s="238">
        <v>45830051.664252162</v>
      </c>
      <c r="G14"/>
      <c r="H14" s="238">
        <f>SUM(H9:H13)</f>
        <v>35902004.365362071</v>
      </c>
      <c r="I14" s="238">
        <f t="shared" ref="I14:K14" si="2">SUM(I9:I13)</f>
        <v>6596638.567877234</v>
      </c>
      <c r="J14" s="238">
        <f t="shared" si="2"/>
        <v>2496732.6618061424</v>
      </c>
      <c r="K14" s="238">
        <f t="shared" si="2"/>
        <v>44995375.595045447</v>
      </c>
      <c r="L14" s="510"/>
    </row>
    <row r="15" spans="2:15" ht="15" customHeight="1">
      <c r="B15" s="65" t="s">
        <v>321</v>
      </c>
      <c r="C15" s="292">
        <v>8029613.9550299998</v>
      </c>
      <c r="D15" s="292">
        <v>5547561.5021599997</v>
      </c>
      <c r="E15" s="292">
        <v>1600482.5975900008</v>
      </c>
      <c r="F15" s="292">
        <v>15177658.054780001</v>
      </c>
      <c r="G15"/>
      <c r="H15" s="292">
        <v>4963895.5565278009</v>
      </c>
      <c r="I15" s="292">
        <v>4865567.7419993309</v>
      </c>
      <c r="J15" s="292">
        <v>1518341.58230504</v>
      </c>
      <c r="K15" s="292">
        <f t="shared" ref="K15:K30" si="3">SUM(H15:J15)</f>
        <v>11347804.880832173</v>
      </c>
      <c r="L15" s="509"/>
    </row>
    <row r="16" spans="2:15" ht="15" customHeight="1">
      <c r="B16" s="65" t="s">
        <v>328</v>
      </c>
      <c r="C16" s="292">
        <v>725060.09863999998</v>
      </c>
      <c r="D16" s="292">
        <v>80573.845760000011</v>
      </c>
      <c r="E16" s="292">
        <v>0.44833999995964402</v>
      </c>
      <c r="F16" s="292">
        <v>805634.39274000004</v>
      </c>
      <c r="G16"/>
      <c r="H16" s="292">
        <v>654971.12316329998</v>
      </c>
      <c r="I16" s="292">
        <v>88872.152400749997</v>
      </c>
      <c r="J16" s="292">
        <v>141.11821641994223</v>
      </c>
      <c r="K16" s="292">
        <f t="shared" si="3"/>
        <v>743984.39378046989</v>
      </c>
      <c r="L16" s="510"/>
    </row>
    <row r="17" spans="1:12" ht="15" customHeight="1">
      <c r="B17" s="65" t="s">
        <v>329</v>
      </c>
      <c r="C17" s="292">
        <v>104.72947000000001</v>
      </c>
      <c r="D17" s="292">
        <v>24675.02162</v>
      </c>
      <c r="E17" s="292">
        <v>118262.68426000001</v>
      </c>
      <c r="F17" s="292">
        <v>143042.43535000001</v>
      </c>
      <c r="G17"/>
      <c r="H17" s="292">
        <v>192167.41940419</v>
      </c>
      <c r="I17" s="292">
        <v>18329.696425139999</v>
      </c>
      <c r="J17" s="292">
        <v>136568.55582600995</v>
      </c>
      <c r="K17" s="292">
        <f t="shared" si="3"/>
        <v>347065.67165533995</v>
      </c>
      <c r="L17" s="509"/>
    </row>
    <row r="18" spans="1:12" ht="15" customHeight="1">
      <c r="B18" s="65" t="s">
        <v>330</v>
      </c>
      <c r="C18" s="292">
        <v>0</v>
      </c>
      <c r="D18" s="292">
        <v>0</v>
      </c>
      <c r="E18" s="292">
        <v>19138.976409999999</v>
      </c>
      <c r="F18" s="292">
        <v>19138.976409999999</v>
      </c>
      <c r="G18"/>
      <c r="H18" s="292">
        <v>0</v>
      </c>
      <c r="I18" s="292">
        <v>19431.872309999999</v>
      </c>
      <c r="J18" s="292">
        <v>0</v>
      </c>
      <c r="K18" s="292">
        <f t="shared" si="3"/>
        <v>19431.872309999999</v>
      </c>
      <c r="L18" s="189"/>
    </row>
    <row r="19" spans="1:12" ht="15" customHeight="1">
      <c r="B19" s="65" t="s">
        <v>331</v>
      </c>
      <c r="C19" s="292">
        <v>0</v>
      </c>
      <c r="D19" s="292">
        <v>0</v>
      </c>
      <c r="E19" s="292">
        <v>0</v>
      </c>
      <c r="F19" s="292">
        <v>0</v>
      </c>
      <c r="G19"/>
      <c r="H19" s="292">
        <v>0</v>
      </c>
      <c r="I19" s="292">
        <v>0</v>
      </c>
      <c r="J19" s="292">
        <v>0</v>
      </c>
      <c r="K19" s="292">
        <f t="shared" si="3"/>
        <v>0</v>
      </c>
      <c r="L19" s="189"/>
    </row>
    <row r="20" spans="1:12" ht="15" customHeight="1">
      <c r="B20" s="65" t="s">
        <v>322</v>
      </c>
      <c r="C20" s="292">
        <v>1006821.62335</v>
      </c>
      <c r="D20" s="292">
        <v>58577.817860000003</v>
      </c>
      <c r="E20" s="292">
        <v>1670473.8935200002</v>
      </c>
      <c r="F20" s="292">
        <v>2735873.3347300002</v>
      </c>
      <c r="G20"/>
      <c r="H20" s="292">
        <v>1104001.25166193</v>
      </c>
      <c r="I20" s="292">
        <v>398724.10760698997</v>
      </c>
      <c r="J20" s="292">
        <v>1411529.2944292603</v>
      </c>
      <c r="K20" s="292">
        <f t="shared" si="3"/>
        <v>2914254.6536981803</v>
      </c>
      <c r="L20" s="189"/>
    </row>
    <row r="21" spans="1:12" ht="15" customHeight="1">
      <c r="B21" s="65" t="s">
        <v>323</v>
      </c>
      <c r="C21" s="292">
        <v>3731695.3143600002</v>
      </c>
      <c r="D21" s="292">
        <v>4194988.7446799995</v>
      </c>
      <c r="E21" s="292">
        <v>678908.14795999951</v>
      </c>
      <c r="F21" s="292">
        <v>8605592.2069999985</v>
      </c>
      <c r="G21"/>
      <c r="H21" s="292">
        <v>3567280.8500815597</v>
      </c>
      <c r="I21" s="292">
        <v>3671493.4868419999</v>
      </c>
      <c r="J21" s="292">
        <v>872111.79861450987</v>
      </c>
      <c r="K21" s="292">
        <f t="shared" si="3"/>
        <v>8110886.1355380695</v>
      </c>
      <c r="L21" s="189"/>
    </row>
    <row r="22" spans="1:12" ht="15" customHeight="1">
      <c r="A22" s="197"/>
      <c r="B22" s="65" t="s">
        <v>324</v>
      </c>
      <c r="C22" s="292">
        <v>303632.79767999996</v>
      </c>
      <c r="D22" s="292">
        <v>2597449.3426999999</v>
      </c>
      <c r="E22" s="292">
        <v>235763.77994000004</v>
      </c>
      <c r="F22" s="292">
        <v>3136845.9203199996</v>
      </c>
      <c r="G22"/>
      <c r="H22" s="292">
        <v>233890.63769549</v>
      </c>
      <c r="I22" s="292">
        <v>2056184.50877682</v>
      </c>
      <c r="J22" s="292">
        <v>209559.17664013981</v>
      </c>
      <c r="K22" s="292">
        <f t="shared" si="3"/>
        <v>2499634.3231124501</v>
      </c>
      <c r="L22" s="189"/>
    </row>
    <row r="23" spans="1:12" ht="15" customHeight="1">
      <c r="A23" s="197"/>
      <c r="B23" s="65" t="s">
        <v>332</v>
      </c>
      <c r="C23" s="292">
        <v>74658.406300000002</v>
      </c>
      <c r="D23" s="292">
        <v>749828.66680999997</v>
      </c>
      <c r="E23" s="292">
        <v>371984.55142000009</v>
      </c>
      <c r="F23" s="292">
        <v>1196471.6245300001</v>
      </c>
      <c r="G23"/>
      <c r="H23" s="292">
        <v>55608.737174809998</v>
      </c>
      <c r="I23" s="292">
        <v>652382.24762665003</v>
      </c>
      <c r="J23" s="292">
        <v>254585.80846032</v>
      </c>
      <c r="K23" s="292">
        <f t="shared" si="3"/>
        <v>962576.79326178005</v>
      </c>
      <c r="L23" s="189"/>
    </row>
    <row r="24" spans="1:12" ht="15" customHeight="1">
      <c r="A24" s="197"/>
      <c r="B24" s="65" t="s">
        <v>333</v>
      </c>
      <c r="C24" s="292">
        <v>121243.21904000001</v>
      </c>
      <c r="D24" s="292">
        <v>269432.40233000007</v>
      </c>
      <c r="E24" s="292">
        <v>105104.19608000001</v>
      </c>
      <c r="F24" s="292">
        <v>495779.81745000009</v>
      </c>
      <c r="G24"/>
      <c r="H24" s="292">
        <v>130461.49555429</v>
      </c>
      <c r="I24" s="292">
        <v>317892.70177436009</v>
      </c>
      <c r="J24" s="292">
        <v>152316.33375866996</v>
      </c>
      <c r="K24" s="292">
        <f t="shared" si="3"/>
        <v>600670.53108732007</v>
      </c>
      <c r="L24" s="189"/>
    </row>
    <row r="25" spans="1:12" ht="15" customHeight="1">
      <c r="A25" s="197"/>
      <c r="B25" s="65" t="s">
        <v>334</v>
      </c>
      <c r="C25" s="292">
        <v>0</v>
      </c>
      <c r="D25" s="292">
        <v>0</v>
      </c>
      <c r="E25" s="292">
        <v>0</v>
      </c>
      <c r="F25" s="292">
        <v>0</v>
      </c>
      <c r="G25"/>
      <c r="H25" s="292">
        <v>0</v>
      </c>
      <c r="I25" s="292">
        <v>0</v>
      </c>
      <c r="J25" s="292">
        <v>0</v>
      </c>
      <c r="K25" s="292">
        <f t="shared" si="3"/>
        <v>0</v>
      </c>
      <c r="L25" s="189"/>
    </row>
    <row r="26" spans="1:12" ht="15" customHeight="1">
      <c r="A26" s="197"/>
      <c r="B26" s="65" t="s">
        <v>335</v>
      </c>
      <c r="C26" s="292">
        <v>0</v>
      </c>
      <c r="D26" s="292">
        <v>0</v>
      </c>
      <c r="E26" s="292">
        <v>0</v>
      </c>
      <c r="F26" s="292">
        <v>0</v>
      </c>
      <c r="G26"/>
      <c r="H26" s="292">
        <v>0</v>
      </c>
      <c r="I26" s="292">
        <v>0</v>
      </c>
      <c r="J26" s="292">
        <v>0</v>
      </c>
      <c r="K26" s="292">
        <f t="shared" si="3"/>
        <v>0</v>
      </c>
      <c r="L26" s="189"/>
    </row>
    <row r="27" spans="1:12" ht="15" customHeight="1">
      <c r="A27" s="197"/>
      <c r="B27" s="65" t="s">
        <v>336</v>
      </c>
      <c r="C27" s="292">
        <v>0</v>
      </c>
      <c r="D27" s="292">
        <v>0</v>
      </c>
      <c r="E27" s="292">
        <v>0</v>
      </c>
      <c r="F27" s="292">
        <v>0</v>
      </c>
      <c r="G27"/>
      <c r="H27" s="292">
        <v>0</v>
      </c>
      <c r="I27" s="292">
        <v>0</v>
      </c>
      <c r="J27" s="292">
        <v>0</v>
      </c>
      <c r="K27" s="292">
        <f t="shared" si="3"/>
        <v>0</v>
      </c>
      <c r="L27" s="189"/>
    </row>
    <row r="28" spans="1:12" ht="15" customHeight="1">
      <c r="A28" s="197"/>
      <c r="B28" s="65" t="s">
        <v>337</v>
      </c>
      <c r="C28" s="292">
        <v>157474.04977000001</v>
      </c>
      <c r="D28" s="292">
        <v>0</v>
      </c>
      <c r="E28" s="292">
        <v>2.4286299999952314</v>
      </c>
      <c r="F28" s="292">
        <v>157476.47840000002</v>
      </c>
      <c r="G28"/>
      <c r="H28" s="292">
        <v>21139.295959999999</v>
      </c>
      <c r="I28" s="292">
        <v>0</v>
      </c>
      <c r="J28" s="292">
        <v>0</v>
      </c>
      <c r="K28" s="292">
        <f t="shared" si="3"/>
        <v>21139.295959999999</v>
      </c>
      <c r="L28" s="189"/>
    </row>
    <row r="29" spans="1:12" ht="15" customHeight="1">
      <c r="A29" s="197"/>
      <c r="B29" s="65" t="s">
        <v>338</v>
      </c>
      <c r="C29" s="292">
        <v>0</v>
      </c>
      <c r="D29" s="292">
        <v>0</v>
      </c>
      <c r="E29" s="292">
        <v>29456.75056</v>
      </c>
      <c r="F29" s="292">
        <v>29456.75056</v>
      </c>
      <c r="G29"/>
      <c r="H29" s="292">
        <v>11161.5182800001</v>
      </c>
      <c r="I29" s="292">
        <v>0</v>
      </c>
      <c r="J29" s="292">
        <v>318.93957999989834</v>
      </c>
      <c r="K29" s="292">
        <f t="shared" si="3"/>
        <v>11480.457859999999</v>
      </c>
      <c r="L29" s="189"/>
    </row>
    <row r="30" spans="1:12" ht="15" customHeight="1">
      <c r="A30" s="197"/>
      <c r="B30" s="65" t="s">
        <v>339</v>
      </c>
      <c r="C30" s="292">
        <v>0</v>
      </c>
      <c r="D30" s="292">
        <v>0</v>
      </c>
      <c r="E30" s="292">
        <v>0</v>
      </c>
      <c r="F30" s="292">
        <v>0</v>
      </c>
      <c r="G30"/>
      <c r="H30" s="292">
        <v>0</v>
      </c>
      <c r="I30" s="292">
        <v>0</v>
      </c>
      <c r="J30" s="292">
        <v>0</v>
      </c>
      <c r="K30" s="292">
        <f t="shared" si="3"/>
        <v>0</v>
      </c>
      <c r="L30" s="189"/>
    </row>
    <row r="31" spans="1:12" ht="20.100000000000001" customHeight="1">
      <c r="A31" s="197"/>
      <c r="B31" s="445" t="s">
        <v>340</v>
      </c>
      <c r="C31" s="238">
        <v>14150304.193640001</v>
      </c>
      <c r="D31" s="238">
        <v>13523087.343919998</v>
      </c>
      <c r="E31" s="238">
        <v>4829578.4547100002</v>
      </c>
      <c r="F31" s="238">
        <v>32502969.99227</v>
      </c>
      <c r="G31"/>
      <c r="H31" s="238">
        <f>SUM(H15:H30)</f>
        <v>10934577.88550337</v>
      </c>
      <c r="I31" s="238">
        <f t="shared" ref="I31:K31" si="4">SUM(I15:I30)</f>
        <v>12088878.51576204</v>
      </c>
      <c r="J31" s="238">
        <f t="shared" si="4"/>
        <v>4555472.6078303698</v>
      </c>
      <c r="K31" s="238">
        <f t="shared" si="4"/>
        <v>27578929.009095784</v>
      </c>
      <c r="L31" s="189"/>
    </row>
    <row r="32" spans="1:12" ht="20.100000000000001" customHeight="1" thickBot="1">
      <c r="A32" s="197"/>
      <c r="B32" s="77" t="s">
        <v>2</v>
      </c>
      <c r="C32" s="516">
        <v>50994401.253351957</v>
      </c>
      <c r="D32" s="516">
        <v>19992851.572870206</v>
      </c>
      <c r="E32" s="516">
        <v>7345768.8302999977</v>
      </c>
      <c r="F32" s="516">
        <v>78333021.656522155</v>
      </c>
      <c r="G32"/>
      <c r="H32" s="516">
        <f>+H14+H31</f>
        <v>46836582.250865445</v>
      </c>
      <c r="I32" s="516">
        <f t="shared" ref="I32:K32" si="5">+I14+I31</f>
        <v>18685517.083639275</v>
      </c>
      <c r="J32" s="516">
        <f t="shared" si="5"/>
        <v>7052205.2696365118</v>
      </c>
      <c r="K32" s="516">
        <f t="shared" si="5"/>
        <v>72574304.604141235</v>
      </c>
      <c r="L32" s="189"/>
    </row>
    <row r="33" spans="1:1" ht="15" customHeight="1" thickTop="1">
      <c r="A33" s="197"/>
    </row>
  </sheetData>
  <mergeCells count="5">
    <mergeCell ref="H6:K6"/>
    <mergeCell ref="C6:F6"/>
    <mergeCell ref="M6:M7"/>
    <mergeCell ref="B3:C3"/>
    <mergeCell ref="B2:C2"/>
  </mergeCells>
  <hyperlinks>
    <hyperlink ref="M6" location="Índice!A1" display="Back to the Index"/>
  </hyperlinks>
  <pageMargins left="0.7" right="0.7" top="0.75" bottom="0.75" header="0.3" footer="0.3"/>
  <pageSetup paperSize="9" orientation="portrait" r:id="rId1"/>
  <ignoredErrors>
    <ignoredError sqref="K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65"/>
  <sheetViews>
    <sheetView showGridLines="0" showZeros="0" zoomScaleNormal="100" workbookViewId="0"/>
  </sheetViews>
  <sheetFormatPr defaultRowHeight="15" customHeight="1"/>
  <cols>
    <col min="1" max="1" width="12.7109375" style="181" customWidth="1"/>
    <col min="2" max="2" width="45.7109375" style="181" customWidth="1"/>
    <col min="3" max="3" width="10.7109375" style="181" customWidth="1"/>
    <col min="4" max="4" width="10.28515625" style="181" customWidth="1"/>
    <col min="5" max="6" width="10.140625" style="181" customWidth="1"/>
    <col min="7" max="7" width="10.28515625" style="181" customWidth="1"/>
    <col min="8" max="8" width="8.28515625" style="181" customWidth="1"/>
    <col min="9" max="9" width="9.7109375" style="181" customWidth="1"/>
    <col min="10" max="11" width="10.28515625" style="181" customWidth="1"/>
    <col min="12" max="12" width="8.7109375" style="181" customWidth="1"/>
    <col min="13" max="14" width="12" customWidth="1"/>
    <col min="15" max="15" width="14.28515625" style="197" bestFit="1" customWidth="1"/>
    <col min="16" max="16384" width="9.140625" style="181"/>
  </cols>
  <sheetData>
    <row r="1" spans="2:15" ht="15" customHeight="1">
      <c r="B1" s="172"/>
    </row>
    <row r="2" spans="2:15" ht="15" customHeight="1">
      <c r="B2" s="1382" t="s">
        <v>871</v>
      </c>
      <c r="C2" s="1382"/>
      <c r="D2" s="1382"/>
      <c r="E2" s="1382"/>
      <c r="F2" s="431"/>
    </row>
    <row r="3" spans="2:15" s="203" customFormat="1" ht="15" customHeight="1">
      <c r="B3" s="1382" t="s">
        <v>866</v>
      </c>
      <c r="C3" s="1382"/>
      <c r="D3" s="1382"/>
      <c r="E3" s="1382"/>
      <c r="F3" s="431"/>
      <c r="G3" s="172"/>
      <c r="H3" s="172"/>
      <c r="I3" s="172"/>
      <c r="J3" s="172"/>
      <c r="K3" s="172"/>
      <c r="M3"/>
      <c r="N3"/>
      <c r="O3" s="506"/>
    </row>
    <row r="4" spans="2:15" s="203" customFormat="1" ht="15" customHeight="1">
      <c r="B4" s="1033" t="s">
        <v>0</v>
      </c>
      <c r="C4" s="198"/>
      <c r="D4" s="305"/>
      <c r="E4" s="305"/>
      <c r="F4" s="305"/>
      <c r="G4" s="499"/>
      <c r="H4" s="499"/>
      <c r="I4" s="499"/>
      <c r="J4" s="1384"/>
      <c r="K4" s="1384"/>
      <c r="M4"/>
      <c r="N4"/>
      <c r="O4" s="506"/>
    </row>
    <row r="5" spans="2:15" s="203" customFormat="1" ht="15" customHeight="1">
      <c r="B5" s="1033"/>
      <c r="C5" s="198"/>
      <c r="D5" s="305"/>
      <c r="E5" s="305"/>
      <c r="F5" s="305"/>
      <c r="G5" s="499"/>
      <c r="H5" s="499"/>
      <c r="I5" s="499"/>
      <c r="J5" s="983"/>
      <c r="K5" s="983"/>
      <c r="M5"/>
      <c r="N5"/>
      <c r="O5" s="506"/>
    </row>
    <row r="6" spans="2:15" s="203" customFormat="1" ht="15" customHeight="1">
      <c r="C6" s="1383" t="s">
        <v>1357</v>
      </c>
      <c r="D6" s="1383"/>
      <c r="E6" s="1383"/>
      <c r="F6" s="1383"/>
      <c r="G6" s="1383"/>
      <c r="H6" s="1383"/>
      <c r="I6" s="1383"/>
      <c r="J6" s="1383"/>
      <c r="K6" s="1383"/>
      <c r="M6"/>
      <c r="N6"/>
      <c r="O6" s="506"/>
    </row>
    <row r="7" spans="2:15" s="486" customFormat="1" ht="15" customHeight="1">
      <c r="C7" s="1014"/>
      <c r="D7" s="1014"/>
      <c r="E7" s="1014"/>
      <c r="F7" s="1014" t="s">
        <v>310</v>
      </c>
      <c r="G7" s="1014"/>
      <c r="H7" s="1014"/>
      <c r="I7" s="1014"/>
      <c r="J7" s="1014"/>
      <c r="K7" s="1014" t="s">
        <v>1573</v>
      </c>
      <c r="M7" s="1007"/>
      <c r="N7" s="1007"/>
      <c r="O7" s="558"/>
    </row>
    <row r="8" spans="2:15" s="232" customFormat="1" ht="35.1" customHeight="1">
      <c r="B8" s="233"/>
      <c r="C8" s="85" t="s">
        <v>343</v>
      </c>
      <c r="D8" s="85" t="s">
        <v>345</v>
      </c>
      <c r="E8" s="85" t="s">
        <v>344</v>
      </c>
      <c r="F8" s="85" t="s">
        <v>346</v>
      </c>
      <c r="G8" s="85" t="s">
        <v>347</v>
      </c>
      <c r="H8" s="85" t="s">
        <v>867</v>
      </c>
      <c r="I8" s="85" t="s">
        <v>349</v>
      </c>
      <c r="J8" s="85" t="s">
        <v>350</v>
      </c>
      <c r="K8" s="85" t="s">
        <v>296</v>
      </c>
      <c r="M8" s="1352" t="s">
        <v>629</v>
      </c>
      <c r="N8"/>
      <c r="O8" s="507"/>
    </row>
    <row r="9" spans="2:15" ht="15" customHeight="1">
      <c r="B9" s="101" t="s">
        <v>321</v>
      </c>
      <c r="C9" s="522"/>
      <c r="D9" s="522"/>
      <c r="E9" s="522"/>
      <c r="F9" s="522"/>
      <c r="G9" s="522"/>
      <c r="H9" s="522"/>
      <c r="I9" s="522"/>
      <c r="J9" s="522"/>
      <c r="K9" s="522">
        <v>0</v>
      </c>
      <c r="L9" s="189"/>
      <c r="M9" s="1352"/>
    </row>
    <row r="10" spans="2:15" ht="15" customHeight="1">
      <c r="B10" s="65" t="s">
        <v>322</v>
      </c>
      <c r="C10" s="519"/>
      <c r="D10" s="519"/>
      <c r="E10" s="519"/>
      <c r="F10" s="519"/>
      <c r="G10" s="519"/>
      <c r="H10" s="519"/>
      <c r="I10" s="519"/>
      <c r="J10" s="519"/>
      <c r="K10" s="519">
        <v>0</v>
      </c>
      <c r="L10" s="189"/>
    </row>
    <row r="11" spans="2:15" ht="15" customHeight="1">
      <c r="B11" s="65" t="s">
        <v>323</v>
      </c>
      <c r="C11" s="517">
        <v>0</v>
      </c>
      <c r="D11" s="517">
        <v>5963322.8104955042</v>
      </c>
      <c r="E11" s="517">
        <v>0</v>
      </c>
      <c r="F11" s="517">
        <v>1695435.1964000002</v>
      </c>
      <c r="G11" s="517">
        <v>743630.46832686535</v>
      </c>
      <c r="H11" s="517">
        <v>0</v>
      </c>
      <c r="I11" s="517">
        <v>942239.08672295464</v>
      </c>
      <c r="J11" s="517">
        <v>5634344.9048240986</v>
      </c>
      <c r="K11" s="517">
        <v>14978972.466769423</v>
      </c>
      <c r="L11" s="509"/>
    </row>
    <row r="12" spans="2:15" ht="15" customHeight="1">
      <c r="B12" s="65" t="s">
        <v>324</v>
      </c>
      <c r="C12" s="517">
        <v>23241201.776084125</v>
      </c>
      <c r="D12" s="517">
        <v>314111.39184423618</v>
      </c>
      <c r="E12" s="517">
        <v>4363587.8672906114</v>
      </c>
      <c r="F12" s="517">
        <v>221880.70109992154</v>
      </c>
      <c r="G12" s="517">
        <v>200184.66410301326</v>
      </c>
      <c r="H12" s="517">
        <v>15.302668213</v>
      </c>
      <c r="I12" s="517">
        <v>203003.61444321484</v>
      </c>
      <c r="J12" s="517">
        <v>818888.2885267036</v>
      </c>
      <c r="K12" s="517">
        <v>29362873.606060039</v>
      </c>
      <c r="L12" s="510"/>
    </row>
    <row r="13" spans="2:15" ht="15" customHeight="1">
      <c r="B13" s="65" t="s">
        <v>326</v>
      </c>
      <c r="C13" s="517"/>
      <c r="D13" s="517"/>
      <c r="E13" s="517"/>
      <c r="F13" s="517"/>
      <c r="G13" s="517"/>
      <c r="H13" s="517"/>
      <c r="I13" s="517"/>
      <c r="J13" s="517">
        <v>1488205.6380659589</v>
      </c>
      <c r="K13" s="517">
        <v>1488205.6380659589</v>
      </c>
      <c r="L13" s="510"/>
    </row>
    <row r="14" spans="2:15" ht="20.100000000000001" customHeight="1">
      <c r="B14" s="70" t="s">
        <v>327</v>
      </c>
      <c r="C14" s="238">
        <v>23241201.776084125</v>
      </c>
      <c r="D14" s="238">
        <v>6277434.2023397405</v>
      </c>
      <c r="E14" s="238">
        <v>4363587.8672906114</v>
      </c>
      <c r="F14" s="238">
        <v>1917315.8974999217</v>
      </c>
      <c r="G14" s="238">
        <v>943815.13242987858</v>
      </c>
      <c r="H14" s="238">
        <v>15.302668213</v>
      </c>
      <c r="I14" s="238">
        <v>1145242.7011661695</v>
      </c>
      <c r="J14" s="238">
        <v>7941438.8314167615</v>
      </c>
      <c r="K14" s="238">
        <v>45830051.710895419</v>
      </c>
      <c r="L14" s="510"/>
    </row>
    <row r="15" spans="2:15" ht="15" customHeight="1">
      <c r="B15" s="65" t="s">
        <v>321</v>
      </c>
      <c r="C15" s="517">
        <v>0</v>
      </c>
      <c r="D15" s="517">
        <v>2301576.6544112749</v>
      </c>
      <c r="E15" s="517">
        <v>0</v>
      </c>
      <c r="F15" s="517">
        <v>3899.9136220971</v>
      </c>
      <c r="G15" s="517">
        <v>11879336.45055096</v>
      </c>
      <c r="H15" s="517">
        <v>180.3054498219</v>
      </c>
      <c r="I15" s="517">
        <v>0</v>
      </c>
      <c r="J15" s="517">
        <v>992664.73074666876</v>
      </c>
      <c r="K15" s="517">
        <v>15177658.054780822</v>
      </c>
      <c r="L15" s="509"/>
    </row>
    <row r="16" spans="2:15" ht="15" customHeight="1">
      <c r="B16" s="65" t="s">
        <v>328</v>
      </c>
      <c r="C16" s="517">
        <v>0</v>
      </c>
      <c r="D16" s="517">
        <v>2698.5376468544996</v>
      </c>
      <c r="E16" s="517">
        <v>0</v>
      </c>
      <c r="F16" s="517">
        <v>0</v>
      </c>
      <c r="G16" s="517">
        <v>794727.61977098102</v>
      </c>
      <c r="H16" s="517">
        <v>0</v>
      </c>
      <c r="I16" s="517">
        <v>0</v>
      </c>
      <c r="J16" s="517">
        <v>8208.2353214905015</v>
      </c>
      <c r="K16" s="517">
        <v>805634.39273932599</v>
      </c>
      <c r="L16" s="510"/>
    </row>
    <row r="17" spans="1:12" ht="15" customHeight="1">
      <c r="B17" s="65" t="s">
        <v>329</v>
      </c>
      <c r="C17" s="517">
        <v>0</v>
      </c>
      <c r="D17" s="517">
        <v>104.72946749949999</v>
      </c>
      <c r="E17" s="517">
        <v>0</v>
      </c>
      <c r="F17" s="517">
        <v>0</v>
      </c>
      <c r="G17" s="517">
        <v>42683.200501947089</v>
      </c>
      <c r="H17" s="517">
        <v>0</v>
      </c>
      <c r="I17" s="517">
        <v>96348.960722732707</v>
      </c>
      <c r="J17" s="517">
        <v>3905.5446510118982</v>
      </c>
      <c r="K17" s="517">
        <v>143042.4353431912</v>
      </c>
      <c r="L17" s="509"/>
    </row>
    <row r="18" spans="1:12" ht="15" customHeight="1">
      <c r="B18" s="65" t="s">
        <v>330</v>
      </c>
      <c r="C18" s="517">
        <v>0</v>
      </c>
      <c r="D18" s="517">
        <v>0</v>
      </c>
      <c r="E18" s="517">
        <v>0</v>
      </c>
      <c r="F18" s="517">
        <v>0</v>
      </c>
      <c r="G18" s="517">
        <v>19138.976406274698</v>
      </c>
      <c r="H18" s="517">
        <v>0</v>
      </c>
      <c r="I18" s="517">
        <v>0</v>
      </c>
      <c r="J18" s="517">
        <v>0</v>
      </c>
      <c r="K18" s="517">
        <v>19138.976406274698</v>
      </c>
      <c r="L18" s="189"/>
    </row>
    <row r="19" spans="1:12" ht="15" customHeight="1">
      <c r="B19" s="65" t="s">
        <v>331</v>
      </c>
      <c r="C19" s="517"/>
      <c r="D19" s="517"/>
      <c r="E19" s="517"/>
      <c r="F19" s="517"/>
      <c r="G19" s="517"/>
      <c r="H19" s="517"/>
      <c r="I19" s="517"/>
      <c r="J19" s="517"/>
      <c r="K19" s="517">
        <v>0</v>
      </c>
      <c r="L19" s="189"/>
    </row>
    <row r="20" spans="1:12" ht="15" customHeight="1">
      <c r="B20" s="65" t="s">
        <v>322</v>
      </c>
      <c r="C20" s="517">
        <v>0</v>
      </c>
      <c r="D20" s="517">
        <v>2074155.0079111049</v>
      </c>
      <c r="E20" s="517">
        <v>0</v>
      </c>
      <c r="F20" s="517">
        <v>0</v>
      </c>
      <c r="G20" s="517">
        <v>661718.32682717312</v>
      </c>
      <c r="H20" s="517">
        <v>0</v>
      </c>
      <c r="I20" s="517">
        <v>0</v>
      </c>
      <c r="J20" s="517">
        <v>0</v>
      </c>
      <c r="K20" s="517">
        <v>2735873.3347382778</v>
      </c>
      <c r="L20" s="189"/>
    </row>
    <row r="21" spans="1:12" ht="15" customHeight="1">
      <c r="B21" s="65" t="s">
        <v>323</v>
      </c>
      <c r="C21" s="517">
        <v>0</v>
      </c>
      <c r="D21" s="517">
        <v>405181.12715702003</v>
      </c>
      <c r="E21" s="517">
        <v>0</v>
      </c>
      <c r="F21" s="517">
        <v>240196.21291823528</v>
      </c>
      <c r="G21" s="517">
        <v>5676612.9555025967</v>
      </c>
      <c r="H21" s="517">
        <v>66.571135706899994</v>
      </c>
      <c r="I21" s="517">
        <v>387352.07904056931</v>
      </c>
      <c r="J21" s="517">
        <v>1896183.2612502808</v>
      </c>
      <c r="K21" s="517">
        <v>8605592.2070044093</v>
      </c>
      <c r="L21" s="189"/>
    </row>
    <row r="22" spans="1:12" ht="15" customHeight="1">
      <c r="A22" s="197"/>
      <c r="B22" s="65" t="s">
        <v>324</v>
      </c>
      <c r="C22" s="517">
        <v>0</v>
      </c>
      <c r="D22" s="517">
        <v>24317.124266613897</v>
      </c>
      <c r="E22" s="517">
        <v>2347715.6034350884</v>
      </c>
      <c r="F22" s="517">
        <v>27181.007925364494</v>
      </c>
      <c r="G22" s="517">
        <v>521219.20770394284</v>
      </c>
      <c r="H22" s="517">
        <v>0.4095549456</v>
      </c>
      <c r="I22" s="517">
        <v>72296.216788259524</v>
      </c>
      <c r="J22" s="517">
        <v>144116.35064929194</v>
      </c>
      <c r="K22" s="517">
        <v>3136845.9203235069</v>
      </c>
      <c r="L22" s="189"/>
    </row>
    <row r="23" spans="1:12" ht="15" customHeight="1">
      <c r="A23" s="197"/>
      <c r="B23" s="65" t="s">
        <v>332</v>
      </c>
      <c r="C23" s="517">
        <v>18145.544830062921</v>
      </c>
      <c r="D23" s="517">
        <v>32926.670038660399</v>
      </c>
      <c r="E23" s="517">
        <v>112702.16117945641</v>
      </c>
      <c r="F23" s="517">
        <v>5554.3420593045994</v>
      </c>
      <c r="G23" s="517">
        <v>952580.19290105382</v>
      </c>
      <c r="H23" s="517">
        <v>0</v>
      </c>
      <c r="I23" s="517">
        <v>26567.521210504998</v>
      </c>
      <c r="J23" s="517">
        <v>47995.192307713871</v>
      </c>
      <c r="K23" s="517">
        <v>1196471.624526757</v>
      </c>
      <c r="L23" s="189"/>
    </row>
    <row r="24" spans="1:12" ht="15" customHeight="1">
      <c r="A24" s="197"/>
      <c r="B24" s="65" t="s">
        <v>333</v>
      </c>
      <c r="C24" s="517">
        <v>5872.0914354781971</v>
      </c>
      <c r="D24" s="517">
        <v>15280.199908021894</v>
      </c>
      <c r="E24" s="517">
        <v>134894.43556988859</v>
      </c>
      <c r="F24" s="517">
        <v>21865.134159046309</v>
      </c>
      <c r="G24" s="517">
        <v>267762.98761140311</v>
      </c>
      <c r="H24" s="517">
        <v>0</v>
      </c>
      <c r="I24" s="517">
        <v>6819.0521530831975</v>
      </c>
      <c r="J24" s="517">
        <v>43285.916609674292</v>
      </c>
      <c r="K24" s="517">
        <v>495779.81744659558</v>
      </c>
      <c r="L24" s="189"/>
    </row>
    <row r="25" spans="1:12" ht="15" customHeight="1">
      <c r="A25" s="197"/>
      <c r="B25" s="65" t="s">
        <v>334</v>
      </c>
      <c r="C25" s="517"/>
      <c r="D25" s="517"/>
      <c r="E25" s="517"/>
      <c r="F25" s="517"/>
      <c r="G25" s="517"/>
      <c r="H25" s="517"/>
      <c r="I25" s="517"/>
      <c r="J25" s="517"/>
      <c r="K25" s="517">
        <v>0</v>
      </c>
      <c r="L25" s="189"/>
    </row>
    <row r="26" spans="1:12" ht="15" customHeight="1">
      <c r="A26" s="197"/>
      <c r="B26" s="65" t="s">
        <v>335</v>
      </c>
      <c r="C26" s="517"/>
      <c r="D26" s="517"/>
      <c r="E26" s="517"/>
      <c r="F26" s="517"/>
      <c r="G26" s="517"/>
      <c r="H26" s="517"/>
      <c r="I26" s="517"/>
      <c r="J26" s="517"/>
      <c r="K26" s="517">
        <v>0</v>
      </c>
      <c r="L26" s="189"/>
    </row>
    <row r="27" spans="1:12" ht="15" customHeight="1">
      <c r="A27" s="197"/>
      <c r="B27" s="65" t="s">
        <v>336</v>
      </c>
      <c r="C27" s="517"/>
      <c r="D27" s="517"/>
      <c r="E27" s="517"/>
      <c r="F27" s="517"/>
      <c r="G27" s="517"/>
      <c r="H27" s="517"/>
      <c r="I27" s="517"/>
      <c r="J27" s="517"/>
      <c r="K27" s="517">
        <v>0</v>
      </c>
      <c r="L27" s="189"/>
    </row>
    <row r="28" spans="1:12" ht="15" customHeight="1">
      <c r="A28" s="197"/>
      <c r="B28" s="65" t="s">
        <v>337</v>
      </c>
      <c r="C28" s="517"/>
      <c r="D28" s="517"/>
      <c r="E28" s="517"/>
      <c r="F28" s="517"/>
      <c r="G28" s="517"/>
      <c r="H28" s="517"/>
      <c r="I28" s="517"/>
      <c r="J28" s="517">
        <v>157476.47839999999</v>
      </c>
      <c r="K28" s="517">
        <v>157476.47839999999</v>
      </c>
      <c r="L28" s="189"/>
    </row>
    <row r="29" spans="1:12" ht="15" customHeight="1">
      <c r="A29" s="197"/>
      <c r="B29" s="65" t="s">
        <v>338</v>
      </c>
      <c r="C29" s="517"/>
      <c r="D29" s="517"/>
      <c r="E29" s="517"/>
      <c r="F29" s="517"/>
      <c r="G29" s="517"/>
      <c r="H29" s="517"/>
      <c r="I29" s="517"/>
      <c r="J29" s="517">
        <v>29456.75056</v>
      </c>
      <c r="K29" s="517">
        <v>29456.75056</v>
      </c>
      <c r="L29" s="189"/>
    </row>
    <row r="30" spans="1:12" ht="15" customHeight="1">
      <c r="A30" s="197"/>
      <c r="B30" s="65" t="s">
        <v>339</v>
      </c>
      <c r="C30" s="517"/>
      <c r="D30" s="517"/>
      <c r="E30" s="517"/>
      <c r="F30" s="517"/>
      <c r="G30" s="517"/>
      <c r="H30" s="517"/>
      <c r="I30" s="517"/>
      <c r="J30" s="517"/>
      <c r="K30" s="523">
        <v>0</v>
      </c>
      <c r="L30" s="189"/>
    </row>
    <row r="31" spans="1:12" ht="20.100000000000001" customHeight="1">
      <c r="A31" s="197"/>
      <c r="B31" s="445" t="s">
        <v>340</v>
      </c>
      <c r="C31" s="517">
        <v>24017.636265541118</v>
      </c>
      <c r="D31" s="517">
        <v>4856240.0508070504</v>
      </c>
      <c r="E31" s="517">
        <v>2595312.2001844333</v>
      </c>
      <c r="F31" s="517">
        <v>298696.61068404774</v>
      </c>
      <c r="G31" s="517">
        <v>20815779.917776331</v>
      </c>
      <c r="H31" s="517">
        <v>247.28614047439999</v>
      </c>
      <c r="I31" s="517">
        <v>589383.82991514972</v>
      </c>
      <c r="J31" s="517">
        <v>3323292.4604961323</v>
      </c>
      <c r="K31" s="517">
        <v>32502969.992269162</v>
      </c>
      <c r="L31" s="189"/>
    </row>
    <row r="32" spans="1:12" ht="20.100000000000001" customHeight="1" thickBot="1">
      <c r="A32" s="197"/>
      <c r="B32" s="524" t="s">
        <v>2</v>
      </c>
      <c r="C32" s="518">
        <v>23265219.412349667</v>
      </c>
      <c r="D32" s="518">
        <v>11133674.25314679</v>
      </c>
      <c r="E32" s="518">
        <v>6958900.0674750451</v>
      </c>
      <c r="F32" s="518">
        <v>2216012.5081839697</v>
      </c>
      <c r="G32" s="518">
        <v>21759595.05020621</v>
      </c>
      <c r="H32" s="518">
        <v>262.58880868739999</v>
      </c>
      <c r="I32" s="518">
        <v>1734626.5310813193</v>
      </c>
      <c r="J32" s="518">
        <v>11264731.291912895</v>
      </c>
      <c r="K32" s="518">
        <v>78333021.703164577</v>
      </c>
      <c r="L32" s="189"/>
    </row>
    <row r="33" spans="1:15" ht="15" customHeight="1" thickTop="1">
      <c r="A33" s="197"/>
    </row>
    <row r="34" spans="1:15" ht="15" customHeight="1">
      <c r="B34" s="304"/>
      <c r="C34" s="198"/>
      <c r="D34" s="305"/>
      <c r="E34" s="305"/>
      <c r="F34" s="305"/>
      <c r="G34" s="499"/>
      <c r="H34" s="499"/>
      <c r="I34" s="499"/>
      <c r="J34" s="1384"/>
      <c r="K34" s="1384"/>
    </row>
    <row r="35" spans="1:15" ht="15" customHeight="1">
      <c r="C35" s="1383" t="s">
        <v>606</v>
      </c>
      <c r="D35" s="1383"/>
      <c r="E35" s="1383"/>
      <c r="F35" s="1383"/>
      <c r="G35" s="1383"/>
      <c r="H35" s="1383"/>
      <c r="I35" s="1383"/>
      <c r="J35" s="1383"/>
      <c r="K35" s="1383"/>
    </row>
    <row r="36" spans="1:15" s="696" customFormat="1" ht="15" customHeight="1">
      <c r="C36" s="1014"/>
      <c r="D36" s="1014"/>
      <c r="E36" s="1014"/>
      <c r="F36" s="1014" t="s">
        <v>310</v>
      </c>
      <c r="G36" s="1014"/>
      <c r="H36" s="1014"/>
      <c r="I36" s="1014"/>
      <c r="J36" s="1014"/>
      <c r="K36" s="1014" t="s">
        <v>1573</v>
      </c>
      <c r="M36" s="1007"/>
      <c r="N36" s="1007"/>
      <c r="O36" s="1011"/>
    </row>
    <row r="37" spans="1:15" ht="35.1" customHeight="1">
      <c r="B37" s="233"/>
      <c r="C37" s="85" t="s">
        <v>343</v>
      </c>
      <c r="D37" s="85" t="s">
        <v>345</v>
      </c>
      <c r="E37" s="85" t="s">
        <v>344</v>
      </c>
      <c r="F37" s="85" t="s">
        <v>346</v>
      </c>
      <c r="G37" s="85" t="s">
        <v>347</v>
      </c>
      <c r="H37" s="85" t="s">
        <v>867</v>
      </c>
      <c r="I37" s="85" t="s">
        <v>349</v>
      </c>
      <c r="J37" s="85" t="s">
        <v>350</v>
      </c>
      <c r="K37" s="85" t="s">
        <v>296</v>
      </c>
    </row>
    <row r="38" spans="1:15" ht="15" customHeight="1">
      <c r="B38" s="608" t="s">
        <v>321</v>
      </c>
      <c r="C38" s="522"/>
      <c r="D38" s="522"/>
      <c r="E38" s="522"/>
      <c r="F38" s="522"/>
      <c r="G38" s="522"/>
      <c r="H38" s="522"/>
      <c r="I38" s="522"/>
      <c r="J38" s="522"/>
      <c r="K38" s="522">
        <f t="shared" ref="K38:K42" si="0">SUM(C38:J38)</f>
        <v>0</v>
      </c>
    </row>
    <row r="39" spans="1:15" ht="15" customHeight="1">
      <c r="B39" s="65" t="s">
        <v>322</v>
      </c>
      <c r="C39" s="519"/>
      <c r="D39" s="519"/>
      <c r="E39" s="519"/>
      <c r="F39" s="519"/>
      <c r="G39" s="519"/>
      <c r="H39" s="519"/>
      <c r="I39" s="519"/>
      <c r="J39" s="519"/>
      <c r="K39" s="519">
        <f t="shared" si="0"/>
        <v>0</v>
      </c>
    </row>
    <row r="40" spans="1:15" ht="15" customHeight="1">
      <c r="B40" s="65" t="s">
        <v>323</v>
      </c>
      <c r="C40" s="517">
        <v>0</v>
      </c>
      <c r="D40" s="517">
        <v>5906472.9198111203</v>
      </c>
      <c r="E40" s="517">
        <v>0</v>
      </c>
      <c r="F40" s="517">
        <v>2097925.8763460703</v>
      </c>
      <c r="G40" s="517">
        <v>1054057.6408908051</v>
      </c>
      <c r="H40" s="517">
        <v>0</v>
      </c>
      <c r="I40" s="517">
        <v>954626.97633824288</v>
      </c>
      <c r="J40" s="517">
        <v>5572692.1051154602</v>
      </c>
      <c r="K40" s="517">
        <f t="shared" si="0"/>
        <v>15585775.518501699</v>
      </c>
    </row>
    <row r="41" spans="1:15" ht="15" customHeight="1">
      <c r="B41" s="65" t="s">
        <v>324</v>
      </c>
      <c r="C41" s="517">
        <v>23066347.070921045</v>
      </c>
      <c r="D41" s="517">
        <v>274631.00703760219</v>
      </c>
      <c r="E41" s="517">
        <v>4377310.1966219647</v>
      </c>
      <c r="F41" s="517">
        <v>166764.31189817283</v>
      </c>
      <c r="G41" s="517">
        <v>178545.65919915715</v>
      </c>
      <c r="H41" s="517">
        <v>12.908402372699998</v>
      </c>
      <c r="I41" s="517">
        <v>195653.70007886167</v>
      </c>
      <c r="J41" s="517">
        <v>697679.56916889746</v>
      </c>
      <c r="K41" s="517">
        <f t="shared" si="0"/>
        <v>28956944.423328072</v>
      </c>
    </row>
    <row r="42" spans="1:15" ht="15" customHeight="1">
      <c r="B42" s="65" t="s">
        <v>326</v>
      </c>
      <c r="C42" s="517">
        <v>0</v>
      </c>
      <c r="D42" s="517">
        <v>0</v>
      </c>
      <c r="E42" s="517">
        <v>0</v>
      </c>
      <c r="F42" s="517">
        <v>0</v>
      </c>
      <c r="G42" s="517">
        <v>0</v>
      </c>
      <c r="H42" s="517">
        <v>0</v>
      </c>
      <c r="I42" s="517">
        <v>0</v>
      </c>
      <c r="J42" s="517">
        <v>452655.65321337595</v>
      </c>
      <c r="K42" s="517">
        <f t="shared" si="0"/>
        <v>452655.65321337595</v>
      </c>
    </row>
    <row r="43" spans="1:15" ht="20.100000000000001" customHeight="1">
      <c r="B43" s="70" t="s">
        <v>327</v>
      </c>
      <c r="C43" s="238">
        <f>SUM(C38:C42)</f>
        <v>23066347.070921045</v>
      </c>
      <c r="D43" s="238">
        <f t="shared" ref="D43:K43" si="1">SUM(D38:D42)</f>
        <v>6181103.9268487226</v>
      </c>
      <c r="E43" s="238">
        <f t="shared" si="1"/>
        <v>4377310.1966219647</v>
      </c>
      <c r="F43" s="238">
        <f t="shared" si="1"/>
        <v>2264690.1882442432</v>
      </c>
      <c r="G43" s="238">
        <f t="shared" si="1"/>
        <v>1232603.3000899623</v>
      </c>
      <c r="H43" s="238">
        <f t="shared" si="1"/>
        <v>12.908402372699998</v>
      </c>
      <c r="I43" s="238">
        <f t="shared" si="1"/>
        <v>1150280.6764171044</v>
      </c>
      <c r="J43" s="238">
        <f t="shared" si="1"/>
        <v>6723027.3274977338</v>
      </c>
      <c r="K43" s="238">
        <f t="shared" si="1"/>
        <v>44995375.595043145</v>
      </c>
    </row>
    <row r="44" spans="1:15" ht="15" customHeight="1">
      <c r="B44" s="65" t="s">
        <v>321</v>
      </c>
      <c r="C44" s="517">
        <v>0</v>
      </c>
      <c r="D44" s="517">
        <v>1137399.6549401376</v>
      </c>
      <c r="E44" s="517">
        <v>0</v>
      </c>
      <c r="F44" s="517">
        <v>6295.7855859188003</v>
      </c>
      <c r="G44" s="517">
        <v>9494991.9277523011</v>
      </c>
      <c r="H44" s="517">
        <v>204.0129183976</v>
      </c>
      <c r="I44" s="517">
        <v>0</v>
      </c>
      <c r="J44" s="517">
        <v>708913.49963418965</v>
      </c>
      <c r="K44" s="517">
        <f t="shared" ref="K44:K61" si="2">SUM(C44:J44)</f>
        <v>11347804.880830945</v>
      </c>
    </row>
    <row r="45" spans="1:15" ht="15" customHeight="1">
      <c r="B45" s="65" t="s">
        <v>328</v>
      </c>
      <c r="C45" s="517">
        <v>0</v>
      </c>
      <c r="D45" s="517">
        <v>4119.8760406363999</v>
      </c>
      <c r="E45" s="517">
        <v>0</v>
      </c>
      <c r="F45" s="517">
        <v>0</v>
      </c>
      <c r="G45" s="517">
        <v>731439.58958301041</v>
      </c>
      <c r="H45" s="517">
        <v>0</v>
      </c>
      <c r="I45" s="517">
        <v>0</v>
      </c>
      <c r="J45" s="517">
        <v>8424.9281563114</v>
      </c>
      <c r="K45" s="517">
        <f t="shared" si="2"/>
        <v>743984.39377995825</v>
      </c>
    </row>
    <row r="46" spans="1:15" ht="15" customHeight="1">
      <c r="B46" s="65" t="s">
        <v>329</v>
      </c>
      <c r="C46" s="517">
        <v>0</v>
      </c>
      <c r="D46" s="517">
        <v>192157.4458391871</v>
      </c>
      <c r="E46" s="517">
        <v>0</v>
      </c>
      <c r="F46" s="517">
        <v>0</v>
      </c>
      <c r="G46" s="517">
        <v>154908.22581913753</v>
      </c>
      <c r="H46" s="517">
        <v>0</v>
      </c>
      <c r="I46" s="517">
        <v>0</v>
      </c>
      <c r="J46" s="517">
        <v>0</v>
      </c>
      <c r="K46" s="517">
        <f t="shared" si="2"/>
        <v>347065.67165832466</v>
      </c>
    </row>
    <row r="47" spans="1:15" ht="15" customHeight="1">
      <c r="B47" s="65" t="s">
        <v>330</v>
      </c>
      <c r="C47" s="517">
        <v>0</v>
      </c>
      <c r="D47" s="517">
        <v>0</v>
      </c>
      <c r="E47" s="517">
        <v>0</v>
      </c>
      <c r="F47" s="517">
        <v>0</v>
      </c>
      <c r="G47" s="517">
        <v>19431.872312290401</v>
      </c>
      <c r="H47" s="517">
        <v>0</v>
      </c>
      <c r="I47" s="517">
        <v>0</v>
      </c>
      <c r="J47" s="517">
        <v>0</v>
      </c>
      <c r="K47" s="517">
        <f t="shared" si="2"/>
        <v>19431.872312290401</v>
      </c>
    </row>
    <row r="48" spans="1:15" ht="15" customHeight="1">
      <c r="B48" s="65" t="s">
        <v>331</v>
      </c>
      <c r="C48" s="517">
        <v>0</v>
      </c>
      <c r="D48" s="517">
        <v>0</v>
      </c>
      <c r="E48" s="517">
        <v>0</v>
      </c>
      <c r="F48" s="517">
        <v>0</v>
      </c>
      <c r="G48" s="517">
        <v>0</v>
      </c>
      <c r="H48" s="517">
        <v>0</v>
      </c>
      <c r="I48" s="517">
        <v>0</v>
      </c>
      <c r="J48" s="517">
        <v>0</v>
      </c>
      <c r="K48" s="517">
        <f t="shared" si="2"/>
        <v>0</v>
      </c>
    </row>
    <row r="49" spans="2:11" ht="15" customHeight="1">
      <c r="B49" s="65" t="s">
        <v>322</v>
      </c>
      <c r="C49" s="517">
        <v>0</v>
      </c>
      <c r="D49" s="517">
        <v>2181185.5703656231</v>
      </c>
      <c r="E49" s="517">
        <v>0</v>
      </c>
      <c r="F49" s="517">
        <v>0</v>
      </c>
      <c r="G49" s="517">
        <v>733069.08333289833</v>
      </c>
      <c r="H49" s="517">
        <v>0</v>
      </c>
      <c r="I49" s="517">
        <v>0</v>
      </c>
      <c r="J49" s="517">
        <v>0</v>
      </c>
      <c r="K49" s="517">
        <f t="shared" si="2"/>
        <v>2914254.6536985217</v>
      </c>
    </row>
    <row r="50" spans="2:11" ht="15" customHeight="1">
      <c r="B50" s="65" t="s">
        <v>323</v>
      </c>
      <c r="C50" s="517">
        <v>0</v>
      </c>
      <c r="D50" s="517">
        <v>388711.45316260832</v>
      </c>
      <c r="E50" s="517">
        <v>0</v>
      </c>
      <c r="F50" s="517">
        <v>220433.9083295337</v>
      </c>
      <c r="G50" s="517">
        <v>5378756.8837337764</v>
      </c>
      <c r="H50" s="517">
        <v>14.999800967999999</v>
      </c>
      <c r="I50" s="517">
        <v>342434.03724124253</v>
      </c>
      <c r="J50" s="517">
        <v>1780534.8532673707</v>
      </c>
      <c r="K50" s="517">
        <f t="shared" si="2"/>
        <v>8110886.1355355</v>
      </c>
    </row>
    <row r="51" spans="2:11" ht="15" customHeight="1">
      <c r="B51" s="65" t="s">
        <v>324</v>
      </c>
      <c r="C51" s="517">
        <v>0</v>
      </c>
      <c r="D51" s="517">
        <v>19354.038783079795</v>
      </c>
      <c r="E51" s="517">
        <v>1779414.5449162512</v>
      </c>
      <c r="F51" s="517">
        <v>17804.103414892805</v>
      </c>
      <c r="G51" s="517">
        <v>511872.82772674487</v>
      </c>
      <c r="H51" s="517">
        <v>10.249114740700001</v>
      </c>
      <c r="I51" s="517">
        <v>60663.204910770219</v>
      </c>
      <c r="J51" s="517">
        <v>110515.35424212647</v>
      </c>
      <c r="K51" s="517">
        <f t="shared" si="2"/>
        <v>2499634.323108606</v>
      </c>
    </row>
    <row r="52" spans="2:11" ht="15" customHeight="1">
      <c r="B52" s="65" t="s">
        <v>332</v>
      </c>
      <c r="C52" s="517">
        <v>25253.806353769625</v>
      </c>
      <c r="D52" s="517">
        <v>29606.946265260704</v>
      </c>
      <c r="E52" s="517">
        <v>49404.1386506895</v>
      </c>
      <c r="F52" s="517">
        <v>1573.0351009868</v>
      </c>
      <c r="G52" s="517">
        <v>835842.64243171946</v>
      </c>
      <c r="H52" s="517">
        <v>0</v>
      </c>
      <c r="I52" s="517">
        <v>3833.3662197755998</v>
      </c>
      <c r="J52" s="517">
        <v>17062.858236814202</v>
      </c>
      <c r="K52" s="517">
        <f t="shared" si="2"/>
        <v>962576.79325901589</v>
      </c>
    </row>
    <row r="53" spans="2:11" ht="15" customHeight="1">
      <c r="B53" s="65" t="s">
        <v>333</v>
      </c>
      <c r="C53" s="517">
        <v>9111.4660195917077</v>
      </c>
      <c r="D53" s="517">
        <v>16220.883130494605</v>
      </c>
      <c r="E53" s="517">
        <v>125457.64324138763</v>
      </c>
      <c r="F53" s="517">
        <v>35689.157188823614</v>
      </c>
      <c r="G53" s="517">
        <v>379735.19981413306</v>
      </c>
      <c r="H53" s="517">
        <v>0</v>
      </c>
      <c r="I53" s="517">
        <v>5929.5827413070019</v>
      </c>
      <c r="J53" s="517">
        <v>28526.598953475306</v>
      </c>
      <c r="K53" s="517">
        <f t="shared" si="2"/>
        <v>600670.53108921298</v>
      </c>
    </row>
    <row r="54" spans="2:11" ht="15" customHeight="1">
      <c r="B54" s="65" t="s">
        <v>334</v>
      </c>
      <c r="C54" s="517">
        <v>0</v>
      </c>
      <c r="D54" s="517">
        <v>0</v>
      </c>
      <c r="E54" s="517">
        <v>0</v>
      </c>
      <c r="F54" s="517">
        <v>0</v>
      </c>
      <c r="G54" s="517">
        <v>0</v>
      </c>
      <c r="H54" s="517">
        <v>0</v>
      </c>
      <c r="I54" s="517">
        <v>0</v>
      </c>
      <c r="J54" s="517">
        <v>0</v>
      </c>
      <c r="K54" s="517">
        <f t="shared" si="2"/>
        <v>0</v>
      </c>
    </row>
    <row r="55" spans="2:11" ht="15" customHeight="1">
      <c r="B55" s="65" t="s">
        <v>335</v>
      </c>
      <c r="C55" s="517">
        <v>0</v>
      </c>
      <c r="D55" s="517">
        <v>0</v>
      </c>
      <c r="E55" s="517">
        <v>0</v>
      </c>
      <c r="F55" s="517">
        <v>0</v>
      </c>
      <c r="G55" s="517">
        <v>0</v>
      </c>
      <c r="H55" s="517">
        <v>0</v>
      </c>
      <c r="I55" s="517">
        <v>0</v>
      </c>
      <c r="J55" s="517">
        <v>0</v>
      </c>
      <c r="K55" s="517">
        <f t="shared" si="2"/>
        <v>0</v>
      </c>
    </row>
    <row r="56" spans="2:11" ht="15" customHeight="1">
      <c r="B56" s="65" t="s">
        <v>336</v>
      </c>
      <c r="C56" s="517">
        <v>0</v>
      </c>
      <c r="D56" s="517">
        <v>0</v>
      </c>
      <c r="E56" s="517">
        <v>0</v>
      </c>
      <c r="F56" s="517">
        <v>0</v>
      </c>
      <c r="G56" s="517">
        <v>0</v>
      </c>
      <c r="H56" s="517">
        <v>0</v>
      </c>
      <c r="I56" s="517">
        <v>0</v>
      </c>
      <c r="J56" s="517">
        <v>0</v>
      </c>
      <c r="K56" s="517">
        <f t="shared" si="2"/>
        <v>0</v>
      </c>
    </row>
    <row r="57" spans="2:11" ht="15" customHeight="1">
      <c r="B57" s="65" t="s">
        <v>337</v>
      </c>
      <c r="C57" s="517">
        <v>0</v>
      </c>
      <c r="D57" s="517">
        <v>0</v>
      </c>
      <c r="E57" s="517">
        <v>0</v>
      </c>
      <c r="F57" s="517">
        <v>0</v>
      </c>
      <c r="G57" s="517">
        <v>0</v>
      </c>
      <c r="H57" s="517">
        <v>0</v>
      </c>
      <c r="I57" s="517">
        <v>0</v>
      </c>
      <c r="J57" s="517">
        <v>21139.295959999999</v>
      </c>
      <c r="K57" s="517">
        <f t="shared" si="2"/>
        <v>21139.295959999999</v>
      </c>
    </row>
    <row r="58" spans="2:11" ht="15" customHeight="1">
      <c r="B58" s="65" t="s">
        <v>338</v>
      </c>
      <c r="C58" s="517">
        <v>0</v>
      </c>
      <c r="D58" s="517">
        <v>0</v>
      </c>
      <c r="E58" s="517">
        <v>0</v>
      </c>
      <c r="F58" s="517">
        <v>0</v>
      </c>
      <c r="G58" s="517">
        <v>0</v>
      </c>
      <c r="H58" s="517">
        <v>0</v>
      </c>
      <c r="I58" s="517">
        <v>0</v>
      </c>
      <c r="J58" s="517">
        <v>11480.457859999999</v>
      </c>
      <c r="K58" s="517">
        <f t="shared" si="2"/>
        <v>11480.457859999999</v>
      </c>
    </row>
    <row r="59" spans="2:11" ht="15" customHeight="1">
      <c r="B59" s="65" t="s">
        <v>339</v>
      </c>
      <c r="C59" s="517">
        <v>0</v>
      </c>
      <c r="D59" s="517">
        <v>0</v>
      </c>
      <c r="E59" s="517">
        <v>0</v>
      </c>
      <c r="F59" s="517">
        <v>0</v>
      </c>
      <c r="G59" s="517">
        <v>0</v>
      </c>
      <c r="H59" s="517">
        <v>0</v>
      </c>
      <c r="I59" s="517">
        <v>0</v>
      </c>
      <c r="J59" s="517">
        <v>0</v>
      </c>
      <c r="K59" s="523">
        <f t="shared" si="2"/>
        <v>0</v>
      </c>
    </row>
    <row r="60" spans="2:11" ht="20.100000000000001" customHeight="1">
      <c r="B60" s="445" t="s">
        <v>340</v>
      </c>
      <c r="C60" s="517">
        <f>SUM(C44:C59)</f>
        <v>34365.272373361331</v>
      </c>
      <c r="D60" s="517">
        <f>SUM(D44:D59)</f>
        <v>3968755.8685270273</v>
      </c>
      <c r="E60" s="517">
        <f t="shared" ref="E60:J60" si="3">SUM(E44:E59)</f>
        <v>1954276.3268083283</v>
      </c>
      <c r="F60" s="517">
        <f t="shared" si="3"/>
        <v>281795.98962015571</v>
      </c>
      <c r="G60" s="517">
        <f t="shared" si="3"/>
        <v>18240048.25250601</v>
      </c>
      <c r="H60" s="517">
        <f t="shared" si="3"/>
        <v>229.2618341063</v>
      </c>
      <c r="I60" s="517">
        <f t="shared" si="3"/>
        <v>412860.19111309532</v>
      </c>
      <c r="J60" s="517">
        <f t="shared" si="3"/>
        <v>2686597.8463102877</v>
      </c>
      <c r="K60" s="517">
        <f t="shared" si="2"/>
        <v>27578929.009092372</v>
      </c>
    </row>
    <row r="61" spans="2:11" ht="20.100000000000001" customHeight="1" thickBot="1">
      <c r="B61" s="524" t="s">
        <v>2</v>
      </c>
      <c r="C61" s="518">
        <f>+C43+C60</f>
        <v>23100712.343294404</v>
      </c>
      <c r="D61" s="518">
        <f>+D43+D60</f>
        <v>10149859.795375749</v>
      </c>
      <c r="E61" s="518">
        <f t="shared" ref="E61:J61" si="4">+E43+E60</f>
        <v>6331586.5234302934</v>
      </c>
      <c r="F61" s="518">
        <f t="shared" si="4"/>
        <v>2546486.1778643988</v>
      </c>
      <c r="G61" s="518">
        <f t="shared" si="4"/>
        <v>19472651.552595973</v>
      </c>
      <c r="H61" s="518">
        <f t="shared" si="4"/>
        <v>242.17023647900001</v>
      </c>
      <c r="I61" s="518">
        <f t="shared" si="4"/>
        <v>1563140.8675301997</v>
      </c>
      <c r="J61" s="518">
        <f t="shared" si="4"/>
        <v>9409625.1738080215</v>
      </c>
      <c r="K61" s="518">
        <f t="shared" si="2"/>
        <v>72574304.604135513</v>
      </c>
    </row>
    <row r="62" spans="2:11" ht="15" customHeight="1" thickTop="1"/>
    <row r="63" spans="2:11" ht="15" customHeight="1">
      <c r="K63"/>
    </row>
    <row r="64" spans="2:11" ht="15" customHeight="1">
      <c r="K64" s="1352" t="s">
        <v>629</v>
      </c>
    </row>
    <row r="65" spans="11:11" ht="15" customHeight="1">
      <c r="K65" s="1352"/>
    </row>
  </sheetData>
  <mergeCells count="8">
    <mergeCell ref="B3:E3"/>
    <mergeCell ref="B2:E2"/>
    <mergeCell ref="M8:M9"/>
    <mergeCell ref="K64:K65"/>
    <mergeCell ref="C35:K35"/>
    <mergeCell ref="J4:K4"/>
    <mergeCell ref="J34:K34"/>
    <mergeCell ref="C6:K6"/>
  </mergeCells>
  <hyperlinks>
    <hyperlink ref="M8" location="Índice!A1" display="Back to the Index"/>
    <hyperlink ref="K64" location="Índice!A1" display="Back to the Index"/>
  </hyperlinks>
  <pageMargins left="0.7" right="0.7" top="0.75" bottom="0.75" header="0.3" footer="0.3"/>
  <pageSetup paperSize="9" orientation="portrait" r:id="rId1"/>
  <ignoredErrors>
    <ignoredError sqref="K4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5"/>
  <sheetViews>
    <sheetView showGridLines="0" showZeros="0" zoomScaleNormal="100" workbookViewId="0"/>
  </sheetViews>
  <sheetFormatPr defaultRowHeight="15" customHeight="1"/>
  <cols>
    <col min="1" max="1" width="12.7109375" style="181" customWidth="1"/>
    <col min="2" max="2" width="45.7109375" style="181" customWidth="1"/>
    <col min="3" max="7" width="15.7109375" style="181" customWidth="1"/>
    <col min="8" max="8" width="5.7109375" style="181" customWidth="1"/>
    <col min="9" max="13" width="15.7109375" style="181" customWidth="1"/>
    <col min="14" max="14" width="8.7109375" style="181" customWidth="1"/>
    <col min="15" max="16" width="12" customWidth="1"/>
    <col min="17" max="17" width="14.28515625" bestFit="1" customWidth="1"/>
    <col min="18" max="16384" width="9.140625" style="181"/>
  </cols>
  <sheetData>
    <row r="1" spans="2:17" ht="15" customHeight="1">
      <c r="B1" s="172"/>
      <c r="C1" s="172"/>
      <c r="D1" s="172"/>
      <c r="E1" s="172"/>
      <c r="F1" s="172"/>
      <c r="G1" s="172"/>
      <c r="H1" s="172"/>
    </row>
    <row r="2" spans="2:17" ht="15" customHeight="1">
      <c r="B2" s="1382" t="s">
        <v>872</v>
      </c>
      <c r="C2" s="1382"/>
      <c r="D2" s="1382"/>
      <c r="E2" s="431"/>
      <c r="F2" s="431"/>
      <c r="G2" s="431"/>
      <c r="H2" s="431"/>
      <c r="I2" s="431"/>
      <c r="J2" s="641"/>
      <c r="K2" s="641"/>
      <c r="L2" s="641"/>
    </row>
    <row r="3" spans="2:17" s="203" customFormat="1" ht="15" customHeight="1">
      <c r="B3" s="1382" t="s">
        <v>868</v>
      </c>
      <c r="C3" s="1382"/>
      <c r="D3" s="1382"/>
      <c r="E3" s="431"/>
      <c r="F3" s="431"/>
      <c r="G3" s="431"/>
      <c r="H3" s="431"/>
      <c r="I3" s="431"/>
      <c r="J3" s="431"/>
      <c r="K3" s="431"/>
      <c r="L3" s="431"/>
      <c r="O3"/>
      <c r="P3"/>
      <c r="Q3"/>
    </row>
    <row r="4" spans="2:17" s="203" customFormat="1" ht="15" customHeight="1">
      <c r="B4" s="1033" t="s">
        <v>0</v>
      </c>
      <c r="C4" s="431"/>
      <c r="D4" s="431"/>
      <c r="E4" s="431"/>
      <c r="F4" s="431"/>
      <c r="G4" s="431"/>
      <c r="H4" s="431"/>
      <c r="I4" s="431"/>
      <c r="J4" s="431"/>
      <c r="K4" s="431"/>
      <c r="L4" s="1384"/>
      <c r="M4" s="1384"/>
      <c r="O4"/>
      <c r="P4"/>
      <c r="Q4"/>
    </row>
    <row r="5" spans="2:17" s="203" customFormat="1" ht="15" customHeight="1">
      <c r="B5" s="1033"/>
      <c r="C5" s="431"/>
      <c r="D5" s="431"/>
      <c r="E5" s="431"/>
      <c r="F5" s="431"/>
      <c r="G5" s="431"/>
      <c r="H5" s="431"/>
      <c r="I5" s="431"/>
      <c r="J5" s="431"/>
      <c r="K5" s="431"/>
      <c r="L5" s="983"/>
      <c r="M5" s="983"/>
      <c r="O5"/>
      <c r="P5"/>
      <c r="Q5"/>
    </row>
    <row r="6" spans="2:17" s="203" customFormat="1" ht="15" customHeight="1">
      <c r="B6" s="304"/>
      <c r="C6" s="1383" t="s">
        <v>1357</v>
      </c>
      <c r="D6" s="1385"/>
      <c r="E6" s="1385"/>
      <c r="F6" s="1385"/>
      <c r="G6" s="1385"/>
      <c r="H6"/>
      <c r="I6" s="1383" t="s">
        <v>606</v>
      </c>
      <c r="J6" s="1385"/>
      <c r="K6" s="1385"/>
      <c r="L6" s="1385"/>
      <c r="M6" s="1385"/>
      <c r="O6" s="1352" t="s">
        <v>629</v>
      </c>
      <c r="P6"/>
      <c r="Q6"/>
    </row>
    <row r="7" spans="2:17" s="486" customFormat="1" ht="15" customHeight="1">
      <c r="B7" s="1009"/>
      <c r="C7" s="1013" t="s">
        <v>306</v>
      </c>
      <c r="D7" s="1013" t="s">
        <v>307</v>
      </c>
      <c r="E7" s="1386" t="s">
        <v>308</v>
      </c>
      <c r="F7" s="1386"/>
      <c r="G7" s="1013" t="s">
        <v>310</v>
      </c>
      <c r="H7" s="1007"/>
      <c r="I7" s="1013" t="s">
        <v>306</v>
      </c>
      <c r="J7" s="1013" t="s">
        <v>307</v>
      </c>
      <c r="K7" s="1386" t="s">
        <v>308</v>
      </c>
      <c r="L7" s="1386"/>
      <c r="M7" s="1013" t="s">
        <v>310</v>
      </c>
      <c r="O7" s="1352"/>
      <c r="P7" s="1007"/>
      <c r="Q7" s="1007"/>
    </row>
    <row r="8" spans="2:17" s="232" customFormat="1" ht="49.5" customHeight="1">
      <c r="B8" s="233"/>
      <c r="C8" s="602" t="s">
        <v>1376</v>
      </c>
      <c r="D8" s="602" t="s">
        <v>1377</v>
      </c>
      <c r="E8" s="602" t="s">
        <v>1378</v>
      </c>
      <c r="F8" s="602" t="s">
        <v>1379</v>
      </c>
      <c r="G8" s="602" t="s">
        <v>296</v>
      </c>
      <c r="H8"/>
      <c r="I8" s="602" t="s">
        <v>1376</v>
      </c>
      <c r="J8" s="602" t="s">
        <v>1377</v>
      </c>
      <c r="K8" s="602" t="s">
        <v>1378</v>
      </c>
      <c r="L8" s="602" t="s">
        <v>1379</v>
      </c>
      <c r="M8" s="602" t="s">
        <v>296</v>
      </c>
      <c r="O8"/>
      <c r="P8"/>
      <c r="Q8"/>
    </row>
    <row r="9" spans="2:17" ht="15" customHeight="1">
      <c r="B9" s="101" t="s">
        <v>321</v>
      </c>
      <c r="C9" s="525"/>
      <c r="D9" s="525"/>
      <c r="E9" s="525"/>
      <c r="F9" s="525"/>
      <c r="G9" s="525"/>
      <c r="H9"/>
      <c r="I9" s="525"/>
      <c r="J9" s="525"/>
      <c r="K9" s="525"/>
      <c r="L9" s="525"/>
      <c r="M9" s="525">
        <f>SUM(I9:L9)</f>
        <v>0</v>
      </c>
      <c r="N9" s="189"/>
    </row>
    <row r="10" spans="2:17" ht="15" customHeight="1">
      <c r="B10" s="65" t="s">
        <v>322</v>
      </c>
      <c r="C10" s="330"/>
      <c r="D10" s="330"/>
      <c r="E10" s="330"/>
      <c r="F10" s="330"/>
      <c r="G10" s="330"/>
      <c r="H10"/>
      <c r="I10" s="330"/>
      <c r="J10" s="330"/>
      <c r="K10" s="330"/>
      <c r="L10" s="330"/>
      <c r="M10" s="330">
        <f t="shared" ref="M10:M12" si="0">SUM(I10:L10)</f>
        <v>0</v>
      </c>
      <c r="N10" s="189"/>
    </row>
    <row r="11" spans="2:17" ht="15" customHeight="1">
      <c r="B11" s="65" t="s">
        <v>323</v>
      </c>
      <c r="C11" s="330">
        <v>6916616.9895132482</v>
      </c>
      <c r="D11" s="330">
        <v>3006487.1296117087</v>
      </c>
      <c r="E11" s="330">
        <v>3004406.1686751186</v>
      </c>
      <c r="F11" s="330">
        <v>2051462.1789693532</v>
      </c>
      <c r="G11" s="330">
        <v>14978972.466769429</v>
      </c>
      <c r="H11"/>
      <c r="I11" s="330">
        <v>7209939.0002635336</v>
      </c>
      <c r="J11" s="330">
        <v>3530115.3268575431</v>
      </c>
      <c r="K11" s="330">
        <v>2930817.7207576935</v>
      </c>
      <c r="L11" s="330">
        <v>1914903.4706229432</v>
      </c>
      <c r="M11" s="330">
        <f t="shared" si="0"/>
        <v>15585775.518501714</v>
      </c>
      <c r="N11" s="509"/>
      <c r="O11" s="654"/>
    </row>
    <row r="12" spans="2:17" ht="15" customHeight="1">
      <c r="B12" s="65" t="s">
        <v>324</v>
      </c>
      <c r="C12" s="330">
        <v>1989594.4658853002</v>
      </c>
      <c r="D12" s="330">
        <v>3483270.1805990087</v>
      </c>
      <c r="E12" s="330">
        <v>2279202.3691815953</v>
      </c>
      <c r="F12" s="330">
        <v>21610806.590394165</v>
      </c>
      <c r="G12" s="330">
        <v>29362873.606060069</v>
      </c>
      <c r="H12"/>
      <c r="I12" s="330">
        <v>1876121.1978634843</v>
      </c>
      <c r="J12" s="330">
        <v>3072283.5799455498</v>
      </c>
      <c r="K12" s="330">
        <v>2230793.520965809</v>
      </c>
      <c r="L12" s="330">
        <v>21777746.124553114</v>
      </c>
      <c r="M12" s="330">
        <f t="shared" si="0"/>
        <v>28956944.423327956</v>
      </c>
      <c r="N12" s="510"/>
    </row>
    <row r="13" spans="2:17" ht="15" customHeight="1">
      <c r="B13" s="65" t="s">
        <v>326</v>
      </c>
      <c r="C13" s="330"/>
      <c r="D13" s="330"/>
      <c r="E13" s="330"/>
      <c r="F13" s="330">
        <v>1488205.6380659589</v>
      </c>
      <c r="G13" s="330">
        <v>1488205.6380659589</v>
      </c>
      <c r="H13"/>
      <c r="I13" s="330">
        <v>0</v>
      </c>
      <c r="J13" s="330">
        <v>0</v>
      </c>
      <c r="K13" s="330">
        <v>0</v>
      </c>
      <c r="L13" s="330">
        <v>452655.65321337595</v>
      </c>
      <c r="M13" s="330">
        <f t="shared" ref="M13" si="1">SUM(I13:L13)</f>
        <v>452655.65321337595</v>
      </c>
      <c r="N13" s="510"/>
    </row>
    <row r="14" spans="2:17" ht="15" customHeight="1">
      <c r="B14" s="70" t="s">
        <v>327</v>
      </c>
      <c r="C14" s="238">
        <v>8906211.4553985484</v>
      </c>
      <c r="D14" s="238">
        <v>6489757.3102107178</v>
      </c>
      <c r="E14" s="238">
        <v>5283608.5378567139</v>
      </c>
      <c r="F14" s="238">
        <v>25150474.407429479</v>
      </c>
      <c r="G14" s="238">
        <v>45830051.710895456</v>
      </c>
      <c r="H14"/>
      <c r="I14" s="238">
        <f>SUM(I9:I13)</f>
        <v>9086060.1981270183</v>
      </c>
      <c r="J14" s="238">
        <f t="shared" ref="J14:M14" si="2">SUM(J9:J13)</f>
        <v>6602398.9068030929</v>
      </c>
      <c r="K14" s="238">
        <f t="shared" si="2"/>
        <v>5161611.2417235021</v>
      </c>
      <c r="L14" s="238">
        <f t="shared" si="2"/>
        <v>24145305.24838943</v>
      </c>
      <c r="M14" s="238">
        <f t="shared" si="2"/>
        <v>44995375.595043041</v>
      </c>
      <c r="N14" s="510"/>
    </row>
    <row r="15" spans="2:17" ht="15" customHeight="1">
      <c r="B15" s="65" t="s">
        <v>321</v>
      </c>
      <c r="C15" s="330">
        <v>3587046.6798783797</v>
      </c>
      <c r="D15" s="330">
        <v>8273045.6413530782</v>
      </c>
      <c r="E15" s="330">
        <v>3059199.7103028619</v>
      </c>
      <c r="F15" s="330">
        <v>258366.02324650352</v>
      </c>
      <c r="G15" s="330">
        <v>15177658.054780824</v>
      </c>
      <c r="H15"/>
      <c r="I15" s="330">
        <v>5067485.9007531181</v>
      </c>
      <c r="J15" s="330">
        <v>3882606.459169379</v>
      </c>
      <c r="K15" s="330">
        <v>2150537.7367846435</v>
      </c>
      <c r="L15" s="330">
        <v>247174.78412380227</v>
      </c>
      <c r="M15" s="330">
        <f t="shared" ref="M15:M30" si="3">SUM(I15:L15)</f>
        <v>11347804.880830942</v>
      </c>
      <c r="N15" s="509"/>
    </row>
    <row r="16" spans="2:17" ht="15" customHeight="1">
      <c r="B16" s="65" t="s">
        <v>328</v>
      </c>
      <c r="C16" s="330">
        <v>179025.51752146406</v>
      </c>
      <c r="D16" s="330">
        <v>135681.95823612364</v>
      </c>
      <c r="E16" s="330">
        <v>461070.22543384193</v>
      </c>
      <c r="F16" s="330">
        <v>29856.691547895996</v>
      </c>
      <c r="G16" s="330">
        <v>805634.39273932565</v>
      </c>
      <c r="H16"/>
      <c r="I16" s="330">
        <v>135460.40371048878</v>
      </c>
      <c r="J16" s="330">
        <v>126668.10913898917</v>
      </c>
      <c r="K16" s="330">
        <v>199271.20595699901</v>
      </c>
      <c r="L16" s="330">
        <v>282584.67497348099</v>
      </c>
      <c r="M16" s="330">
        <f t="shared" si="3"/>
        <v>743984.3937799579</v>
      </c>
      <c r="N16" s="510"/>
    </row>
    <row r="17" spans="1:14" ht="15" customHeight="1">
      <c r="B17" s="65" t="s">
        <v>329</v>
      </c>
      <c r="C17" s="330">
        <v>37575.784776028901</v>
      </c>
      <c r="D17" s="330">
        <v>101466.90600032911</v>
      </c>
      <c r="E17" s="330">
        <v>2691.7610251697001</v>
      </c>
      <c r="F17" s="330">
        <v>1307.9835416635001</v>
      </c>
      <c r="G17" s="330">
        <v>143042.4353431912</v>
      </c>
      <c r="H17"/>
      <c r="I17" s="330">
        <v>42092.821607002006</v>
      </c>
      <c r="J17" s="330">
        <v>66067.81044665839</v>
      </c>
      <c r="K17" s="330">
        <v>67897.467721444613</v>
      </c>
      <c r="L17" s="330">
        <v>171007.57188321959</v>
      </c>
      <c r="M17" s="330">
        <f t="shared" si="3"/>
        <v>347065.6716583246</v>
      </c>
      <c r="N17" s="509"/>
    </row>
    <row r="18" spans="1:14" ht="15" customHeight="1">
      <c r="B18" s="65" t="s">
        <v>330</v>
      </c>
      <c r="C18" s="330">
        <v>0</v>
      </c>
      <c r="D18" s="330">
        <v>19138.976406274698</v>
      </c>
      <c r="E18" s="330">
        <v>0</v>
      </c>
      <c r="F18" s="330">
        <v>0</v>
      </c>
      <c r="G18" s="330">
        <v>19138.976406274698</v>
      </c>
      <c r="H18"/>
      <c r="I18" s="330">
        <v>0</v>
      </c>
      <c r="J18" s="330">
        <v>19431.872312290401</v>
      </c>
      <c r="K18" s="330">
        <v>0</v>
      </c>
      <c r="L18" s="330">
        <v>0</v>
      </c>
      <c r="M18" s="330">
        <f t="shared" si="3"/>
        <v>19431.872312290401</v>
      </c>
      <c r="N18" s="189"/>
    </row>
    <row r="19" spans="1:14" ht="15" customHeight="1">
      <c r="B19" s="65" t="s">
        <v>331</v>
      </c>
      <c r="C19" s="330"/>
      <c r="D19" s="330"/>
      <c r="E19" s="330"/>
      <c r="F19" s="330"/>
      <c r="G19" s="330"/>
      <c r="H19"/>
      <c r="I19" s="330">
        <v>0</v>
      </c>
      <c r="J19" s="330">
        <v>0</v>
      </c>
      <c r="K19" s="330">
        <v>0</v>
      </c>
      <c r="L19" s="330">
        <v>0</v>
      </c>
      <c r="M19" s="330">
        <f t="shared" si="3"/>
        <v>0</v>
      </c>
      <c r="N19" s="189"/>
    </row>
    <row r="20" spans="1:14" ht="15" customHeight="1">
      <c r="B20" s="65" t="s">
        <v>322</v>
      </c>
      <c r="C20" s="330">
        <v>1658326.0546984386</v>
      </c>
      <c r="D20" s="330">
        <v>435167.73443284276</v>
      </c>
      <c r="E20" s="330">
        <v>626765.47686073591</v>
      </c>
      <c r="F20" s="330">
        <v>15614.068746262001</v>
      </c>
      <c r="G20" s="330">
        <v>2735873.3347382797</v>
      </c>
      <c r="H20"/>
      <c r="I20" s="330">
        <v>1617165.0010764578</v>
      </c>
      <c r="J20" s="330">
        <v>456925.04783785233</v>
      </c>
      <c r="K20" s="330">
        <v>807888.01338162215</v>
      </c>
      <c r="L20" s="330">
        <v>32276.591402588703</v>
      </c>
      <c r="M20" s="330">
        <f t="shared" si="3"/>
        <v>2914254.6536985212</v>
      </c>
      <c r="N20" s="189"/>
    </row>
    <row r="21" spans="1:14" ht="15" customHeight="1">
      <c r="B21" s="65" t="s">
        <v>323</v>
      </c>
      <c r="C21" s="330">
        <v>5045742.5649784645</v>
      </c>
      <c r="D21" s="330">
        <v>3054736.7449697782</v>
      </c>
      <c r="E21" s="330">
        <v>423001.47438960325</v>
      </c>
      <c r="F21" s="330">
        <v>82111.422666551414</v>
      </c>
      <c r="G21" s="330">
        <v>8605592.2070043981</v>
      </c>
      <c r="H21"/>
      <c r="I21" s="330">
        <v>4406234.3815797232</v>
      </c>
      <c r="J21" s="330">
        <v>3201921.0949260062</v>
      </c>
      <c r="K21" s="330">
        <v>392125.20988575567</v>
      </c>
      <c r="L21" s="330">
        <v>110605.4491440016</v>
      </c>
      <c r="M21" s="330">
        <f t="shared" si="3"/>
        <v>8110886.135535487</v>
      </c>
      <c r="N21" s="189"/>
    </row>
    <row r="22" spans="1:14" ht="15" customHeight="1">
      <c r="A22" s="197"/>
      <c r="B22" s="65" t="s">
        <v>324</v>
      </c>
      <c r="C22" s="330">
        <v>438332.48415781691</v>
      </c>
      <c r="D22" s="330">
        <v>1326079.8315483215</v>
      </c>
      <c r="E22" s="330">
        <v>684261.85576697998</v>
      </c>
      <c r="F22" s="330">
        <v>688171.7488503874</v>
      </c>
      <c r="G22" s="330">
        <v>3136845.920323506</v>
      </c>
      <c r="H22"/>
      <c r="I22" s="330">
        <v>381059.61861367768</v>
      </c>
      <c r="J22" s="330">
        <v>1121863.2022123947</v>
      </c>
      <c r="K22" s="330">
        <v>633727.56662444677</v>
      </c>
      <c r="L22" s="330">
        <v>362983.93565808755</v>
      </c>
      <c r="M22" s="330">
        <f t="shared" si="3"/>
        <v>2499634.3231086065</v>
      </c>
      <c r="N22" s="189"/>
    </row>
    <row r="23" spans="1:14" ht="15" customHeight="1">
      <c r="A23" s="197"/>
      <c r="B23" s="65" t="s">
        <v>332</v>
      </c>
      <c r="C23" s="330">
        <v>263879.40186013567</v>
      </c>
      <c r="D23" s="330">
        <v>352997.17678018898</v>
      </c>
      <c r="E23" s="330">
        <v>215307.24193148065</v>
      </c>
      <c r="F23" s="330">
        <v>364287.80395495123</v>
      </c>
      <c r="G23" s="330">
        <v>1196471.6245267566</v>
      </c>
      <c r="H23"/>
      <c r="I23" s="330">
        <v>331220.81127622508</v>
      </c>
      <c r="J23" s="330">
        <v>334702.33180312725</v>
      </c>
      <c r="K23" s="330">
        <v>191900.97508749698</v>
      </c>
      <c r="L23" s="330">
        <v>104752.67509216648</v>
      </c>
      <c r="M23" s="330">
        <f t="shared" si="3"/>
        <v>962576.79325901577</v>
      </c>
      <c r="N23" s="189"/>
    </row>
    <row r="24" spans="1:14" ht="15" customHeight="1">
      <c r="A24" s="197"/>
      <c r="B24" s="65" t="s">
        <v>333</v>
      </c>
      <c r="C24" s="330">
        <v>273987.24536258378</v>
      </c>
      <c r="D24" s="330">
        <v>134025.50563699633</v>
      </c>
      <c r="E24" s="330">
        <v>52245.235459393574</v>
      </c>
      <c r="F24" s="330">
        <v>35521.830987622023</v>
      </c>
      <c r="G24" s="330">
        <v>495779.81744659576</v>
      </c>
      <c r="H24"/>
      <c r="I24" s="330">
        <v>276926.5320332112</v>
      </c>
      <c r="J24" s="330">
        <v>219221.45379296757</v>
      </c>
      <c r="K24" s="330">
        <v>70341.597027705851</v>
      </c>
      <c r="L24" s="330">
        <v>34180.948235327698</v>
      </c>
      <c r="M24" s="330">
        <f t="shared" si="3"/>
        <v>600670.5310892124</v>
      </c>
      <c r="N24" s="189"/>
    </row>
    <row r="25" spans="1:14" ht="15" customHeight="1">
      <c r="A25" s="197"/>
      <c r="B25" s="65" t="s">
        <v>334</v>
      </c>
      <c r="C25" s="330"/>
      <c r="D25" s="330"/>
      <c r="E25" s="330"/>
      <c r="F25" s="330"/>
      <c r="G25" s="330">
        <v>0</v>
      </c>
      <c r="H25"/>
      <c r="I25" s="330">
        <v>0</v>
      </c>
      <c r="J25" s="330">
        <v>0</v>
      </c>
      <c r="K25" s="330">
        <v>0</v>
      </c>
      <c r="L25" s="330">
        <v>0</v>
      </c>
      <c r="M25" s="330">
        <f t="shared" si="3"/>
        <v>0</v>
      </c>
      <c r="N25" s="189"/>
    </row>
    <row r="26" spans="1:14" ht="15" customHeight="1">
      <c r="A26" s="197"/>
      <c r="B26" s="65" t="s">
        <v>335</v>
      </c>
      <c r="C26" s="330"/>
      <c r="D26" s="330"/>
      <c r="E26" s="330"/>
      <c r="F26" s="330"/>
      <c r="G26" s="330">
        <v>0</v>
      </c>
      <c r="H26"/>
      <c r="I26" s="330">
        <v>0</v>
      </c>
      <c r="J26" s="330">
        <v>0</v>
      </c>
      <c r="K26" s="330">
        <v>0</v>
      </c>
      <c r="L26" s="330">
        <v>0</v>
      </c>
      <c r="M26" s="330">
        <f t="shared" si="3"/>
        <v>0</v>
      </c>
      <c r="N26" s="189"/>
    </row>
    <row r="27" spans="1:14" ht="15" customHeight="1">
      <c r="A27" s="197"/>
      <c r="B27" s="65" t="s">
        <v>336</v>
      </c>
      <c r="C27" s="330"/>
      <c r="D27" s="330"/>
      <c r="E27" s="330"/>
      <c r="F27" s="330"/>
      <c r="G27" s="330">
        <v>0</v>
      </c>
      <c r="H27"/>
      <c r="I27" s="330">
        <v>0</v>
      </c>
      <c r="J27" s="330">
        <v>0</v>
      </c>
      <c r="K27" s="330">
        <v>0</v>
      </c>
      <c r="L27" s="330">
        <v>0</v>
      </c>
      <c r="M27" s="330">
        <f t="shared" si="3"/>
        <v>0</v>
      </c>
      <c r="N27" s="189"/>
    </row>
    <row r="28" spans="1:14" ht="15" customHeight="1">
      <c r="A28" s="197"/>
      <c r="B28" s="65" t="s">
        <v>337</v>
      </c>
      <c r="C28" s="330"/>
      <c r="D28" s="330"/>
      <c r="E28" s="330"/>
      <c r="F28" s="330">
        <v>157476.47839999999</v>
      </c>
      <c r="G28" s="330">
        <v>157476.47839999999</v>
      </c>
      <c r="H28"/>
      <c r="I28" s="330">
        <v>0</v>
      </c>
      <c r="J28" s="330">
        <v>0</v>
      </c>
      <c r="K28" s="330">
        <v>0</v>
      </c>
      <c r="L28" s="330">
        <v>21139.295959999999</v>
      </c>
      <c r="M28" s="330">
        <f t="shared" si="3"/>
        <v>21139.295959999999</v>
      </c>
      <c r="N28" s="189"/>
    </row>
    <row r="29" spans="1:14" ht="15" customHeight="1">
      <c r="A29" s="197"/>
      <c r="B29" s="65" t="s">
        <v>338</v>
      </c>
      <c r="C29" s="330"/>
      <c r="D29" s="330"/>
      <c r="E29" s="330"/>
      <c r="F29" s="330">
        <v>29456.75056</v>
      </c>
      <c r="G29" s="330">
        <v>29456.75056</v>
      </c>
      <c r="H29"/>
      <c r="I29" s="330">
        <v>0</v>
      </c>
      <c r="J29" s="330">
        <v>0</v>
      </c>
      <c r="K29" s="330">
        <v>0</v>
      </c>
      <c r="L29" s="330">
        <v>11480.457859999999</v>
      </c>
      <c r="M29" s="330">
        <f t="shared" si="3"/>
        <v>11480.457859999999</v>
      </c>
      <c r="N29" s="189"/>
    </row>
    <row r="30" spans="1:14" ht="15" customHeight="1">
      <c r="A30" s="197"/>
      <c r="B30" s="65" t="s">
        <v>339</v>
      </c>
      <c r="C30" s="330"/>
      <c r="D30" s="330"/>
      <c r="E30" s="330"/>
      <c r="F30" s="330"/>
      <c r="G30" s="330">
        <v>0</v>
      </c>
      <c r="H30"/>
      <c r="I30" s="330">
        <v>0</v>
      </c>
      <c r="J30" s="330">
        <v>0</v>
      </c>
      <c r="K30" s="330">
        <v>0</v>
      </c>
      <c r="L30" s="330">
        <v>0</v>
      </c>
      <c r="M30" s="330">
        <f t="shared" si="3"/>
        <v>0</v>
      </c>
      <c r="N30" s="189"/>
    </row>
    <row r="31" spans="1:14" ht="15" customHeight="1">
      <c r="A31" s="197"/>
      <c r="B31" s="445" t="s">
        <v>340</v>
      </c>
      <c r="C31" s="519">
        <v>11483915.733233312</v>
      </c>
      <c r="D31" s="519">
        <v>13832340.475363933</v>
      </c>
      <c r="E31" s="519">
        <v>5524542.9811700666</v>
      </c>
      <c r="F31" s="519">
        <v>1662170.802501837</v>
      </c>
      <c r="G31" s="519">
        <v>32502969.992269155</v>
      </c>
      <c r="H31"/>
      <c r="I31" s="519">
        <f>SUM(I15:I30)</f>
        <v>12257645.470649904</v>
      </c>
      <c r="J31" s="519">
        <f t="shared" ref="J31:M31" si="4">SUM(J15:J30)</f>
        <v>9429407.381639665</v>
      </c>
      <c r="K31" s="519">
        <f t="shared" si="4"/>
        <v>4513689.7724701148</v>
      </c>
      <c r="L31" s="519">
        <f t="shared" si="4"/>
        <v>1378186.3843326746</v>
      </c>
      <c r="M31" s="519">
        <f t="shared" si="4"/>
        <v>27578929.009092361</v>
      </c>
      <c r="N31" s="189"/>
    </row>
    <row r="32" spans="1:14" ht="15" customHeight="1" thickBot="1">
      <c r="A32" s="197"/>
      <c r="B32" s="524" t="s">
        <v>2</v>
      </c>
      <c r="C32" s="518">
        <v>20390127.188631862</v>
      </c>
      <c r="D32" s="518">
        <v>20322097.785574652</v>
      </c>
      <c r="E32" s="518">
        <v>10808151.519026781</v>
      </c>
      <c r="F32" s="518">
        <v>26812645.209931318</v>
      </c>
      <c r="G32" s="518">
        <v>78333021.703164607</v>
      </c>
      <c r="H32"/>
      <c r="I32" s="518">
        <f>+I14+I31</f>
        <v>21343705.668776922</v>
      </c>
      <c r="J32" s="518">
        <f t="shared" ref="J32:M32" si="5">+J14+J31</f>
        <v>16031806.288442757</v>
      </c>
      <c r="K32" s="518">
        <f t="shared" si="5"/>
        <v>9675301.0141936168</v>
      </c>
      <c r="L32" s="518">
        <f t="shared" si="5"/>
        <v>25523491.632722106</v>
      </c>
      <c r="M32" s="518">
        <f t="shared" si="5"/>
        <v>72574304.604135394</v>
      </c>
      <c r="N32" s="189"/>
    </row>
    <row r="33" spans="1:13" ht="15" customHeight="1" thickTop="1">
      <c r="A33" s="197"/>
      <c r="H33"/>
    </row>
    <row r="34" spans="1:13" ht="15" customHeight="1">
      <c r="H34"/>
      <c r="M34" s="1352" t="s">
        <v>629</v>
      </c>
    </row>
    <row r="35" spans="1:13" ht="15" customHeight="1">
      <c r="H35"/>
      <c r="M35" s="1352"/>
    </row>
  </sheetData>
  <mergeCells count="9">
    <mergeCell ref="B3:D3"/>
    <mergeCell ref="B2:D2"/>
    <mergeCell ref="M34:M35"/>
    <mergeCell ref="O6:O7"/>
    <mergeCell ref="L4:M4"/>
    <mergeCell ref="C6:G6"/>
    <mergeCell ref="I6:M6"/>
    <mergeCell ref="E7:F7"/>
    <mergeCell ref="K7:L7"/>
  </mergeCells>
  <hyperlinks>
    <hyperlink ref="O6" location="Índice!A1" display="Back to the Index"/>
    <hyperlink ref="M34" location="Índice!A1" display="Back to the Index"/>
  </hyperlinks>
  <pageMargins left="0.7" right="0.7" top="0.75" bottom="0.75" header="0.3" footer="0.3"/>
  <pageSetup paperSize="9" orientation="portrait" r:id="rId1"/>
  <ignoredErrors>
    <ignoredError sqref="M1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66"/>
  <sheetViews>
    <sheetView showGridLines="0" showZeros="0" zoomScaleNormal="100" workbookViewId="0"/>
  </sheetViews>
  <sheetFormatPr defaultRowHeight="12"/>
  <cols>
    <col min="1" max="1" width="12.7109375" style="2" customWidth="1"/>
    <col min="2" max="2" width="45.7109375" style="2" customWidth="1"/>
    <col min="3" max="9" width="15.7109375" style="2" customWidth="1"/>
    <col min="10" max="10" width="8.7109375" style="2" customWidth="1"/>
    <col min="11" max="11" width="10.5703125" style="2" customWidth="1"/>
    <col min="12" max="16384" width="9.140625" style="2"/>
  </cols>
  <sheetData>
    <row r="1" spans="2:11" ht="15" customHeight="1"/>
    <row r="2" spans="2:11" ht="15" customHeight="1">
      <c r="B2" s="1376" t="s">
        <v>303</v>
      </c>
      <c r="C2" s="1376"/>
      <c r="D2" s="1376"/>
    </row>
    <row r="3" spans="2:11" ht="15" customHeight="1">
      <c r="B3" s="1376" t="s">
        <v>304</v>
      </c>
      <c r="C3" s="1376"/>
      <c r="D3" s="1376"/>
    </row>
    <row r="4" spans="2:11" ht="15" customHeight="1">
      <c r="B4" s="1103" t="s">
        <v>0</v>
      </c>
      <c r="C4" s="1103"/>
    </row>
    <row r="5" spans="2:11" ht="15" customHeight="1">
      <c r="B5" s="1031"/>
      <c r="C5" s="1031"/>
      <c r="K5" s="1352" t="s">
        <v>629</v>
      </c>
    </row>
    <row r="6" spans="2:11" ht="15" customHeight="1">
      <c r="C6" s="1359" t="s">
        <v>1357</v>
      </c>
      <c r="D6" s="1359"/>
      <c r="E6" s="1359"/>
      <c r="F6" s="1359"/>
      <c r="G6" s="1359"/>
      <c r="H6" s="1359"/>
      <c r="I6" s="1359"/>
      <c r="K6" s="1352"/>
    </row>
    <row r="7" spans="2:11" ht="15" customHeight="1">
      <c r="B7" s="351"/>
      <c r="C7" s="1012" t="s">
        <v>305</v>
      </c>
      <c r="D7" s="1012" t="s">
        <v>306</v>
      </c>
      <c r="E7" s="1012" t="s">
        <v>307</v>
      </c>
      <c r="F7" s="1012" t="s">
        <v>308</v>
      </c>
      <c r="G7" s="1012" t="s">
        <v>309</v>
      </c>
      <c r="H7" s="1012" t="s">
        <v>310</v>
      </c>
      <c r="I7" s="1012" t="s">
        <v>311</v>
      </c>
    </row>
    <row r="8" spans="2:11" s="99" customFormat="1" ht="35.1" customHeight="1">
      <c r="B8" s="351"/>
      <c r="C8" s="1389" t="s">
        <v>312</v>
      </c>
      <c r="D8" s="1389"/>
      <c r="E8" s="1387" t="s">
        <v>313</v>
      </c>
      <c r="F8" s="1387" t="s">
        <v>314</v>
      </c>
      <c r="G8" s="1390" t="s">
        <v>315</v>
      </c>
      <c r="H8" s="1387" t="s">
        <v>316</v>
      </c>
      <c r="I8" s="100" t="s">
        <v>317</v>
      </c>
    </row>
    <row r="9" spans="2:11" s="99" customFormat="1" ht="35.1" customHeight="1">
      <c r="B9" s="55"/>
      <c r="C9" s="52" t="s">
        <v>318</v>
      </c>
      <c r="D9" s="52" t="s">
        <v>319</v>
      </c>
      <c r="E9" s="1388"/>
      <c r="F9" s="1388"/>
      <c r="G9" s="1391"/>
      <c r="H9" s="1388"/>
      <c r="I9" s="52" t="s">
        <v>320</v>
      </c>
    </row>
    <row r="10" spans="2:11" s="49" customFormat="1" ht="15" customHeight="1">
      <c r="B10" s="101" t="s">
        <v>321</v>
      </c>
      <c r="C10" s="102"/>
      <c r="D10" s="102"/>
      <c r="E10" s="102"/>
      <c r="F10" s="102"/>
      <c r="G10" s="102">
        <v>0</v>
      </c>
      <c r="H10" s="102"/>
      <c r="I10" s="102">
        <v>0</v>
      </c>
    </row>
    <row r="11" spans="2:11" s="49" customFormat="1" ht="15" customHeight="1">
      <c r="B11" s="65" t="s">
        <v>322</v>
      </c>
      <c r="C11" s="67"/>
      <c r="D11" s="67"/>
      <c r="E11" s="67"/>
      <c r="F11" s="67"/>
      <c r="G11" s="67"/>
      <c r="H11" s="67"/>
      <c r="I11" s="67">
        <v>0</v>
      </c>
    </row>
    <row r="12" spans="2:11" s="49" customFormat="1" ht="15" customHeight="1">
      <c r="B12" s="65" t="s">
        <v>323</v>
      </c>
      <c r="C12" s="67">
        <v>3471838.6037684632</v>
      </c>
      <c r="D12" s="67">
        <v>13609099.215487041</v>
      </c>
      <c r="E12" s="67">
        <v>0</v>
      </c>
      <c r="F12" s="67">
        <v>2101965.3524860293</v>
      </c>
      <c r="G12" s="67"/>
      <c r="H12" s="67"/>
      <c r="I12" s="67">
        <v>14978972.466769475</v>
      </c>
    </row>
    <row r="13" spans="2:11" ht="15" customHeight="1">
      <c r="B13" s="65" t="s">
        <v>324</v>
      </c>
      <c r="C13" s="67">
        <v>1585539.4317703075</v>
      </c>
      <c r="D13" s="67">
        <v>28281845.239492081</v>
      </c>
      <c r="E13" s="67">
        <v>0</v>
      </c>
      <c r="F13" s="67">
        <v>504511.06520210468</v>
      </c>
      <c r="G13" s="67">
        <v>0</v>
      </c>
      <c r="H13" s="67">
        <v>0</v>
      </c>
      <c r="I13" s="67">
        <v>29362873.606060281</v>
      </c>
    </row>
    <row r="14" spans="2:11" ht="15" customHeight="1">
      <c r="B14" s="65" t="s">
        <v>326</v>
      </c>
      <c r="C14" s="67"/>
      <c r="D14" s="67">
        <v>1570347.1470035694</v>
      </c>
      <c r="E14" s="67"/>
      <c r="F14" s="67">
        <v>82141.508937610415</v>
      </c>
      <c r="G14" s="67"/>
      <c r="H14" s="67"/>
      <c r="I14" s="67">
        <v>1488205.6380659591</v>
      </c>
    </row>
    <row r="15" spans="2:11" ht="20.100000000000001" customHeight="1">
      <c r="B15" s="70" t="s">
        <v>327</v>
      </c>
      <c r="C15" s="72">
        <v>5057378.0355387703</v>
      </c>
      <c r="D15" s="72">
        <v>43461291.60198269</v>
      </c>
      <c r="E15" s="72">
        <v>0</v>
      </c>
      <c r="F15" s="72">
        <v>2688617.9266257444</v>
      </c>
      <c r="G15" s="72">
        <v>0</v>
      </c>
      <c r="H15" s="72">
        <v>0</v>
      </c>
      <c r="I15" s="72">
        <v>45830051.710895717</v>
      </c>
    </row>
    <row r="16" spans="2:11" ht="15" customHeight="1">
      <c r="B16" s="65" t="s">
        <v>321</v>
      </c>
      <c r="C16" s="67">
        <v>0</v>
      </c>
      <c r="D16" s="67">
        <v>15178987.368346987</v>
      </c>
      <c r="E16" s="67">
        <v>0</v>
      </c>
      <c r="F16" s="67">
        <v>1329.3135661593001</v>
      </c>
      <c r="G16" s="67">
        <v>0</v>
      </c>
      <c r="H16" s="67">
        <v>0</v>
      </c>
      <c r="I16" s="67">
        <v>15177658.054780828</v>
      </c>
    </row>
    <row r="17" spans="1:16" ht="15" customHeight="1">
      <c r="B17" s="65" t="s">
        <v>328</v>
      </c>
      <c r="C17" s="67">
        <v>0</v>
      </c>
      <c r="D17" s="67">
        <v>806870.7296680439</v>
      </c>
      <c r="E17" s="67">
        <v>0</v>
      </c>
      <c r="F17" s="67">
        <v>1236.3369287178998</v>
      </c>
      <c r="G17" s="67">
        <v>0</v>
      </c>
      <c r="H17" s="67">
        <v>0</v>
      </c>
      <c r="I17" s="67">
        <v>805634.39273932599</v>
      </c>
    </row>
    <row r="18" spans="1:16" ht="15" customHeight="1">
      <c r="B18" s="65" t="s">
        <v>329</v>
      </c>
      <c r="C18" s="67">
        <v>0</v>
      </c>
      <c r="D18" s="67">
        <v>144656.1771774122</v>
      </c>
      <c r="E18" s="67">
        <v>0</v>
      </c>
      <c r="F18" s="67">
        <v>1613.7418342210999</v>
      </c>
      <c r="G18" s="67">
        <v>0</v>
      </c>
      <c r="H18" s="67">
        <v>0</v>
      </c>
      <c r="I18" s="67">
        <v>143042.43534319111</v>
      </c>
      <c r="J18" s="7"/>
      <c r="K18" s="7"/>
      <c r="L18" s="7">
        <f t="shared" ref="L18:P18" si="0">SUM(E10:E14)-E15</f>
        <v>0</v>
      </c>
      <c r="M18" s="7">
        <f t="shared" si="0"/>
        <v>0</v>
      </c>
      <c r="N18" s="7">
        <f t="shared" si="0"/>
        <v>0</v>
      </c>
      <c r="O18" s="7">
        <f t="shared" si="0"/>
        <v>0</v>
      </c>
      <c r="P18" s="7">
        <f t="shared" si="0"/>
        <v>0</v>
      </c>
    </row>
    <row r="19" spans="1:16" ht="15" customHeight="1">
      <c r="B19" s="65" t="s">
        <v>330</v>
      </c>
      <c r="C19" s="67">
        <v>0</v>
      </c>
      <c r="D19" s="67">
        <v>19138.976406274698</v>
      </c>
      <c r="E19" s="67">
        <v>0</v>
      </c>
      <c r="F19" s="67">
        <v>0</v>
      </c>
      <c r="G19" s="67">
        <v>0</v>
      </c>
      <c r="H19" s="67">
        <v>0</v>
      </c>
      <c r="I19" s="67">
        <v>19138.976406274698</v>
      </c>
    </row>
    <row r="20" spans="1:16" ht="15" customHeight="1">
      <c r="B20" s="65" t="s">
        <v>331</v>
      </c>
      <c r="C20" s="67">
        <v>0</v>
      </c>
      <c r="D20" s="67">
        <v>0</v>
      </c>
      <c r="E20" s="67">
        <v>0</v>
      </c>
      <c r="F20" s="67">
        <v>0</v>
      </c>
      <c r="G20" s="67">
        <v>0</v>
      </c>
      <c r="H20" s="67">
        <v>0</v>
      </c>
      <c r="I20" s="67">
        <v>0</v>
      </c>
    </row>
    <row r="21" spans="1:16" ht="15" customHeight="1">
      <c r="B21" s="65" t="s">
        <v>322</v>
      </c>
      <c r="C21" s="67">
        <v>0</v>
      </c>
      <c r="D21" s="67">
        <v>2737985.2303840346</v>
      </c>
      <c r="E21" s="67">
        <v>0</v>
      </c>
      <c r="F21" s="67">
        <v>2111.8956457546005</v>
      </c>
      <c r="G21" s="67">
        <v>0</v>
      </c>
      <c r="H21" s="67">
        <v>0</v>
      </c>
      <c r="I21" s="67">
        <v>2735873.3347382802</v>
      </c>
    </row>
    <row r="22" spans="1:16" ht="15" customHeight="1">
      <c r="B22" s="65" t="s">
        <v>323</v>
      </c>
      <c r="C22" s="67">
        <v>0</v>
      </c>
      <c r="D22" s="67">
        <v>8660706.9739226587</v>
      </c>
      <c r="E22" s="67">
        <v>0</v>
      </c>
      <c r="F22" s="67">
        <v>55114.766918229921</v>
      </c>
      <c r="G22" s="67">
        <v>0</v>
      </c>
      <c r="H22" s="67">
        <v>0</v>
      </c>
      <c r="I22" s="67">
        <v>8605592.2070044279</v>
      </c>
    </row>
    <row r="23" spans="1:16" ht="15" customHeight="1">
      <c r="B23" s="65" t="s">
        <v>324</v>
      </c>
      <c r="C23" s="67">
        <v>0</v>
      </c>
      <c r="D23" s="67">
        <v>3172068.4290037863</v>
      </c>
      <c r="E23" s="67">
        <v>0</v>
      </c>
      <c r="F23" s="67">
        <v>35222.508680284693</v>
      </c>
      <c r="G23" s="67">
        <v>0</v>
      </c>
      <c r="H23" s="67">
        <v>0</v>
      </c>
      <c r="I23" s="67">
        <v>3136845.9203235018</v>
      </c>
    </row>
    <row r="24" spans="1:16" ht="15" customHeight="1">
      <c r="B24" s="65" t="s">
        <v>332</v>
      </c>
      <c r="C24" s="67">
        <v>0</v>
      </c>
      <c r="D24" s="67">
        <v>1220269.746990094</v>
      </c>
      <c r="E24" s="67">
        <v>0</v>
      </c>
      <c r="F24" s="67">
        <v>23798.122463338605</v>
      </c>
      <c r="G24" s="67">
        <v>0</v>
      </c>
      <c r="H24" s="67"/>
      <c r="I24" s="67">
        <v>1196471.6245267554</v>
      </c>
    </row>
    <row r="25" spans="1:16" ht="15" customHeight="1">
      <c r="B25" s="65" t="s">
        <v>333</v>
      </c>
      <c r="C25" s="67">
        <v>787393.8404388139</v>
      </c>
      <c r="D25" s="67">
        <v>0</v>
      </c>
      <c r="E25" s="67">
        <v>0</v>
      </c>
      <c r="F25" s="67">
        <v>291614.02299221716</v>
      </c>
      <c r="G25" s="67">
        <v>0</v>
      </c>
      <c r="H25" s="67"/>
      <c r="I25" s="67">
        <v>495779.81744659675</v>
      </c>
    </row>
    <row r="26" spans="1:16" ht="15" customHeight="1">
      <c r="A26" s="7"/>
      <c r="B26" s="65" t="s">
        <v>334</v>
      </c>
      <c r="C26" s="67">
        <v>0</v>
      </c>
      <c r="D26" s="67">
        <v>0</v>
      </c>
      <c r="E26" s="67">
        <v>0</v>
      </c>
      <c r="F26" s="67">
        <v>0</v>
      </c>
      <c r="G26" s="67">
        <v>0</v>
      </c>
      <c r="H26" s="67"/>
      <c r="I26" s="67">
        <v>0</v>
      </c>
    </row>
    <row r="27" spans="1:16" ht="15" customHeight="1">
      <c r="A27" s="7"/>
      <c r="B27" s="65" t="s">
        <v>335</v>
      </c>
      <c r="C27" s="67">
        <v>0</v>
      </c>
      <c r="D27" s="67">
        <v>0</v>
      </c>
      <c r="E27" s="67">
        <v>0</v>
      </c>
      <c r="F27" s="67">
        <v>0</v>
      </c>
      <c r="G27" s="67">
        <v>0</v>
      </c>
      <c r="H27" s="67"/>
      <c r="I27" s="67">
        <v>0</v>
      </c>
    </row>
    <row r="28" spans="1:16" ht="15" customHeight="1">
      <c r="A28" s="7"/>
      <c r="B28" s="65" t="s">
        <v>336</v>
      </c>
      <c r="C28" s="67">
        <v>0</v>
      </c>
      <c r="D28" s="67">
        <v>0</v>
      </c>
      <c r="E28" s="67">
        <v>0</v>
      </c>
      <c r="F28" s="67">
        <v>0</v>
      </c>
      <c r="G28" s="67">
        <v>0</v>
      </c>
      <c r="H28" s="67"/>
      <c r="I28" s="67">
        <v>0</v>
      </c>
    </row>
    <row r="29" spans="1:16" ht="15" customHeight="1">
      <c r="A29" s="7"/>
      <c r="B29" s="65" t="s">
        <v>337</v>
      </c>
      <c r="C29" s="67">
        <v>0</v>
      </c>
      <c r="D29" s="67">
        <v>157476.47839999999</v>
      </c>
      <c r="E29" s="67">
        <v>0</v>
      </c>
      <c r="F29" s="67">
        <v>0</v>
      </c>
      <c r="G29" s="67">
        <v>0</v>
      </c>
      <c r="H29" s="67"/>
      <c r="I29" s="67">
        <v>157476.47839999999</v>
      </c>
    </row>
    <row r="30" spans="1:16" ht="15" customHeight="1">
      <c r="A30" s="7"/>
      <c r="B30" s="65" t="s">
        <v>338</v>
      </c>
      <c r="C30" s="67">
        <v>0</v>
      </c>
      <c r="D30" s="67">
        <v>29456.75056</v>
      </c>
      <c r="E30" s="67">
        <v>0</v>
      </c>
      <c r="F30" s="67">
        <v>0</v>
      </c>
      <c r="G30" s="67">
        <v>0</v>
      </c>
      <c r="H30" s="67"/>
      <c r="I30" s="67">
        <v>29456.75056</v>
      </c>
    </row>
    <row r="31" spans="1:16" ht="15" customHeight="1">
      <c r="A31" s="7"/>
      <c r="B31" s="65" t="s">
        <v>339</v>
      </c>
      <c r="C31" s="67">
        <v>0</v>
      </c>
      <c r="D31" s="67">
        <v>0</v>
      </c>
      <c r="E31" s="67">
        <v>0</v>
      </c>
      <c r="F31" s="67">
        <v>0</v>
      </c>
      <c r="G31" s="67">
        <v>0</v>
      </c>
      <c r="H31" s="67"/>
      <c r="I31" s="67">
        <v>0</v>
      </c>
    </row>
    <row r="32" spans="1:16" ht="20.100000000000001" customHeight="1">
      <c r="A32" s="7"/>
      <c r="B32" s="106" t="s">
        <v>340</v>
      </c>
      <c r="C32" s="72">
        <v>787393.8404388139</v>
      </c>
      <c r="D32" s="72">
        <v>32127616.86085929</v>
      </c>
      <c r="E32" s="72">
        <v>0</v>
      </c>
      <c r="F32" s="72">
        <v>412040.7090289233</v>
      </c>
      <c r="G32" s="72">
        <v>0</v>
      </c>
      <c r="H32" s="72">
        <v>0</v>
      </c>
      <c r="I32" s="72">
        <v>32502969.992269181</v>
      </c>
    </row>
    <row r="33" spans="1:9" ht="20.100000000000001" customHeight="1" thickBot="1">
      <c r="A33" s="7"/>
      <c r="B33" s="107" t="s">
        <v>2</v>
      </c>
      <c r="C33" s="108">
        <v>5844771.8759775842</v>
      </c>
      <c r="D33" s="108">
        <v>75588908.462841988</v>
      </c>
      <c r="E33" s="108">
        <v>0</v>
      </c>
      <c r="F33" s="108">
        <v>3100658.6356546679</v>
      </c>
      <c r="G33" s="108">
        <v>0</v>
      </c>
      <c r="H33" s="108">
        <v>0</v>
      </c>
      <c r="I33" s="108">
        <v>78333021.703164905</v>
      </c>
    </row>
    <row r="34" spans="1:9" ht="15" customHeight="1" thickTop="1">
      <c r="A34" s="7"/>
      <c r="B34" s="351"/>
      <c r="C34" s="438"/>
      <c r="D34" s="438"/>
      <c r="E34" s="438"/>
      <c r="F34" s="438"/>
      <c r="G34" s="438"/>
      <c r="H34" s="438"/>
      <c r="I34" s="438"/>
    </row>
    <row r="35" spans="1:9" ht="15" customHeight="1">
      <c r="A35" s="7"/>
      <c r="C35" s="438"/>
      <c r="D35" s="438"/>
      <c r="E35" s="438"/>
      <c r="F35" s="438"/>
      <c r="G35" s="438"/>
      <c r="H35" s="1392"/>
      <c r="I35" s="1392"/>
    </row>
    <row r="36" spans="1:9" ht="15" customHeight="1">
      <c r="A36" s="7"/>
      <c r="C36" s="1359" t="s">
        <v>607</v>
      </c>
      <c r="D36" s="1359"/>
      <c r="E36" s="1359"/>
      <c r="F36" s="1359"/>
      <c r="G36" s="1359"/>
      <c r="H36" s="1359"/>
      <c r="I36" s="1359"/>
    </row>
    <row r="37" spans="1:9" ht="15" customHeight="1">
      <c r="A37" s="7"/>
      <c r="B37" s="351"/>
      <c r="C37" s="1012" t="s">
        <v>305</v>
      </c>
      <c r="D37" s="1012" t="s">
        <v>306</v>
      </c>
      <c r="E37" s="1012" t="s">
        <v>307</v>
      </c>
      <c r="F37" s="1012" t="s">
        <v>308</v>
      </c>
      <c r="G37" s="1012" t="s">
        <v>309</v>
      </c>
      <c r="H37" s="1012" t="s">
        <v>310</v>
      </c>
      <c r="I37" s="1012" t="s">
        <v>311</v>
      </c>
    </row>
    <row r="38" spans="1:9" ht="35.1" customHeight="1">
      <c r="B38" s="283"/>
      <c r="C38" s="1389" t="s">
        <v>312</v>
      </c>
      <c r="D38" s="1389"/>
      <c r="E38" s="1387" t="s">
        <v>313</v>
      </c>
      <c r="F38" s="1387" t="s">
        <v>314</v>
      </c>
      <c r="G38" s="1390" t="s">
        <v>315</v>
      </c>
      <c r="H38" s="1387" t="s">
        <v>316</v>
      </c>
      <c r="I38" s="100" t="s">
        <v>317</v>
      </c>
    </row>
    <row r="39" spans="1:9" ht="35.1" customHeight="1">
      <c r="B39" s="284"/>
      <c r="C39" s="282" t="s">
        <v>318</v>
      </c>
      <c r="D39" s="282" t="s">
        <v>319</v>
      </c>
      <c r="E39" s="1388"/>
      <c r="F39" s="1388"/>
      <c r="G39" s="1391"/>
      <c r="H39" s="1388"/>
      <c r="I39" s="282" t="s">
        <v>320</v>
      </c>
    </row>
    <row r="40" spans="1:9" s="49" customFormat="1" ht="15" customHeight="1">
      <c r="B40" s="101" t="s">
        <v>321</v>
      </c>
      <c r="C40" s="102">
        <v>0</v>
      </c>
      <c r="D40" s="102">
        <v>0</v>
      </c>
      <c r="E40" s="102">
        <v>0</v>
      </c>
      <c r="F40" s="102">
        <v>0</v>
      </c>
      <c r="G40" s="102">
        <v>0</v>
      </c>
      <c r="H40" s="102">
        <v>0</v>
      </c>
      <c r="I40" s="102">
        <v>0</v>
      </c>
    </row>
    <row r="41" spans="1:9" s="49" customFormat="1" ht="15" customHeight="1">
      <c r="B41" s="65" t="s">
        <v>322</v>
      </c>
      <c r="C41" s="67">
        <v>0</v>
      </c>
      <c r="D41" s="67">
        <v>0</v>
      </c>
      <c r="E41" s="67">
        <v>0</v>
      </c>
      <c r="F41" s="67">
        <v>0</v>
      </c>
      <c r="G41" s="67">
        <v>0</v>
      </c>
      <c r="H41" s="67">
        <v>0</v>
      </c>
      <c r="I41" s="67">
        <v>0</v>
      </c>
    </row>
    <row r="42" spans="1:9" s="49" customFormat="1" ht="15" customHeight="1">
      <c r="B42" s="65" t="s">
        <v>323</v>
      </c>
      <c r="C42" s="67">
        <v>4173730.9</v>
      </c>
      <c r="D42" s="67">
        <v>13154000.699999999</v>
      </c>
      <c r="E42" s="67">
        <v>0</v>
      </c>
      <c r="F42" s="67">
        <v>2329434.7000000002</v>
      </c>
      <c r="G42" s="67">
        <v>0</v>
      </c>
      <c r="H42" s="67">
        <v>0</v>
      </c>
      <c r="I42" s="67">
        <v>14998296.9</v>
      </c>
    </row>
    <row r="43" spans="1:9" ht="15" customHeight="1">
      <c r="B43" s="65" t="s">
        <v>324</v>
      </c>
      <c r="C43" s="67">
        <v>1992730.1</v>
      </c>
      <c r="D43" s="67">
        <v>27636689.199999999</v>
      </c>
      <c r="E43" s="67">
        <v>0</v>
      </c>
      <c r="F43" s="67">
        <v>672289</v>
      </c>
      <c r="G43" s="67">
        <v>0</v>
      </c>
      <c r="H43" s="67">
        <v>0</v>
      </c>
      <c r="I43" s="67">
        <v>28957130.300000001</v>
      </c>
    </row>
    <row r="44" spans="1:9" ht="15" customHeight="1">
      <c r="B44" s="65" t="s">
        <v>326</v>
      </c>
      <c r="C44" s="67">
        <v>0</v>
      </c>
      <c r="D44" s="67">
        <v>1701822.3</v>
      </c>
      <c r="E44" s="67">
        <v>0</v>
      </c>
      <c r="F44" s="67">
        <v>58570.5</v>
      </c>
      <c r="G44" s="67">
        <v>0</v>
      </c>
      <c r="H44" s="67">
        <v>0</v>
      </c>
      <c r="I44" s="67">
        <v>1643251.8</v>
      </c>
    </row>
    <row r="45" spans="1:9" ht="20.100000000000001" customHeight="1">
      <c r="B45" s="70" t="s">
        <v>327</v>
      </c>
      <c r="C45" s="72">
        <v>6166460.9000000004</v>
      </c>
      <c r="D45" s="72">
        <v>42492512.299999997</v>
      </c>
      <c r="E45" s="72">
        <v>0</v>
      </c>
      <c r="F45" s="72">
        <v>3060294.3</v>
      </c>
      <c r="G45" s="72">
        <v>0</v>
      </c>
      <c r="H45" s="72">
        <v>0</v>
      </c>
      <c r="I45" s="72">
        <v>45598679</v>
      </c>
    </row>
    <row r="46" spans="1:9" ht="15" customHeight="1">
      <c r="B46" s="65" t="s">
        <v>321</v>
      </c>
      <c r="C46" s="67">
        <v>0</v>
      </c>
      <c r="D46" s="67">
        <v>13586167.800000001</v>
      </c>
      <c r="E46" s="67">
        <v>0</v>
      </c>
      <c r="F46" s="67">
        <v>4094.8</v>
      </c>
      <c r="G46" s="67">
        <v>0</v>
      </c>
      <c r="H46" s="67">
        <v>0</v>
      </c>
      <c r="I46" s="67">
        <v>13582072.9</v>
      </c>
    </row>
    <row r="47" spans="1:9" ht="15" customHeight="1">
      <c r="B47" s="65" t="s">
        <v>328</v>
      </c>
      <c r="C47" s="67">
        <v>0</v>
      </c>
      <c r="D47" s="67">
        <v>833060.4</v>
      </c>
      <c r="E47" s="67">
        <v>0</v>
      </c>
      <c r="F47" s="67">
        <v>1642.1</v>
      </c>
      <c r="G47" s="67">
        <v>0</v>
      </c>
      <c r="H47" s="67">
        <v>0</v>
      </c>
      <c r="I47" s="67">
        <v>831418.3</v>
      </c>
    </row>
    <row r="48" spans="1:9" ht="15" customHeight="1">
      <c r="B48" s="65" t="s">
        <v>329</v>
      </c>
      <c r="C48" s="67">
        <v>0</v>
      </c>
      <c r="D48" s="67">
        <v>212931.8</v>
      </c>
      <c r="E48" s="67">
        <v>0</v>
      </c>
      <c r="F48" s="67">
        <v>1901.7</v>
      </c>
      <c r="G48" s="67">
        <v>0</v>
      </c>
      <c r="H48" s="67">
        <v>0</v>
      </c>
      <c r="I48" s="67">
        <v>211030.1</v>
      </c>
    </row>
    <row r="49" spans="1:9" ht="15" customHeight="1">
      <c r="B49" s="65" t="s">
        <v>330</v>
      </c>
      <c r="C49" s="67">
        <v>0</v>
      </c>
      <c r="D49" s="67">
        <v>18485.5</v>
      </c>
      <c r="E49" s="67">
        <v>0</v>
      </c>
      <c r="F49" s="67">
        <v>0</v>
      </c>
      <c r="G49" s="67">
        <v>0</v>
      </c>
      <c r="H49" s="67">
        <v>0</v>
      </c>
      <c r="I49" s="67">
        <v>18485.5</v>
      </c>
    </row>
    <row r="50" spans="1:9" ht="15" customHeight="1">
      <c r="B50" s="65" t="s">
        <v>331</v>
      </c>
      <c r="C50" s="67">
        <v>0</v>
      </c>
      <c r="D50" s="67">
        <v>0</v>
      </c>
      <c r="E50" s="67">
        <v>0</v>
      </c>
      <c r="F50" s="67">
        <v>0</v>
      </c>
      <c r="G50" s="67">
        <v>0</v>
      </c>
      <c r="H50" s="67">
        <v>0</v>
      </c>
      <c r="I50" s="67">
        <v>0</v>
      </c>
    </row>
    <row r="51" spans="1:9" ht="15" customHeight="1">
      <c r="B51" s="65" t="s">
        <v>322</v>
      </c>
      <c r="C51" s="67">
        <v>0</v>
      </c>
      <c r="D51" s="67">
        <v>2685839.6</v>
      </c>
      <c r="E51" s="67">
        <v>0</v>
      </c>
      <c r="F51" s="67">
        <v>1782.3</v>
      </c>
      <c r="G51" s="67">
        <v>0</v>
      </c>
      <c r="H51" s="67">
        <v>0</v>
      </c>
      <c r="I51" s="67">
        <v>2684057.2999999998</v>
      </c>
    </row>
    <row r="52" spans="1:9" ht="15" customHeight="1">
      <c r="B52" s="65" t="s">
        <v>323</v>
      </c>
      <c r="C52" s="67">
        <v>0</v>
      </c>
      <c r="D52" s="67">
        <v>8029480.5999999996</v>
      </c>
      <c r="E52" s="67">
        <v>0</v>
      </c>
      <c r="F52" s="67">
        <v>46693</v>
      </c>
      <c r="G52" s="67">
        <v>0</v>
      </c>
      <c r="H52" s="67">
        <v>0</v>
      </c>
      <c r="I52" s="67">
        <v>7982787.5999999996</v>
      </c>
    </row>
    <row r="53" spans="1:9" ht="15" customHeight="1">
      <c r="B53" s="65" t="s">
        <v>324</v>
      </c>
      <c r="C53" s="67">
        <v>0</v>
      </c>
      <c r="D53" s="67">
        <v>2750239.6</v>
      </c>
      <c r="E53" s="67">
        <v>0</v>
      </c>
      <c r="F53" s="67">
        <v>32143</v>
      </c>
      <c r="G53" s="67">
        <v>0</v>
      </c>
      <c r="H53" s="67">
        <v>0</v>
      </c>
      <c r="I53" s="67">
        <v>2718096.6</v>
      </c>
    </row>
    <row r="54" spans="1:9" ht="15" customHeight="1">
      <c r="B54" s="65" t="s">
        <v>332</v>
      </c>
      <c r="C54" s="67">
        <v>0</v>
      </c>
      <c r="D54" s="67">
        <v>966040.9</v>
      </c>
      <c r="E54" s="67">
        <v>0</v>
      </c>
      <c r="F54" s="67">
        <v>24594.3</v>
      </c>
      <c r="G54" s="67">
        <v>0</v>
      </c>
      <c r="H54" s="67">
        <v>0</v>
      </c>
      <c r="I54" s="67">
        <v>941446.6</v>
      </c>
    </row>
    <row r="55" spans="1:9" ht="15" customHeight="1">
      <c r="B55" s="65" t="s">
        <v>333</v>
      </c>
      <c r="C55" s="67">
        <v>807067.3</v>
      </c>
      <c r="D55" s="67">
        <v>0</v>
      </c>
      <c r="E55" s="67">
        <v>0</v>
      </c>
      <c r="F55" s="67">
        <v>282734.90000000002</v>
      </c>
      <c r="G55" s="67">
        <v>0</v>
      </c>
      <c r="H55" s="67">
        <v>0</v>
      </c>
      <c r="I55" s="67">
        <v>524332.4</v>
      </c>
    </row>
    <row r="56" spans="1:9" ht="15" customHeight="1">
      <c r="A56" s="7"/>
      <c r="B56" s="65" t="s">
        <v>334</v>
      </c>
      <c r="C56" s="67">
        <v>0</v>
      </c>
      <c r="D56" s="67">
        <v>0</v>
      </c>
      <c r="E56" s="67">
        <v>0</v>
      </c>
      <c r="F56" s="67">
        <v>0</v>
      </c>
      <c r="G56" s="67">
        <v>0</v>
      </c>
      <c r="H56" s="67">
        <v>0</v>
      </c>
      <c r="I56" s="67">
        <v>0</v>
      </c>
    </row>
    <row r="57" spans="1:9" ht="15" customHeight="1">
      <c r="A57" s="7"/>
      <c r="B57" s="65" t="s">
        <v>335</v>
      </c>
      <c r="C57" s="67">
        <v>0</v>
      </c>
      <c r="D57" s="67">
        <v>0</v>
      </c>
      <c r="E57" s="67">
        <v>0</v>
      </c>
      <c r="F57" s="67">
        <v>0</v>
      </c>
      <c r="G57" s="67">
        <v>0</v>
      </c>
      <c r="H57" s="67">
        <v>0</v>
      </c>
      <c r="I57" s="67">
        <v>0</v>
      </c>
    </row>
    <row r="58" spans="1:9" ht="15" customHeight="1">
      <c r="A58" s="7"/>
      <c r="B58" s="65" t="s">
        <v>336</v>
      </c>
      <c r="C58" s="67">
        <v>0</v>
      </c>
      <c r="D58" s="67">
        <v>0</v>
      </c>
      <c r="E58" s="67">
        <v>0</v>
      </c>
      <c r="F58" s="67">
        <v>0</v>
      </c>
      <c r="G58" s="67">
        <v>0</v>
      </c>
      <c r="H58" s="67">
        <v>0</v>
      </c>
      <c r="I58" s="67">
        <v>0</v>
      </c>
    </row>
    <row r="59" spans="1:9" ht="15" customHeight="1">
      <c r="A59" s="7"/>
      <c r="B59" s="65" t="s">
        <v>337</v>
      </c>
      <c r="C59" s="67">
        <v>0</v>
      </c>
      <c r="D59" s="67">
        <v>22651.9</v>
      </c>
      <c r="E59" s="67">
        <v>0</v>
      </c>
      <c r="F59" s="67">
        <v>0</v>
      </c>
      <c r="G59" s="67">
        <v>0</v>
      </c>
      <c r="H59" s="67">
        <v>0</v>
      </c>
      <c r="I59" s="67">
        <v>22651.9</v>
      </c>
    </row>
    <row r="60" spans="1:9" ht="15" customHeight="1">
      <c r="A60" s="7"/>
      <c r="B60" s="65" t="s">
        <v>338</v>
      </c>
      <c r="C60" s="67">
        <v>0</v>
      </c>
      <c r="D60" s="67">
        <v>22074.1</v>
      </c>
      <c r="E60" s="67">
        <v>0</v>
      </c>
      <c r="F60" s="67">
        <v>0</v>
      </c>
      <c r="G60" s="67">
        <v>0</v>
      </c>
      <c r="H60" s="67">
        <v>0</v>
      </c>
      <c r="I60" s="67">
        <v>22074.1</v>
      </c>
    </row>
    <row r="61" spans="1:9" ht="15" customHeight="1">
      <c r="A61" s="7"/>
      <c r="B61" s="65" t="s">
        <v>339</v>
      </c>
      <c r="C61" s="67">
        <v>0</v>
      </c>
      <c r="D61" s="67">
        <v>0</v>
      </c>
      <c r="E61" s="67">
        <v>0</v>
      </c>
      <c r="F61" s="67">
        <v>0</v>
      </c>
      <c r="G61" s="67">
        <v>0</v>
      </c>
      <c r="H61" s="67">
        <v>0</v>
      </c>
      <c r="I61" s="67">
        <v>0</v>
      </c>
    </row>
    <row r="62" spans="1:9" ht="20.100000000000001" customHeight="1">
      <c r="A62" s="7"/>
      <c r="B62" s="106" t="s">
        <v>340</v>
      </c>
      <c r="C62" s="72">
        <v>807067.3</v>
      </c>
      <c r="D62" s="72">
        <v>29126972.200000003</v>
      </c>
      <c r="E62" s="72">
        <v>0</v>
      </c>
      <c r="F62" s="72">
        <v>395586.10000000003</v>
      </c>
      <c r="G62" s="72">
        <v>0</v>
      </c>
      <c r="H62" s="72">
        <v>0</v>
      </c>
      <c r="I62" s="72">
        <v>29538453.300000004</v>
      </c>
    </row>
    <row r="63" spans="1:9" ht="20.100000000000001" customHeight="1" thickBot="1">
      <c r="A63" s="7"/>
      <c r="B63" s="107" t="s">
        <v>2</v>
      </c>
      <c r="C63" s="108">
        <v>6973528.2000000002</v>
      </c>
      <c r="D63" s="108">
        <v>71619484.5</v>
      </c>
      <c r="E63" s="108">
        <v>0</v>
      </c>
      <c r="F63" s="108">
        <v>3455880.4</v>
      </c>
      <c r="G63" s="108">
        <v>0</v>
      </c>
      <c r="H63" s="108">
        <v>0</v>
      </c>
      <c r="I63" s="108">
        <v>75137132.300000012</v>
      </c>
    </row>
    <row r="64" spans="1:9" ht="15" customHeight="1" thickTop="1">
      <c r="A64" s="7"/>
    </row>
    <row r="65" spans="1:9" ht="15" customHeight="1">
      <c r="A65" s="7"/>
      <c r="I65" s="1352" t="s">
        <v>629</v>
      </c>
    </row>
    <row r="66" spans="1:9" ht="15" customHeight="1">
      <c r="A66" s="7"/>
      <c r="I66" s="1352"/>
    </row>
  </sheetData>
  <mergeCells count="17">
    <mergeCell ref="G8:G9"/>
    <mergeCell ref="H8:H9"/>
    <mergeCell ref="B3:D3"/>
    <mergeCell ref="B2:D2"/>
    <mergeCell ref="K5:K6"/>
    <mergeCell ref="I65:I66"/>
    <mergeCell ref="C38:D38"/>
    <mergeCell ref="E38:E39"/>
    <mergeCell ref="F38:F39"/>
    <mergeCell ref="G38:G39"/>
    <mergeCell ref="H38:H39"/>
    <mergeCell ref="C36:I36"/>
    <mergeCell ref="C6:I6"/>
    <mergeCell ref="H35:I35"/>
    <mergeCell ref="C8:D8"/>
    <mergeCell ref="E8:E9"/>
    <mergeCell ref="F8:F9"/>
  </mergeCells>
  <hyperlinks>
    <hyperlink ref="K5" location="Índice!A1" display="Back to the Index"/>
    <hyperlink ref="I65" location="Índice!A1" display="Back to the Index"/>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K36"/>
  <sheetViews>
    <sheetView showGridLines="0" showZeros="0" zoomScaleNormal="100" workbookViewId="0"/>
  </sheetViews>
  <sheetFormatPr defaultRowHeight="15" customHeight="1"/>
  <cols>
    <col min="1" max="1" width="12.7109375" style="2" customWidth="1"/>
    <col min="2" max="2" width="25.7109375" style="2" customWidth="1"/>
    <col min="3" max="9" width="15.7109375" style="2" customWidth="1"/>
    <col min="10" max="10" width="8.7109375" style="2" customWidth="1"/>
    <col min="11" max="11" width="12.7109375" style="2" customWidth="1"/>
    <col min="12" max="16384" width="9.140625" style="2"/>
  </cols>
  <sheetData>
    <row r="2" spans="2:11" ht="15" customHeight="1">
      <c r="B2" s="1376" t="s">
        <v>341</v>
      </c>
      <c r="C2" s="1376"/>
      <c r="D2" s="1376"/>
      <c r="E2" s="1376"/>
      <c r="F2" s="1376"/>
    </row>
    <row r="3" spans="2:11" ht="15" customHeight="1">
      <c r="B3" s="1376" t="s">
        <v>342</v>
      </c>
      <c r="C3" s="1376"/>
      <c r="D3" s="1376"/>
      <c r="E3" s="1376"/>
      <c r="F3" s="1376"/>
    </row>
    <row r="4" spans="2:11" ht="15" customHeight="1">
      <c r="B4" s="1103" t="s">
        <v>0</v>
      </c>
      <c r="C4" s="1103"/>
      <c r="H4" s="1392"/>
      <c r="I4" s="1392"/>
    </row>
    <row r="5" spans="2:11" ht="15" customHeight="1">
      <c r="B5" s="1031"/>
      <c r="C5" s="1031"/>
      <c r="H5" s="984"/>
      <c r="I5" s="984"/>
      <c r="K5"/>
    </row>
    <row r="6" spans="2:11" ht="15" customHeight="1">
      <c r="C6" s="1359" t="s">
        <v>1357</v>
      </c>
      <c r="D6" s="1359"/>
      <c r="E6" s="1359"/>
      <c r="F6" s="1359"/>
      <c r="G6" s="1359"/>
      <c r="H6" s="1359"/>
      <c r="I6" s="1359"/>
      <c r="K6" s="1352" t="s">
        <v>629</v>
      </c>
    </row>
    <row r="7" spans="2:11" s="49" customFormat="1" ht="15" customHeight="1">
      <c r="B7" s="351"/>
      <c r="C7" s="1012" t="s">
        <v>305</v>
      </c>
      <c r="D7" s="1012" t="s">
        <v>306</v>
      </c>
      <c r="E7" s="1012" t="s">
        <v>307</v>
      </c>
      <c r="F7" s="1012" t="s">
        <v>308</v>
      </c>
      <c r="G7" s="1012" t="s">
        <v>309</v>
      </c>
      <c r="H7" s="1012" t="s">
        <v>310</v>
      </c>
      <c r="I7" s="1012" t="s">
        <v>311</v>
      </c>
      <c r="K7" s="1352"/>
    </row>
    <row r="8" spans="2:11" s="49" customFormat="1" ht="35.1" customHeight="1">
      <c r="B8" s="351"/>
      <c r="C8" s="1389" t="s">
        <v>312</v>
      </c>
      <c r="D8" s="1389"/>
      <c r="E8" s="1387" t="s">
        <v>313</v>
      </c>
      <c r="F8" s="1387" t="s">
        <v>314</v>
      </c>
      <c r="G8" s="1390" t="s">
        <v>315</v>
      </c>
      <c r="H8" s="1387" t="s">
        <v>316</v>
      </c>
      <c r="I8" s="100" t="s">
        <v>317</v>
      </c>
    </row>
    <row r="9" spans="2:11" s="49" customFormat="1" ht="35.1" customHeight="1">
      <c r="B9" s="54"/>
      <c r="C9" s="281" t="s">
        <v>318</v>
      </c>
      <c r="D9" s="281" t="s">
        <v>319</v>
      </c>
      <c r="E9" s="1388"/>
      <c r="F9" s="1388"/>
      <c r="G9" s="1391"/>
      <c r="H9" s="1388"/>
      <c r="I9" s="52" t="s">
        <v>320</v>
      </c>
    </row>
    <row r="10" spans="2:11" ht="15" customHeight="1">
      <c r="B10" s="109" t="s">
        <v>343</v>
      </c>
      <c r="C10" s="110">
        <v>1087206.3970701869</v>
      </c>
      <c r="D10" s="110">
        <v>22404973.133261252</v>
      </c>
      <c r="E10" s="110">
        <v>0</v>
      </c>
      <c r="F10" s="110">
        <v>226960.11798173914</v>
      </c>
      <c r="G10" s="110">
        <v>0</v>
      </c>
      <c r="H10" s="110">
        <v>0</v>
      </c>
      <c r="I10" s="111">
        <v>23265219.412349701</v>
      </c>
    </row>
    <row r="11" spans="2:11" ht="15" customHeight="1">
      <c r="B11" s="65" t="s">
        <v>344</v>
      </c>
      <c r="C11" s="111">
        <v>536642.38900607382</v>
      </c>
      <c r="D11" s="111">
        <v>6752783.7439690595</v>
      </c>
      <c r="E11" s="111"/>
      <c r="F11" s="111">
        <v>330526.06550008152</v>
      </c>
      <c r="G11" s="111">
        <v>0</v>
      </c>
      <c r="H11" s="111">
        <v>0</v>
      </c>
      <c r="I11" s="111">
        <v>6958900.0674750516</v>
      </c>
    </row>
    <row r="12" spans="2:11" ht="15" customHeight="1">
      <c r="B12" s="65" t="s">
        <v>345</v>
      </c>
      <c r="C12" s="111">
        <v>1709848.399455196</v>
      </c>
      <c r="D12" s="111">
        <v>10598550.633052148</v>
      </c>
      <c r="E12" s="111">
        <v>0</v>
      </c>
      <c r="F12" s="111">
        <v>1174724.7793605428</v>
      </c>
      <c r="G12" s="111">
        <v>0</v>
      </c>
      <c r="H12" s="111">
        <v>0</v>
      </c>
      <c r="I12" s="111">
        <v>11133674.253146801</v>
      </c>
    </row>
    <row r="13" spans="2:11" ht="15" customHeight="1">
      <c r="B13" s="65" t="s">
        <v>346</v>
      </c>
      <c r="C13" s="111">
        <v>1066224.3939469228</v>
      </c>
      <c r="D13" s="111">
        <v>1648302.2605985627</v>
      </c>
      <c r="E13" s="111">
        <v>0</v>
      </c>
      <c r="F13" s="111">
        <v>498514.14636151656</v>
      </c>
      <c r="G13" s="111">
        <v>0</v>
      </c>
      <c r="H13" s="111">
        <v>0</v>
      </c>
      <c r="I13" s="111">
        <v>2216012.5081839692</v>
      </c>
    </row>
    <row r="14" spans="2:11" ht="15" customHeight="1">
      <c r="B14" s="65" t="s">
        <v>347</v>
      </c>
      <c r="C14" s="111">
        <v>690022.24215349439</v>
      </c>
      <c r="D14" s="111">
        <v>21428193.330401003</v>
      </c>
      <c r="E14" s="111">
        <v>0</v>
      </c>
      <c r="F14" s="111">
        <v>358620.52234828903</v>
      </c>
      <c r="G14" s="111">
        <v>0</v>
      </c>
      <c r="H14" s="111">
        <v>0</v>
      </c>
      <c r="I14" s="111">
        <v>21759595.05020621</v>
      </c>
    </row>
    <row r="15" spans="2:11" ht="15" customHeight="1">
      <c r="B15" s="65" t="s">
        <v>348</v>
      </c>
      <c r="C15" s="111">
        <v>0</v>
      </c>
      <c r="D15" s="111">
        <v>263.75949124689998</v>
      </c>
      <c r="E15" s="111">
        <v>0</v>
      </c>
      <c r="F15" s="111">
        <v>1.1706825595000001</v>
      </c>
      <c r="G15" s="111">
        <v>0</v>
      </c>
      <c r="H15" s="111">
        <v>0</v>
      </c>
      <c r="I15" s="111">
        <v>262.58880868739999</v>
      </c>
    </row>
    <row r="16" spans="2:11" ht="15" customHeight="1">
      <c r="B16" s="65" t="s">
        <v>349</v>
      </c>
      <c r="C16" s="111">
        <v>102153.91624026212</v>
      </c>
      <c r="D16" s="111">
        <v>1702243.149806296</v>
      </c>
      <c r="E16" s="111">
        <v>0</v>
      </c>
      <c r="F16" s="111">
        <v>69770.534965235667</v>
      </c>
      <c r="G16" s="111">
        <v>0</v>
      </c>
      <c r="H16" s="111">
        <v>0</v>
      </c>
      <c r="I16" s="111">
        <v>1734626.5310813223</v>
      </c>
    </row>
    <row r="17" spans="2:9" ht="15" customHeight="1">
      <c r="B17" s="65" t="s">
        <v>350</v>
      </c>
      <c r="C17" s="111">
        <v>652674.13810545416</v>
      </c>
      <c r="D17" s="111">
        <v>9296318.0762985647</v>
      </c>
      <c r="E17" s="111">
        <v>0</v>
      </c>
      <c r="F17" s="111">
        <v>359399.78951709485</v>
      </c>
      <c r="G17" s="111">
        <v>0</v>
      </c>
      <c r="H17" s="111">
        <v>0</v>
      </c>
      <c r="I17" s="111">
        <v>9589592.4248869233</v>
      </c>
    </row>
    <row r="18" spans="2:9" ht="15" customHeight="1" thickBot="1">
      <c r="B18" s="107" t="s">
        <v>2</v>
      </c>
      <c r="C18" s="108">
        <v>5844771.8759775897</v>
      </c>
      <c r="D18" s="108">
        <v>73831628.086878136</v>
      </c>
      <c r="E18" s="108">
        <v>0</v>
      </c>
      <c r="F18" s="108">
        <v>3018517.1267170589</v>
      </c>
      <c r="G18" s="108">
        <v>0</v>
      </c>
      <c r="H18" s="108">
        <v>0</v>
      </c>
      <c r="I18" s="108">
        <v>76657882.836138666</v>
      </c>
    </row>
    <row r="19" spans="2:9" ht="15" customHeight="1" thickTop="1">
      <c r="B19" s="1393"/>
      <c r="C19" s="1393"/>
      <c r="D19" s="1393"/>
      <c r="E19" s="1393"/>
      <c r="F19" s="1393"/>
      <c r="G19" s="1393"/>
      <c r="H19" s="1393"/>
      <c r="I19" s="1393"/>
    </row>
    <row r="20" spans="2:9" ht="15" customHeight="1">
      <c r="B20" s="604"/>
      <c r="C20" s="604"/>
      <c r="D20" s="604"/>
      <c r="E20" s="604"/>
      <c r="F20" s="604"/>
      <c r="G20" s="604"/>
      <c r="H20" s="1392"/>
      <c r="I20" s="1392"/>
    </row>
    <row r="21" spans="2:9" ht="15" customHeight="1">
      <c r="C21" s="1359" t="s">
        <v>607</v>
      </c>
      <c r="D21" s="1359"/>
      <c r="E21" s="1359"/>
      <c r="F21" s="1359"/>
      <c r="G21" s="1359"/>
      <c r="H21" s="1359"/>
      <c r="I21" s="1359"/>
    </row>
    <row r="22" spans="2:9" ht="15" customHeight="1">
      <c r="B22" s="351"/>
      <c r="C22" s="1012" t="s">
        <v>305</v>
      </c>
      <c r="D22" s="1012" t="s">
        <v>306</v>
      </c>
      <c r="E22" s="1012" t="s">
        <v>307</v>
      </c>
      <c r="F22" s="1012" t="s">
        <v>308</v>
      </c>
      <c r="G22" s="1012" t="s">
        <v>309</v>
      </c>
      <c r="H22" s="1012" t="s">
        <v>310</v>
      </c>
      <c r="I22" s="1012" t="s">
        <v>311</v>
      </c>
    </row>
    <row r="23" spans="2:9" ht="24.95" customHeight="1">
      <c r="B23" s="351"/>
      <c r="C23" s="1387" t="s">
        <v>312</v>
      </c>
      <c r="D23" s="1387"/>
      <c r="E23" s="1387" t="s">
        <v>313</v>
      </c>
      <c r="F23" s="1387" t="s">
        <v>314</v>
      </c>
      <c r="G23" s="1390" t="s">
        <v>315</v>
      </c>
      <c r="H23" s="1387" t="s">
        <v>316</v>
      </c>
      <c r="I23" s="100" t="s">
        <v>317</v>
      </c>
    </row>
    <row r="24" spans="2:9" ht="35.1" customHeight="1">
      <c r="B24" s="54"/>
      <c r="C24" s="281" t="s">
        <v>318</v>
      </c>
      <c r="D24" s="281" t="s">
        <v>319</v>
      </c>
      <c r="E24" s="1388"/>
      <c r="F24" s="1388"/>
      <c r="G24" s="1391"/>
      <c r="H24" s="1388"/>
      <c r="I24" s="52" t="s">
        <v>320</v>
      </c>
    </row>
    <row r="25" spans="2:9" ht="15" customHeight="1">
      <c r="B25" s="109" t="s">
        <v>343</v>
      </c>
      <c r="C25" s="110">
        <v>1332819.8999999999</v>
      </c>
      <c r="D25" s="110">
        <v>21997318.600000001</v>
      </c>
      <c r="E25" s="110">
        <v>0</v>
      </c>
      <c r="F25" s="110">
        <v>264073.09999999998</v>
      </c>
      <c r="G25" s="110">
        <v>0</v>
      </c>
      <c r="H25" s="110">
        <v>0</v>
      </c>
      <c r="I25" s="111">
        <v>23066065.300000001</v>
      </c>
    </row>
    <row r="26" spans="2:9" ht="15" customHeight="1">
      <c r="B26" s="65" t="s">
        <v>344</v>
      </c>
      <c r="C26" s="111">
        <v>660979.6</v>
      </c>
      <c r="D26" s="111">
        <v>6230600</v>
      </c>
      <c r="E26" s="111">
        <v>0</v>
      </c>
      <c r="F26" s="111">
        <v>418244</v>
      </c>
      <c r="G26" s="111">
        <v>0</v>
      </c>
      <c r="H26" s="111">
        <v>0</v>
      </c>
      <c r="I26" s="111">
        <v>6473335.5999999996</v>
      </c>
    </row>
    <row r="27" spans="2:9" ht="15" customHeight="1">
      <c r="B27" s="65" t="s">
        <v>345</v>
      </c>
      <c r="C27" s="111">
        <v>2256426.7000000002</v>
      </c>
      <c r="D27" s="111">
        <v>9900625.5999999996</v>
      </c>
      <c r="E27" s="111">
        <v>0</v>
      </c>
      <c r="F27" s="111">
        <v>1388388.1</v>
      </c>
      <c r="G27" s="111">
        <v>0</v>
      </c>
      <c r="H27" s="111">
        <v>0</v>
      </c>
      <c r="I27" s="111">
        <v>10768664.300000001</v>
      </c>
    </row>
    <row r="28" spans="2:9" ht="15" customHeight="1">
      <c r="B28" s="65" t="s">
        <v>346</v>
      </c>
      <c r="C28" s="111">
        <v>1305294.8</v>
      </c>
      <c r="D28" s="111">
        <v>2018567.8</v>
      </c>
      <c r="E28" s="111">
        <v>0</v>
      </c>
      <c r="F28" s="111">
        <v>582846.5</v>
      </c>
      <c r="G28" s="111">
        <v>0</v>
      </c>
      <c r="H28" s="111">
        <v>0</v>
      </c>
      <c r="I28" s="111">
        <v>2741016.1</v>
      </c>
    </row>
    <row r="29" spans="2:9" ht="15" customHeight="1">
      <c r="B29" s="65" t="s">
        <v>347</v>
      </c>
      <c r="C29" s="111">
        <v>483583.5</v>
      </c>
      <c r="D29" s="111">
        <v>15269560.699999999</v>
      </c>
      <c r="E29" s="111">
        <v>0</v>
      </c>
      <c r="F29" s="111">
        <v>227566.2</v>
      </c>
      <c r="G29" s="111">
        <v>0</v>
      </c>
      <c r="H29" s="111">
        <v>0</v>
      </c>
      <c r="I29" s="111">
        <v>15525577.9</v>
      </c>
    </row>
    <row r="30" spans="2:9" ht="15" customHeight="1">
      <c r="B30" s="65" t="s">
        <v>348</v>
      </c>
      <c r="C30" s="111">
        <v>0.1</v>
      </c>
      <c r="D30" s="111">
        <v>6346.5</v>
      </c>
      <c r="E30" s="111">
        <v>0</v>
      </c>
      <c r="F30" s="111">
        <v>62.9</v>
      </c>
      <c r="G30" s="111">
        <v>0</v>
      </c>
      <c r="H30" s="111">
        <v>0</v>
      </c>
      <c r="I30" s="111">
        <v>6283.6</v>
      </c>
    </row>
    <row r="31" spans="2:9" ht="15" customHeight="1">
      <c r="B31" s="65" t="s">
        <v>349</v>
      </c>
      <c r="C31" s="111">
        <v>139721.60000000001</v>
      </c>
      <c r="D31" s="111">
        <v>2580753</v>
      </c>
      <c r="E31" s="111">
        <v>0</v>
      </c>
      <c r="F31" s="111">
        <v>86266</v>
      </c>
      <c r="G31" s="111">
        <v>0</v>
      </c>
      <c r="H31" s="111">
        <v>0</v>
      </c>
      <c r="I31" s="111">
        <v>2634208.6</v>
      </c>
    </row>
    <row r="32" spans="2:9" ht="15" customHeight="1">
      <c r="B32" s="65" t="s">
        <v>350</v>
      </c>
      <c r="C32" s="111">
        <v>814642.7</v>
      </c>
      <c r="D32" s="111">
        <v>11778643.6</v>
      </c>
      <c r="E32" s="111">
        <v>0</v>
      </c>
      <c r="F32" s="111">
        <v>429862.9</v>
      </c>
      <c r="G32" s="111">
        <v>0</v>
      </c>
      <c r="H32" s="111">
        <v>0</v>
      </c>
      <c r="I32" s="111">
        <v>12163423.4</v>
      </c>
    </row>
    <row r="33" spans="2:9" ht="15" customHeight="1" thickBot="1">
      <c r="B33" s="107" t="s">
        <v>2</v>
      </c>
      <c r="C33" s="108">
        <f>SUM(C25:C32)</f>
        <v>6993468.8999999994</v>
      </c>
      <c r="D33" s="108">
        <f t="shared" ref="D33:I33" si="0">SUM(D25:D32)</f>
        <v>69782415.799999997</v>
      </c>
      <c r="E33" s="108">
        <f t="shared" si="0"/>
        <v>0</v>
      </c>
      <c r="F33" s="108">
        <f t="shared" si="0"/>
        <v>3397309.7</v>
      </c>
      <c r="G33" s="108">
        <f t="shared" si="0"/>
        <v>0</v>
      </c>
      <c r="H33" s="108">
        <f t="shared" si="0"/>
        <v>0</v>
      </c>
      <c r="I33" s="108">
        <f t="shared" si="0"/>
        <v>73378574.800000012</v>
      </c>
    </row>
    <row r="34" spans="2:9" ht="15" customHeight="1" thickTop="1"/>
    <row r="35" spans="2:9" ht="15" customHeight="1">
      <c r="I35" s="1352" t="s">
        <v>629</v>
      </c>
    </row>
    <row r="36" spans="2:9" ht="15" customHeight="1">
      <c r="I36" s="1352"/>
    </row>
  </sheetData>
  <mergeCells count="19">
    <mergeCell ref="F8:F9"/>
    <mergeCell ref="G8:G9"/>
    <mergeCell ref="B3:F3"/>
    <mergeCell ref="B2:F2"/>
    <mergeCell ref="K6:K7"/>
    <mergeCell ref="I35:I36"/>
    <mergeCell ref="H4:I4"/>
    <mergeCell ref="C23:D23"/>
    <mergeCell ref="E23:E24"/>
    <mergeCell ref="F23:F24"/>
    <mergeCell ref="H20:I20"/>
    <mergeCell ref="C6:I6"/>
    <mergeCell ref="C21:I21"/>
    <mergeCell ref="G23:G24"/>
    <mergeCell ref="H23:H24"/>
    <mergeCell ref="B19:I19"/>
    <mergeCell ref="H8:H9"/>
    <mergeCell ref="C8:D8"/>
    <mergeCell ref="E8:E9"/>
  </mergeCells>
  <hyperlinks>
    <hyperlink ref="K6" location="Índice!A1" display="Back to the Index"/>
    <hyperlink ref="I35" location="Índice!A1" display="Back to the Index"/>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I27"/>
  <sheetViews>
    <sheetView showGridLines="0" showZeros="0" zoomScaleNormal="100" workbookViewId="0"/>
  </sheetViews>
  <sheetFormatPr defaultRowHeight="15" customHeight="1"/>
  <cols>
    <col min="1" max="1" width="12.7109375" style="2" customWidth="1"/>
    <col min="2" max="2" width="20.7109375" style="2" customWidth="1"/>
    <col min="3" max="9" width="15.7109375" style="2" customWidth="1"/>
    <col min="10" max="10" width="12.7109375" style="2" customWidth="1"/>
    <col min="11" max="16384" width="9.140625" style="2"/>
  </cols>
  <sheetData>
    <row r="2" spans="2:9" s="244" customFormat="1" ht="15" customHeight="1">
      <c r="B2" s="1376" t="s">
        <v>351</v>
      </c>
      <c r="C2" s="1376"/>
      <c r="D2" s="1376"/>
      <c r="E2" s="1376"/>
      <c r="F2" s="410"/>
      <c r="G2" s="410"/>
      <c r="H2" s="410"/>
      <c r="I2" s="410"/>
    </row>
    <row r="3" spans="2:9" s="244" customFormat="1" ht="15" customHeight="1">
      <c r="B3" s="1376" t="s">
        <v>352</v>
      </c>
      <c r="C3" s="1376"/>
      <c r="D3" s="1376"/>
      <c r="E3" s="1376"/>
      <c r="F3" s="410"/>
      <c r="G3" s="410"/>
      <c r="H3" s="410"/>
      <c r="I3" s="410"/>
    </row>
    <row r="4" spans="2:9" s="244" customFormat="1" ht="15" customHeight="1">
      <c r="B4" s="1103" t="s">
        <v>0</v>
      </c>
      <c r="C4" s="1103"/>
      <c r="D4" s="410"/>
      <c r="E4" s="410"/>
      <c r="F4" s="410"/>
      <c r="G4" s="410"/>
      <c r="H4" s="1392"/>
      <c r="I4" s="1392"/>
    </row>
    <row r="5" spans="2:9" s="244" customFormat="1" ht="15" customHeight="1">
      <c r="B5" s="1032"/>
      <c r="C5" s="1032"/>
      <c r="D5" s="410"/>
      <c r="E5" s="410"/>
      <c r="F5" s="410"/>
      <c r="G5" s="410"/>
      <c r="H5" s="984"/>
      <c r="I5" s="984"/>
    </row>
    <row r="6" spans="2:9" ht="15" customHeight="1">
      <c r="C6" s="1359" t="s">
        <v>1357</v>
      </c>
      <c r="D6" s="1359"/>
      <c r="E6" s="1359"/>
      <c r="F6" s="1359"/>
      <c r="G6" s="1359"/>
      <c r="H6" s="1359"/>
      <c r="I6" s="1359"/>
    </row>
    <row r="7" spans="2:9" s="49" customFormat="1" ht="15" customHeight="1">
      <c r="B7" s="351"/>
      <c r="C7" s="1012" t="s">
        <v>305</v>
      </c>
      <c r="D7" s="1012" t="s">
        <v>306</v>
      </c>
      <c r="E7" s="1012" t="s">
        <v>307</v>
      </c>
      <c r="F7" s="1012" t="s">
        <v>308</v>
      </c>
      <c r="G7" s="1012" t="s">
        <v>309</v>
      </c>
      <c r="H7" s="1012" t="s">
        <v>310</v>
      </c>
      <c r="I7" s="1012" t="s">
        <v>311</v>
      </c>
    </row>
    <row r="8" spans="2:9" s="49" customFormat="1" ht="35.1" customHeight="1">
      <c r="B8" s="351"/>
      <c r="C8" s="1390" t="s">
        <v>312</v>
      </c>
      <c r="D8" s="1390"/>
      <c r="E8" s="1387" t="s">
        <v>313</v>
      </c>
      <c r="F8" s="1387" t="s">
        <v>314</v>
      </c>
      <c r="G8" s="1390" t="s">
        <v>315</v>
      </c>
      <c r="H8" s="1387" t="s">
        <v>316</v>
      </c>
      <c r="I8" s="100" t="s">
        <v>317</v>
      </c>
    </row>
    <row r="9" spans="2:9" s="49" customFormat="1" ht="35.1" customHeight="1">
      <c r="B9" s="52"/>
      <c r="C9" s="281" t="s">
        <v>318</v>
      </c>
      <c r="D9" s="281" t="s">
        <v>319</v>
      </c>
      <c r="E9" s="1388"/>
      <c r="F9" s="1388"/>
      <c r="G9" s="1391"/>
      <c r="H9" s="1388"/>
      <c r="I9" s="52" t="s">
        <v>320</v>
      </c>
    </row>
    <row r="10" spans="2:9" ht="15" customHeight="1">
      <c r="B10" s="65" t="s">
        <v>353</v>
      </c>
      <c r="C10" s="112">
        <v>5025057.4239317523</v>
      </c>
      <c r="D10" s="112">
        <v>50993495.269493684</v>
      </c>
      <c r="E10" s="112">
        <v>0</v>
      </c>
      <c r="F10" s="112">
        <v>2558224.9893071679</v>
      </c>
      <c r="G10" s="112">
        <v>0</v>
      </c>
      <c r="H10" s="112">
        <v>0</v>
      </c>
      <c r="I10" s="111">
        <v>53460327.704118274</v>
      </c>
    </row>
    <row r="11" spans="2:9" ht="15" customHeight="1">
      <c r="B11" s="65" t="s">
        <v>354</v>
      </c>
      <c r="C11" s="112">
        <v>657956.92812065722</v>
      </c>
      <c r="D11" s="112">
        <v>20109223.283604443</v>
      </c>
      <c r="E11" s="112">
        <v>0</v>
      </c>
      <c r="F11" s="112">
        <v>371850.61276846065</v>
      </c>
      <c r="G11" s="112">
        <v>0</v>
      </c>
      <c r="H11" s="112">
        <v>0</v>
      </c>
      <c r="I11" s="111">
        <v>20395329.598956641</v>
      </c>
    </row>
    <row r="12" spans="2:9" ht="15" customHeight="1">
      <c r="B12" s="113" t="s">
        <v>630</v>
      </c>
      <c r="C12" s="114">
        <v>161757.52392518279</v>
      </c>
      <c r="D12" s="114">
        <v>2728909.5337798991</v>
      </c>
      <c r="E12" s="114">
        <v>0</v>
      </c>
      <c r="F12" s="114">
        <v>88441.524641448457</v>
      </c>
      <c r="G12" s="114">
        <v>0</v>
      </c>
      <c r="H12" s="114">
        <v>0</v>
      </c>
      <c r="I12" s="111">
        <v>2802225.5330636334</v>
      </c>
    </row>
    <row r="13" spans="2:9" ht="15" customHeight="1" thickBot="1">
      <c r="B13" s="107" t="s">
        <v>2</v>
      </c>
      <c r="C13" s="108">
        <v>5844771.8759775916</v>
      </c>
      <c r="D13" s="108">
        <v>73831628.086878031</v>
      </c>
      <c r="E13" s="108">
        <v>0</v>
      </c>
      <c r="F13" s="108">
        <v>3018517.1267170771</v>
      </c>
      <c r="G13" s="108"/>
      <c r="H13" s="108"/>
      <c r="I13" s="108">
        <v>76657882.836138546</v>
      </c>
    </row>
    <row r="14" spans="2:9" ht="15" customHeight="1" thickTop="1"/>
    <row r="15" spans="2:9" ht="15" customHeight="1">
      <c r="H15" s="1392"/>
      <c r="I15" s="1392"/>
    </row>
    <row r="16" spans="2:9" ht="15" customHeight="1">
      <c r="C16" s="1359" t="s">
        <v>607</v>
      </c>
      <c r="D16" s="1359"/>
      <c r="E16" s="1359"/>
      <c r="F16" s="1359"/>
      <c r="G16" s="1359"/>
      <c r="H16" s="1359"/>
      <c r="I16" s="1359"/>
    </row>
    <row r="17" spans="2:9" ht="12" customHeight="1">
      <c r="B17" s="351"/>
      <c r="C17" s="1012" t="s">
        <v>305</v>
      </c>
      <c r="D17" s="1012" t="s">
        <v>306</v>
      </c>
      <c r="E17" s="1012" t="s">
        <v>307</v>
      </c>
      <c r="F17" s="1012" t="s">
        <v>308</v>
      </c>
      <c r="G17" s="1012" t="s">
        <v>309</v>
      </c>
      <c r="H17" s="1012" t="s">
        <v>310</v>
      </c>
      <c r="I17" s="1012" t="s">
        <v>311</v>
      </c>
    </row>
    <row r="18" spans="2:9" ht="35.1" customHeight="1">
      <c r="B18" s="351"/>
      <c r="C18" s="1390" t="s">
        <v>312</v>
      </c>
      <c r="D18" s="1390"/>
      <c r="E18" s="1387" t="s">
        <v>313</v>
      </c>
      <c r="F18" s="1387" t="s">
        <v>314</v>
      </c>
      <c r="G18" s="1390" t="s">
        <v>315</v>
      </c>
      <c r="H18" s="1387" t="s">
        <v>316</v>
      </c>
      <c r="I18" s="100" t="s">
        <v>317</v>
      </c>
    </row>
    <row r="19" spans="2:9" ht="35.1" customHeight="1">
      <c r="B19" s="52"/>
      <c r="C19" s="281" t="s">
        <v>318</v>
      </c>
      <c r="D19" s="281" t="s">
        <v>319</v>
      </c>
      <c r="E19" s="1388"/>
      <c r="F19" s="1388"/>
      <c r="G19" s="1391"/>
      <c r="H19" s="1388"/>
      <c r="I19" s="52" t="s">
        <v>320</v>
      </c>
    </row>
    <row r="20" spans="2:9" ht="15" customHeight="1">
      <c r="B20" s="65" t="s">
        <v>353</v>
      </c>
      <c r="C20" s="112">
        <v>6150486.7999999998</v>
      </c>
      <c r="D20" s="112">
        <v>49222243.5</v>
      </c>
      <c r="E20" s="112">
        <v>0</v>
      </c>
      <c r="F20" s="112">
        <v>2943852.9</v>
      </c>
      <c r="G20" s="112">
        <v>0</v>
      </c>
      <c r="H20" s="112">
        <v>0</v>
      </c>
      <c r="I20" s="111">
        <v>52428877.399999999</v>
      </c>
    </row>
    <row r="21" spans="2:9" ht="15" customHeight="1">
      <c r="B21" s="65" t="s">
        <v>354</v>
      </c>
      <c r="C21" s="112">
        <v>690116</v>
      </c>
      <c r="D21" s="112">
        <v>17910329</v>
      </c>
      <c r="E21" s="112">
        <v>0</v>
      </c>
      <c r="F21" s="112">
        <v>376070</v>
      </c>
      <c r="G21" s="112">
        <v>0</v>
      </c>
      <c r="H21" s="112">
        <v>0</v>
      </c>
      <c r="I21" s="111">
        <v>18224375</v>
      </c>
    </row>
    <row r="22" spans="2:9" ht="15" customHeight="1">
      <c r="B22" s="113" t="s">
        <v>630</v>
      </c>
      <c r="C22" s="114">
        <v>152866</v>
      </c>
      <c r="D22" s="114">
        <v>2649843.2999999998</v>
      </c>
      <c r="E22" s="114">
        <v>0</v>
      </c>
      <c r="F22" s="114">
        <v>77386.899999999994</v>
      </c>
      <c r="G22" s="114">
        <v>0</v>
      </c>
      <c r="H22" s="114">
        <v>0</v>
      </c>
      <c r="I22" s="111">
        <v>2725322.4</v>
      </c>
    </row>
    <row r="23" spans="2:9" ht="15" customHeight="1" thickBot="1">
      <c r="B23" s="107" t="s">
        <v>2</v>
      </c>
      <c r="C23" s="108">
        <v>6993468.7999999998</v>
      </c>
      <c r="D23" s="108">
        <v>69782415.799999997</v>
      </c>
      <c r="E23" s="108">
        <v>0</v>
      </c>
      <c r="F23" s="108">
        <v>3397309.8</v>
      </c>
      <c r="G23" s="108">
        <v>0</v>
      </c>
      <c r="H23" s="108">
        <v>0</v>
      </c>
      <c r="I23" s="108">
        <v>73378574.799999997</v>
      </c>
    </row>
    <row r="24" spans="2:9" ht="15" customHeight="1" thickTop="1"/>
    <row r="26" spans="2:9" ht="15" customHeight="1">
      <c r="I26" s="1352" t="s">
        <v>629</v>
      </c>
    </row>
    <row r="27" spans="2:9" ht="15" customHeight="1">
      <c r="I27" s="1352"/>
    </row>
  </sheetData>
  <mergeCells count="17">
    <mergeCell ref="C6:I6"/>
    <mergeCell ref="B3:E3"/>
    <mergeCell ref="B2:E2"/>
    <mergeCell ref="C16:I16"/>
    <mergeCell ref="H15:I15"/>
    <mergeCell ref="H4:I4"/>
    <mergeCell ref="I26:I27"/>
    <mergeCell ref="H8:H9"/>
    <mergeCell ref="C18:D18"/>
    <mergeCell ref="E18:E19"/>
    <mergeCell ref="F18:F19"/>
    <mergeCell ref="G18:G19"/>
    <mergeCell ref="H18:H19"/>
    <mergeCell ref="C8:D8"/>
    <mergeCell ref="E8:E9"/>
    <mergeCell ref="F8:F9"/>
    <mergeCell ref="G8:G9"/>
  </mergeCells>
  <hyperlinks>
    <hyperlink ref="I26" location="Índice!A1" display="Back to the Index"/>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24"/>
  <sheetViews>
    <sheetView showGridLines="0" showZeros="0" zoomScaleNormal="100" workbookViewId="0"/>
  </sheetViews>
  <sheetFormatPr defaultRowHeight="15" customHeight="1"/>
  <cols>
    <col min="1" max="1" width="12.7109375" style="181" customWidth="1"/>
    <col min="2" max="2" width="28.140625" style="181" customWidth="1"/>
    <col min="3" max="8" width="9.7109375" style="198" customWidth="1"/>
    <col min="9" max="9" width="5.7109375" style="181" customWidth="1"/>
    <col min="10" max="16" width="9.7109375" style="181" customWidth="1"/>
    <col min="17" max="16384" width="9.140625" style="181"/>
  </cols>
  <sheetData>
    <row r="1" spans="2:15" ht="15" customHeight="1">
      <c r="B1" s="188"/>
      <c r="C1" s="338"/>
      <c r="D1" s="338"/>
      <c r="E1" s="338"/>
      <c r="F1" s="338"/>
      <c r="G1" s="338"/>
      <c r="H1" s="338"/>
    </row>
    <row r="2" spans="2:15" ht="15" customHeight="1">
      <c r="B2" s="1376" t="s">
        <v>617</v>
      </c>
      <c r="C2" s="1376"/>
      <c r="D2" s="1376"/>
      <c r="E2" s="338"/>
      <c r="F2" s="338"/>
      <c r="G2" s="338"/>
      <c r="H2" s="338"/>
    </row>
    <row r="3" spans="2:15" ht="15" customHeight="1">
      <c r="B3" s="1376" t="s">
        <v>555</v>
      </c>
      <c r="C3" s="1376"/>
      <c r="D3" s="1376"/>
      <c r="E3" s="338"/>
      <c r="F3" s="338"/>
      <c r="G3" s="338"/>
      <c r="H3" s="338"/>
    </row>
    <row r="4" spans="2:15" ht="15" customHeight="1">
      <c r="B4" s="1103" t="s">
        <v>0</v>
      </c>
      <c r="C4" s="1103"/>
      <c r="D4" s="338"/>
      <c r="E4" s="338"/>
      <c r="F4" s="338"/>
      <c r="G4" s="181"/>
      <c r="H4" s="181"/>
      <c r="N4" s="1395"/>
      <c r="O4" s="1395"/>
    </row>
    <row r="5" spans="2:15" ht="15" customHeight="1">
      <c r="B5" s="1032"/>
      <c r="C5" s="1032"/>
      <c r="D5" s="338"/>
      <c r="E5" s="338"/>
      <c r="F5" s="338"/>
      <c r="G5" s="181"/>
      <c r="H5" s="181"/>
      <c r="N5" s="985"/>
      <c r="O5" s="985"/>
    </row>
    <row r="6" spans="2:15" ht="15" customHeight="1">
      <c r="C6" s="1396" t="s">
        <v>1357</v>
      </c>
      <c r="D6" s="1396"/>
      <c r="E6" s="1396"/>
      <c r="F6" s="1396"/>
      <c r="G6" s="1396"/>
      <c r="H6" s="1396"/>
      <c r="J6" s="1396" t="s">
        <v>607</v>
      </c>
      <c r="K6" s="1396"/>
      <c r="L6" s="1396"/>
      <c r="M6" s="1396"/>
      <c r="N6" s="1396"/>
      <c r="O6" s="1396"/>
    </row>
    <row r="7" spans="2:15" s="696" customFormat="1" ht="15" customHeight="1">
      <c r="C7" s="1012" t="s">
        <v>305</v>
      </c>
      <c r="D7" s="1012" t="s">
        <v>306</v>
      </c>
      <c r="E7" s="1012" t="s">
        <v>307</v>
      </c>
      <c r="F7" s="1012" t="s">
        <v>308</v>
      </c>
      <c r="G7" s="1012" t="s">
        <v>309</v>
      </c>
      <c r="H7" s="1012" t="s">
        <v>310</v>
      </c>
      <c r="J7" s="1012" t="s">
        <v>305</v>
      </c>
      <c r="K7" s="1012" t="s">
        <v>306</v>
      </c>
      <c r="L7" s="1012" t="s">
        <v>307</v>
      </c>
      <c r="M7" s="1012" t="s">
        <v>308</v>
      </c>
      <c r="N7" s="1012" t="s">
        <v>309</v>
      </c>
      <c r="O7" s="1012" t="s">
        <v>310</v>
      </c>
    </row>
    <row r="8" spans="2:15" s="232" customFormat="1" ht="24" customHeight="1">
      <c r="B8" s="175"/>
      <c r="C8" s="1391" t="s">
        <v>556</v>
      </c>
      <c r="D8" s="1391"/>
      <c r="E8" s="1391"/>
      <c r="F8" s="1391"/>
      <c r="G8" s="1391"/>
      <c r="H8" s="1391"/>
      <c r="J8" s="1391" t="s">
        <v>556</v>
      </c>
      <c r="K8" s="1391"/>
      <c r="L8" s="1391"/>
      <c r="M8" s="1391"/>
      <c r="N8" s="1391"/>
      <c r="O8" s="1391"/>
    </row>
    <row r="9" spans="2:15" s="232" customFormat="1" ht="35.1" customHeight="1">
      <c r="B9" s="233"/>
      <c r="C9" s="234" t="s">
        <v>557</v>
      </c>
      <c r="D9" s="234" t="s">
        <v>597</v>
      </c>
      <c r="E9" s="234" t="s">
        <v>598</v>
      </c>
      <c r="F9" s="234" t="s">
        <v>599</v>
      </c>
      <c r="G9" s="234" t="s">
        <v>600</v>
      </c>
      <c r="H9" s="234" t="s">
        <v>558</v>
      </c>
      <c r="J9" s="234" t="s">
        <v>557</v>
      </c>
      <c r="K9" s="234" t="s">
        <v>597</v>
      </c>
      <c r="L9" s="234" t="s">
        <v>598</v>
      </c>
      <c r="M9" s="234" t="s">
        <v>599</v>
      </c>
      <c r="N9" s="234" t="s">
        <v>600</v>
      </c>
      <c r="O9" s="234" t="s">
        <v>558</v>
      </c>
    </row>
    <row r="10" spans="2:15" ht="20.100000000000001" customHeight="1">
      <c r="B10" s="101" t="s">
        <v>559</v>
      </c>
      <c r="C10" s="339">
        <v>1011110.5490063695</v>
      </c>
      <c r="D10" s="339">
        <v>191070.25741669736</v>
      </c>
      <c r="E10" s="339">
        <v>71508.741978026723</v>
      </c>
      <c r="F10" s="339">
        <v>182983.94955074479</v>
      </c>
      <c r="G10" s="339">
        <v>385594.96236737503</v>
      </c>
      <c r="H10" s="339">
        <v>2351424.6627295287</v>
      </c>
      <c r="J10" s="339">
        <v>1164803.7</v>
      </c>
      <c r="K10" s="339">
        <v>200141.4</v>
      </c>
      <c r="L10" s="339">
        <v>142647.5</v>
      </c>
      <c r="M10" s="339">
        <v>218179.9</v>
      </c>
      <c r="N10" s="339">
        <v>432014.4</v>
      </c>
      <c r="O10" s="339">
        <v>3119771.6772481087</v>
      </c>
    </row>
    <row r="11" spans="2:15" ht="20.100000000000001" customHeight="1">
      <c r="B11" s="113" t="s">
        <v>253</v>
      </c>
      <c r="C11" s="340">
        <v>0</v>
      </c>
      <c r="D11" s="340">
        <v>0</v>
      </c>
      <c r="E11" s="340">
        <v>0</v>
      </c>
      <c r="F11" s="340">
        <v>0</v>
      </c>
      <c r="G11" s="340">
        <v>0</v>
      </c>
      <c r="H11" s="340">
        <v>59075.408240000004</v>
      </c>
      <c r="J11" s="340">
        <v>0</v>
      </c>
      <c r="K11" s="340">
        <v>0</v>
      </c>
      <c r="L11" s="340">
        <v>0</v>
      </c>
      <c r="M11" s="340">
        <v>0</v>
      </c>
      <c r="N11" s="340">
        <v>0</v>
      </c>
      <c r="O11" s="340">
        <v>59075.408240000004</v>
      </c>
    </row>
    <row r="12" spans="2:15" ht="20.100000000000001" customHeight="1" thickBot="1">
      <c r="B12" s="235" t="s">
        <v>560</v>
      </c>
      <c r="C12" s="341">
        <v>1011110.5490063695</v>
      </c>
      <c r="D12" s="341">
        <v>191070.25741669736</v>
      </c>
      <c r="E12" s="341">
        <v>71508.741978026723</v>
      </c>
      <c r="F12" s="341">
        <v>182983.94955074479</v>
      </c>
      <c r="G12" s="341">
        <v>385594.96236737503</v>
      </c>
      <c r="H12" s="341">
        <v>2410500.0709695285</v>
      </c>
      <c r="J12" s="341">
        <v>1164803.7</v>
      </c>
      <c r="K12" s="341">
        <v>200141.4</v>
      </c>
      <c r="L12" s="341">
        <v>142647.5</v>
      </c>
      <c r="M12" s="341">
        <v>218179.9</v>
      </c>
      <c r="N12" s="341">
        <v>432014.4</v>
      </c>
      <c r="O12" s="341">
        <v>3178847.0854881085</v>
      </c>
    </row>
    <row r="13" spans="2:15" ht="15" customHeight="1" thickTop="1"/>
    <row r="14" spans="2:15" ht="15" customHeight="1">
      <c r="H14" s="181"/>
    </row>
    <row r="15" spans="2:15" ht="15" customHeight="1">
      <c r="H15" s="181"/>
      <c r="O15" s="1352" t="s">
        <v>629</v>
      </c>
    </row>
    <row r="16" spans="2:15" ht="15" customHeight="1">
      <c r="O16" s="1352"/>
    </row>
    <row r="23" spans="12:19" ht="15" customHeight="1">
      <c r="L23" s="189"/>
      <c r="M23" s="189"/>
      <c r="N23" s="189"/>
      <c r="O23" s="189"/>
      <c r="P23" s="189"/>
      <c r="Q23" s="189"/>
      <c r="R23" s="189"/>
      <c r="S23" s="189"/>
    </row>
    <row r="24" spans="12:19" ht="15" customHeight="1">
      <c r="L24" s="1394"/>
      <c r="M24" s="1394"/>
      <c r="N24" s="1394"/>
      <c r="O24" s="1394"/>
      <c r="P24" s="1394"/>
      <c r="Q24" s="1394"/>
      <c r="R24" s="1394"/>
      <c r="S24" s="1394"/>
    </row>
  </sheetData>
  <mergeCells count="9">
    <mergeCell ref="B3:D3"/>
    <mergeCell ref="B2:D2"/>
    <mergeCell ref="O15:O16"/>
    <mergeCell ref="L24:S24"/>
    <mergeCell ref="N4:O4"/>
    <mergeCell ref="C8:H8"/>
    <mergeCell ref="J8:O8"/>
    <mergeCell ref="C6:H6"/>
    <mergeCell ref="J6:O6"/>
  </mergeCells>
  <hyperlinks>
    <hyperlink ref="O15" location="Índice!A1" display="Back to the Index"/>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26"/>
  <sheetViews>
    <sheetView showGridLines="0" showZeros="0" zoomScaleNormal="100" workbookViewId="0"/>
  </sheetViews>
  <sheetFormatPr defaultRowHeight="15" customHeight="1"/>
  <cols>
    <col min="1" max="1" width="12.7109375" style="2" customWidth="1"/>
    <col min="2" max="2" width="25.7109375" style="2" customWidth="1"/>
    <col min="3" max="15" width="13.5703125" style="2" customWidth="1"/>
    <col min="16" max="16" width="8.85546875" style="2" customWidth="1"/>
    <col min="17" max="17" width="9.28515625" style="2" customWidth="1"/>
    <col min="18" max="16384" width="9.140625" style="2"/>
  </cols>
  <sheetData>
    <row r="1" spans="2:15" ht="15" customHeight="1">
      <c r="B1" s="48"/>
    </row>
    <row r="2" spans="2:15" ht="15" customHeight="1">
      <c r="B2" s="1376" t="s">
        <v>238</v>
      </c>
      <c r="C2" s="1376"/>
      <c r="D2" s="1376"/>
    </row>
    <row r="3" spans="2:15" ht="15" customHeight="1">
      <c r="B3" s="1376" t="s">
        <v>239</v>
      </c>
      <c r="C3" s="1376"/>
      <c r="D3" s="1376"/>
      <c r="E3" s="420"/>
    </row>
    <row r="4" spans="2:15" ht="15" customHeight="1">
      <c r="B4" s="1103" t="s">
        <v>0</v>
      </c>
      <c r="C4" s="1103"/>
      <c r="N4" s="1403"/>
      <c r="O4" s="1403"/>
    </row>
    <row r="5" spans="2:15" ht="15" customHeight="1">
      <c r="B5" s="1032"/>
      <c r="C5" s="1032"/>
      <c r="N5" s="986"/>
      <c r="O5" s="986"/>
    </row>
    <row r="6" spans="2:15" ht="15" customHeight="1">
      <c r="C6" s="1349" t="s">
        <v>1357</v>
      </c>
      <c r="D6" s="1349"/>
      <c r="E6" s="1349"/>
      <c r="F6" s="1349"/>
      <c r="G6" s="1349"/>
      <c r="H6" s="1349"/>
      <c r="I6" s="1349"/>
      <c r="J6" s="1349"/>
      <c r="K6" s="1349"/>
      <c r="L6" s="1349"/>
      <c r="M6" s="1349"/>
      <c r="N6" s="1349"/>
      <c r="O6" s="1349"/>
    </row>
    <row r="7" spans="2:15" s="244" customFormat="1" ht="15" customHeight="1">
      <c r="C7" s="1012" t="s">
        <v>305</v>
      </c>
      <c r="D7" s="1012" t="s">
        <v>306</v>
      </c>
      <c r="E7" s="1012" t="s">
        <v>307</v>
      </c>
      <c r="F7" s="1012" t="s">
        <v>308</v>
      </c>
      <c r="G7" s="1012" t="s">
        <v>309</v>
      </c>
      <c r="H7" s="1012" t="s">
        <v>310</v>
      </c>
      <c r="I7" s="1012" t="s">
        <v>311</v>
      </c>
      <c r="J7" s="1012" t="s">
        <v>1574</v>
      </c>
      <c r="K7" s="1012" t="s">
        <v>1575</v>
      </c>
      <c r="L7" s="1012" t="s">
        <v>1576</v>
      </c>
      <c r="M7" s="1012" t="s">
        <v>1577</v>
      </c>
      <c r="N7" s="1012" t="s">
        <v>1578</v>
      </c>
      <c r="O7" s="1012" t="s">
        <v>1571</v>
      </c>
    </row>
    <row r="8" spans="2:15" ht="30" customHeight="1">
      <c r="B8" s="351"/>
      <c r="C8" s="1406" t="s">
        <v>240</v>
      </c>
      <c r="D8" s="1407"/>
      <c r="E8" s="1407"/>
      <c r="F8" s="1407"/>
      <c r="G8" s="1407"/>
      <c r="H8" s="1407"/>
      <c r="I8" s="1408"/>
      <c r="J8" s="1401" t="s">
        <v>241</v>
      </c>
      <c r="K8" s="1409"/>
      <c r="L8" s="1409"/>
      <c r="M8" s="1402"/>
      <c r="N8" s="1401" t="s">
        <v>242</v>
      </c>
      <c r="O8" s="1402"/>
    </row>
    <row r="9" spans="2:15" ht="35.1" customHeight="1">
      <c r="B9" s="351"/>
      <c r="C9" s="1411"/>
      <c r="D9" s="1415" t="s">
        <v>243</v>
      </c>
      <c r="E9" s="1415" t="s">
        <v>244</v>
      </c>
      <c r="F9" s="1417" t="s">
        <v>245</v>
      </c>
      <c r="G9" s="1404"/>
      <c r="H9" s="1404"/>
      <c r="I9" s="1418"/>
      <c r="J9" s="1397" t="s">
        <v>246</v>
      </c>
      <c r="K9" s="1410"/>
      <c r="L9" s="1397" t="s">
        <v>247</v>
      </c>
      <c r="M9" s="1410"/>
      <c r="N9" s="1399" t="s">
        <v>247</v>
      </c>
      <c r="O9" s="1399" t="s">
        <v>248</v>
      </c>
    </row>
    <row r="10" spans="2:15" ht="35.1" customHeight="1">
      <c r="B10" s="352"/>
      <c r="C10" s="1412"/>
      <c r="D10" s="1416"/>
      <c r="E10" s="1416"/>
      <c r="F10" s="354"/>
      <c r="G10" s="288" t="s">
        <v>249</v>
      </c>
      <c r="H10" s="288" t="s">
        <v>250</v>
      </c>
      <c r="I10" s="288" t="s">
        <v>251</v>
      </c>
      <c r="J10" s="290"/>
      <c r="K10" s="289" t="s">
        <v>252</v>
      </c>
      <c r="L10" s="290"/>
      <c r="M10" s="289" t="s">
        <v>252</v>
      </c>
      <c r="N10" s="1400"/>
      <c r="O10" s="1400"/>
    </row>
    <row r="11" spans="2:15" ht="24.95" customHeight="1">
      <c r="B11" s="101" t="s">
        <v>253</v>
      </c>
      <c r="C11" s="355">
        <v>18842883.662260003</v>
      </c>
      <c r="D11" s="355">
        <v>0</v>
      </c>
      <c r="E11" s="356">
        <v>0</v>
      </c>
      <c r="F11" s="357">
        <v>175573.43868000002</v>
      </c>
      <c r="G11" s="356">
        <v>151426.27955000001</v>
      </c>
      <c r="H11" s="356">
        <v>92156.485680000013</v>
      </c>
      <c r="I11" s="357">
        <v>0</v>
      </c>
      <c r="J11" s="355">
        <v>-4935.4144000000006</v>
      </c>
      <c r="K11" s="356">
        <v>0</v>
      </c>
      <c r="L11" s="355">
        <v>-108394.25049000001</v>
      </c>
      <c r="M11" s="356">
        <v>0</v>
      </c>
      <c r="N11" s="357">
        <v>122.015</v>
      </c>
      <c r="O11" s="356">
        <v>0</v>
      </c>
    </row>
    <row r="12" spans="2:15" ht="24.95" customHeight="1">
      <c r="B12" s="113" t="s">
        <v>254</v>
      </c>
      <c r="C12" s="358">
        <v>52183644.08856</v>
      </c>
      <c r="D12" s="358">
        <v>89010.297189999997</v>
      </c>
      <c r="E12" s="359">
        <v>960580.23784000007</v>
      </c>
      <c r="F12" s="360">
        <v>5548122.6568299998</v>
      </c>
      <c r="G12" s="359">
        <v>5210550.7145200009</v>
      </c>
      <c r="H12" s="359">
        <v>5519330.8167700004</v>
      </c>
      <c r="I12" s="360">
        <v>3021555.7797300001</v>
      </c>
      <c r="J12" s="358">
        <v>-277912.55475000001</v>
      </c>
      <c r="K12" s="359">
        <v>-22334.820510000001</v>
      </c>
      <c r="L12" s="358">
        <v>-2585473.3952700002</v>
      </c>
      <c r="M12" s="359">
        <v>-1462646.6253</v>
      </c>
      <c r="N12" s="360">
        <v>2471416.7940000002</v>
      </c>
      <c r="O12" s="359">
        <v>2149561.2598699997</v>
      </c>
    </row>
    <row r="13" spans="2:15" ht="24.95" customHeight="1" thickBot="1">
      <c r="B13" s="361" t="s">
        <v>255</v>
      </c>
      <c r="C13" s="362">
        <v>12941099.493829999</v>
      </c>
      <c r="D13" s="362">
        <v>0</v>
      </c>
      <c r="E13" s="363">
        <v>3648.0537100000001</v>
      </c>
      <c r="F13" s="364">
        <v>640561.45634999999</v>
      </c>
      <c r="G13" s="363">
        <v>590147.24905999994</v>
      </c>
      <c r="H13" s="363">
        <v>0</v>
      </c>
      <c r="I13" s="364">
        <v>818.96063000000004</v>
      </c>
      <c r="J13" s="362">
        <v>17238.507420000002</v>
      </c>
      <c r="K13" s="363">
        <v>388.45785999999998</v>
      </c>
      <c r="L13" s="362">
        <v>170471.04238</v>
      </c>
      <c r="M13" s="363">
        <v>165.68885</v>
      </c>
      <c r="N13" s="364">
        <v>227539.6268</v>
      </c>
      <c r="O13" s="363">
        <v>0</v>
      </c>
    </row>
    <row r="14" spans="2:15" ht="15" customHeight="1" thickTop="1">
      <c r="B14" s="609"/>
      <c r="C14" s="694"/>
      <c r="D14" s="694"/>
      <c r="E14" s="694"/>
      <c r="F14" s="694"/>
      <c r="G14" s="694"/>
      <c r="H14" s="694"/>
      <c r="I14" s="694"/>
      <c r="J14" s="694"/>
      <c r="K14" s="694"/>
      <c r="L14" s="694"/>
      <c r="M14" s="694"/>
      <c r="N14" s="694"/>
      <c r="O14" s="694"/>
    </row>
    <row r="15" spans="2:15" ht="15" customHeight="1">
      <c r="B15" s="1"/>
      <c r="C15" s="1"/>
      <c r="D15" s="1"/>
      <c r="E15" s="1"/>
      <c r="F15" s="1"/>
      <c r="G15" s="1"/>
      <c r="H15" s="1"/>
      <c r="I15" s="1"/>
      <c r="J15" s="164"/>
      <c r="K15" s="3"/>
      <c r="L15" s="3"/>
      <c r="M15" s="3"/>
      <c r="N15" s="1403"/>
      <c r="O15" s="1403"/>
    </row>
    <row r="16" spans="2:15" ht="15" customHeight="1">
      <c r="C16" s="1349" t="s">
        <v>607</v>
      </c>
      <c r="D16" s="1349"/>
      <c r="E16" s="1349"/>
      <c r="F16" s="1349"/>
      <c r="G16" s="1349"/>
      <c r="H16" s="1349"/>
      <c r="I16" s="1349"/>
      <c r="J16" s="1349"/>
      <c r="K16" s="1349"/>
      <c r="L16" s="1349"/>
      <c r="M16" s="1349"/>
      <c r="N16" s="1349"/>
      <c r="O16" s="1349"/>
    </row>
    <row r="17" spans="1:17" ht="15" customHeight="1">
      <c r="C17" s="980"/>
      <c r="D17" s="980"/>
      <c r="E17" s="980"/>
      <c r="F17" s="980"/>
      <c r="G17" s="980"/>
      <c r="H17" s="980"/>
      <c r="I17" s="980"/>
      <c r="J17" s="980"/>
      <c r="K17" s="980"/>
      <c r="L17" s="980"/>
      <c r="M17" s="980"/>
      <c r="N17" s="980"/>
      <c r="O17" s="980"/>
    </row>
    <row r="18" spans="1:17" s="244" customFormat="1" ht="15" customHeight="1">
      <c r="C18" s="1012" t="s">
        <v>305</v>
      </c>
      <c r="D18" s="1012" t="s">
        <v>306</v>
      </c>
      <c r="E18" s="1012" t="s">
        <v>307</v>
      </c>
      <c r="F18" s="1012" t="s">
        <v>308</v>
      </c>
      <c r="G18" s="1012" t="s">
        <v>309</v>
      </c>
      <c r="H18" s="1012" t="s">
        <v>310</v>
      </c>
      <c r="I18" s="1012" t="s">
        <v>311</v>
      </c>
      <c r="J18" s="1012" t="s">
        <v>1574</v>
      </c>
      <c r="K18" s="1012" t="s">
        <v>1575</v>
      </c>
      <c r="L18" s="1012" t="s">
        <v>1576</v>
      </c>
      <c r="M18" s="1012" t="s">
        <v>1577</v>
      </c>
      <c r="N18" s="1012" t="s">
        <v>1578</v>
      </c>
      <c r="O18" s="1012" t="s">
        <v>1571</v>
      </c>
    </row>
    <row r="19" spans="1:17" s="49" customFormat="1" ht="30" customHeight="1">
      <c r="B19" s="351"/>
      <c r="C19" s="1406" t="s">
        <v>240</v>
      </c>
      <c r="D19" s="1407"/>
      <c r="E19" s="1407"/>
      <c r="F19" s="1407"/>
      <c r="G19" s="1407"/>
      <c r="H19" s="1407"/>
      <c r="I19" s="1408"/>
      <c r="J19" s="1401" t="s">
        <v>241</v>
      </c>
      <c r="K19" s="1409"/>
      <c r="L19" s="1409"/>
      <c r="M19" s="1402"/>
      <c r="N19" s="1401" t="s">
        <v>242</v>
      </c>
      <c r="O19" s="1402"/>
    </row>
    <row r="20" spans="1:17" s="49" customFormat="1" ht="35.1" customHeight="1">
      <c r="B20" s="351"/>
      <c r="C20" s="1411"/>
      <c r="D20" s="1413" t="s">
        <v>243</v>
      </c>
      <c r="E20" s="1415" t="s">
        <v>244</v>
      </c>
      <c r="F20" s="1404" t="s">
        <v>245</v>
      </c>
      <c r="G20" s="1405"/>
      <c r="H20" s="1405"/>
      <c r="I20" s="1405"/>
      <c r="J20" s="1397" t="s">
        <v>246</v>
      </c>
      <c r="K20" s="1389"/>
      <c r="L20" s="1397" t="s">
        <v>247</v>
      </c>
      <c r="M20" s="1398"/>
      <c r="N20" s="1387" t="s">
        <v>247</v>
      </c>
      <c r="O20" s="1399" t="s">
        <v>248</v>
      </c>
    </row>
    <row r="21" spans="1:17" s="49" customFormat="1" ht="35.1" customHeight="1">
      <c r="B21" s="352"/>
      <c r="C21" s="1412"/>
      <c r="D21" s="1414"/>
      <c r="E21" s="1416"/>
      <c r="F21" s="354"/>
      <c r="G21" s="288" t="s">
        <v>249</v>
      </c>
      <c r="H21" s="288" t="s">
        <v>250</v>
      </c>
      <c r="I21" s="353" t="s">
        <v>251</v>
      </c>
      <c r="J21" s="290"/>
      <c r="K21" s="289" t="s">
        <v>252</v>
      </c>
      <c r="L21" s="290"/>
      <c r="M21" s="289" t="s">
        <v>252</v>
      </c>
      <c r="N21" s="1388"/>
      <c r="O21" s="1400"/>
    </row>
    <row r="22" spans="1:17" ht="24.95" customHeight="1">
      <c r="A22" s="50"/>
      <c r="B22" s="101" t="s">
        <v>253</v>
      </c>
      <c r="C22" s="355">
        <v>17006065.100000001</v>
      </c>
      <c r="D22" s="355">
        <v>0</v>
      </c>
      <c r="E22" s="356">
        <v>0</v>
      </c>
      <c r="F22" s="357">
        <v>175710.5</v>
      </c>
      <c r="G22" s="356">
        <v>151568</v>
      </c>
      <c r="H22" s="356">
        <v>92249.3</v>
      </c>
      <c r="I22" s="357">
        <v>0</v>
      </c>
      <c r="J22" s="355">
        <v>-6537.9</v>
      </c>
      <c r="K22" s="356">
        <v>0</v>
      </c>
      <c r="L22" s="355">
        <v>-108530.1</v>
      </c>
      <c r="M22" s="356">
        <v>0</v>
      </c>
      <c r="N22" s="357">
        <v>123.5</v>
      </c>
      <c r="O22" s="356">
        <v>0</v>
      </c>
      <c r="Q22" s="49"/>
    </row>
    <row r="23" spans="1:17" ht="24.95" customHeight="1">
      <c r="A23" s="50"/>
      <c r="B23" s="113" t="s">
        <v>254</v>
      </c>
      <c r="C23" s="358">
        <v>51240117.5</v>
      </c>
      <c r="D23" s="358">
        <v>107126.5</v>
      </c>
      <c r="E23" s="359">
        <v>960580.2</v>
      </c>
      <c r="F23" s="360">
        <v>6666204.7999999998</v>
      </c>
      <c r="G23" s="359">
        <v>6312570.0999999996</v>
      </c>
      <c r="H23" s="359">
        <v>6506142.2000000002</v>
      </c>
      <c r="I23" s="360">
        <v>3021555.8</v>
      </c>
      <c r="J23" s="358">
        <v>-265350.09999999998</v>
      </c>
      <c r="K23" s="359">
        <v>-22334.799999999999</v>
      </c>
      <c r="L23" s="358">
        <v>-3013934.9</v>
      </c>
      <c r="M23" s="359">
        <v>-1462646.6</v>
      </c>
      <c r="N23" s="360">
        <v>3129618.9</v>
      </c>
      <c r="O23" s="359">
        <v>2149561.2999999998</v>
      </c>
      <c r="Q23" s="49"/>
    </row>
    <row r="24" spans="1:17" ht="24.95" customHeight="1" thickBot="1">
      <c r="A24" s="50"/>
      <c r="B24" s="361" t="s">
        <v>255</v>
      </c>
      <c r="C24" s="362">
        <v>12477320.4</v>
      </c>
      <c r="D24" s="362">
        <v>0</v>
      </c>
      <c r="E24" s="363">
        <v>3648.1</v>
      </c>
      <c r="F24" s="364">
        <v>676624.8</v>
      </c>
      <c r="G24" s="363">
        <v>633026.1</v>
      </c>
      <c r="H24" s="363">
        <v>0</v>
      </c>
      <c r="I24" s="364">
        <v>819</v>
      </c>
      <c r="J24" s="362">
        <v>20579.599999999999</v>
      </c>
      <c r="K24" s="363">
        <v>388.5</v>
      </c>
      <c r="L24" s="362">
        <v>126986</v>
      </c>
      <c r="M24" s="363">
        <v>165.7</v>
      </c>
      <c r="N24" s="364">
        <v>274021.59999999998</v>
      </c>
      <c r="O24" s="363">
        <v>0</v>
      </c>
      <c r="Q24" s="49"/>
    </row>
    <row r="25" spans="1:17" ht="15" customHeight="1" thickTop="1">
      <c r="Q25" s="49"/>
    </row>
    <row r="26" spans="1:17" ht="24.95" customHeight="1">
      <c r="D26" s="51"/>
      <c r="E26" s="51"/>
      <c r="F26" s="51"/>
      <c r="G26" s="51"/>
      <c r="H26" s="51"/>
      <c r="I26" s="51"/>
      <c r="J26" s="51"/>
      <c r="K26" s="51"/>
      <c r="L26" s="51"/>
      <c r="M26" s="51"/>
      <c r="N26" s="1352" t="s">
        <v>629</v>
      </c>
      <c r="O26" s="1352"/>
    </row>
  </sheetData>
  <mergeCells count="29">
    <mergeCell ref="B2:D2"/>
    <mergeCell ref="B3:D3"/>
    <mergeCell ref="L9:M9"/>
    <mergeCell ref="N20:N21"/>
    <mergeCell ref="O20:O21"/>
    <mergeCell ref="C20:C21"/>
    <mergeCell ref="D20:D21"/>
    <mergeCell ref="E20:E21"/>
    <mergeCell ref="C9:C10"/>
    <mergeCell ref="D9:D10"/>
    <mergeCell ref="E9:E10"/>
    <mergeCell ref="F9:I9"/>
    <mergeCell ref="J9:K9"/>
    <mergeCell ref="N4:O4"/>
    <mergeCell ref="C8:I8"/>
    <mergeCell ref="J8:M8"/>
    <mergeCell ref="N26:O26"/>
    <mergeCell ref="F20:I20"/>
    <mergeCell ref="J20:K20"/>
    <mergeCell ref="C19:I19"/>
    <mergeCell ref="J19:M19"/>
    <mergeCell ref="N19:O19"/>
    <mergeCell ref="C6:O6"/>
    <mergeCell ref="C16:O16"/>
    <mergeCell ref="L20:M20"/>
    <mergeCell ref="N9:N10"/>
    <mergeCell ref="O9:O10"/>
    <mergeCell ref="N8:O8"/>
    <mergeCell ref="N15:O15"/>
  </mergeCells>
  <hyperlinks>
    <hyperlink ref="N26" location="Índice!A1" display="Back to the Index"/>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Q25"/>
  <sheetViews>
    <sheetView showGridLines="0" showZeros="0" zoomScaleNormal="100" workbookViewId="0"/>
  </sheetViews>
  <sheetFormatPr defaultRowHeight="15" customHeight="1"/>
  <cols>
    <col min="1" max="1" width="12.7109375" style="181" customWidth="1"/>
    <col min="2" max="2" width="64.5703125" style="181" customWidth="1"/>
    <col min="3" max="4" width="22.7109375" style="181" customWidth="1"/>
    <col min="5" max="5" width="5.7109375" style="181" customWidth="1"/>
    <col min="6" max="7" width="22.7109375" style="181" customWidth="1"/>
    <col min="8" max="8" width="8.7109375" style="181" customWidth="1"/>
    <col min="9" max="9" width="12.7109375" style="181" customWidth="1"/>
    <col min="10" max="10" width="22.7109375" style="181" customWidth="1"/>
    <col min="11" max="12" width="11.85546875" style="181" customWidth="1"/>
    <col min="13" max="15" width="9.140625" style="181"/>
    <col min="16" max="17" width="10.28515625" style="181" customWidth="1"/>
    <col min="18" max="18" width="10.7109375" style="181" customWidth="1"/>
    <col min="19" max="16384" width="9.140625" style="181"/>
  </cols>
  <sheetData>
    <row r="2" spans="2:17" s="696" customFormat="1" ht="15" customHeight="1">
      <c r="B2" s="1376" t="s">
        <v>586</v>
      </c>
      <c r="C2" s="1376"/>
      <c r="D2" s="420"/>
      <c r="E2" s="603"/>
      <c r="F2" s="603"/>
      <c r="G2"/>
      <c r="H2" s="603"/>
      <c r="I2" s="603"/>
      <c r="J2" s="603"/>
      <c r="K2" s="242"/>
      <c r="L2" s="242"/>
      <c r="M2" s="242"/>
      <c r="N2" s="242"/>
      <c r="O2" s="242"/>
      <c r="P2" s="242"/>
      <c r="Q2" s="242"/>
    </row>
    <row r="3" spans="2:17" ht="15" customHeight="1">
      <c r="B3" s="1376" t="s">
        <v>561</v>
      </c>
      <c r="C3" s="1376"/>
      <c r="D3" s="420"/>
      <c r="G3" s="695"/>
    </row>
    <row r="4" spans="2:17" ht="15" customHeight="1">
      <c r="B4" s="1419" t="s">
        <v>0</v>
      </c>
      <c r="C4" s="1419"/>
      <c r="G4" s="695"/>
    </row>
    <row r="5" spans="2:17" ht="15" customHeight="1">
      <c r="B5" s="1032"/>
      <c r="C5" s="1032"/>
      <c r="G5" s="985"/>
    </row>
    <row r="6" spans="2:17" ht="15" customHeight="1">
      <c r="C6" s="1349" t="s">
        <v>1357</v>
      </c>
      <c r="D6" s="1349"/>
      <c r="E6" s="189"/>
      <c r="F6" s="1349" t="s">
        <v>607</v>
      </c>
      <c r="G6" s="1349"/>
      <c r="I6" s="1352" t="s">
        <v>629</v>
      </c>
    </row>
    <row r="7" spans="2:17" s="696" customFormat="1" ht="15" customHeight="1">
      <c r="C7" s="1013" t="s">
        <v>305</v>
      </c>
      <c r="D7" s="1013" t="s">
        <v>306</v>
      </c>
      <c r="E7" s="1022"/>
      <c r="F7" s="1013" t="s">
        <v>305</v>
      </c>
      <c r="G7" s="1013" t="s">
        <v>306</v>
      </c>
      <c r="I7" s="1352"/>
    </row>
    <row r="8" spans="2:17" ht="39.950000000000003" customHeight="1">
      <c r="B8" s="689"/>
      <c r="C8" s="606" t="s">
        <v>562</v>
      </c>
      <c r="D8" s="606" t="s">
        <v>563</v>
      </c>
      <c r="F8" s="606" t="s">
        <v>562</v>
      </c>
      <c r="G8" s="606" t="s">
        <v>563</v>
      </c>
    </row>
    <row r="9" spans="2:17" ht="20.100000000000001" customHeight="1">
      <c r="B9" s="175" t="s">
        <v>1665</v>
      </c>
      <c r="C9" s="237">
        <f>F17</f>
        <v>3033289.7</v>
      </c>
      <c r="D9" s="237">
        <f>G17</f>
        <v>282943.8</v>
      </c>
      <c r="F9" s="237">
        <v>3208674.7</v>
      </c>
      <c r="G9" s="237">
        <v>357116</v>
      </c>
    </row>
    <row r="10" spans="2:17" ht="30" customHeight="1">
      <c r="B10" s="291" t="s">
        <v>564</v>
      </c>
      <c r="C10" s="292">
        <v>339663.59130000009</v>
      </c>
      <c r="D10" s="292">
        <v>51233.783770000024</v>
      </c>
      <c r="F10" s="292">
        <v>345129.4</v>
      </c>
      <c r="G10" s="292">
        <v>44498.8</v>
      </c>
    </row>
    <row r="11" spans="2:17" ht="30" customHeight="1">
      <c r="B11" s="291" t="s">
        <v>565</v>
      </c>
      <c r="C11" s="292">
        <v>-38010.173389384647</v>
      </c>
      <c r="D11" s="292">
        <v>-10674.676480000004</v>
      </c>
      <c r="F11" s="292">
        <v>-87232.9</v>
      </c>
      <c r="G11" s="292">
        <v>-116846.7</v>
      </c>
    </row>
    <row r="12" spans="2:17" ht="30" customHeight="1">
      <c r="B12" s="291" t="s">
        <v>566</v>
      </c>
      <c r="C12" s="292">
        <v>-719030.58437061531</v>
      </c>
      <c r="D12" s="292">
        <v>-38920.250839999993</v>
      </c>
      <c r="F12" s="292">
        <v>-433433.1</v>
      </c>
      <c r="G12" s="292">
        <v>-1812.4</v>
      </c>
    </row>
    <row r="13" spans="2:17" ht="20.100000000000001" customHeight="1">
      <c r="B13" s="291" t="s">
        <v>567</v>
      </c>
      <c r="C13" s="292"/>
      <c r="D13" s="292"/>
      <c r="F13" s="292">
        <v>0</v>
      </c>
      <c r="G13" s="292">
        <v>0</v>
      </c>
    </row>
    <row r="14" spans="2:17" ht="20.100000000000001" customHeight="1">
      <c r="B14" s="293" t="s">
        <v>568</v>
      </c>
      <c r="C14" s="292"/>
      <c r="D14" s="292"/>
      <c r="F14" s="292">
        <v>0</v>
      </c>
      <c r="G14" s="292">
        <v>0</v>
      </c>
    </row>
    <row r="15" spans="2:17" ht="30" customHeight="1">
      <c r="B15" s="291" t="s">
        <v>569</v>
      </c>
      <c r="C15" s="292"/>
      <c r="D15" s="292"/>
      <c r="F15" s="292">
        <v>0</v>
      </c>
      <c r="G15" s="292">
        <v>0</v>
      </c>
    </row>
    <row r="16" spans="2:17" ht="20.100000000000001" customHeight="1">
      <c r="B16" s="293" t="s">
        <v>570</v>
      </c>
      <c r="C16" s="292">
        <v>-151.62270000000001</v>
      </c>
      <c r="D16" s="292">
        <v>11.853210000000001</v>
      </c>
      <c r="F16" s="292">
        <v>151.6</v>
      </c>
      <c r="G16" s="292">
        <v>-11.9</v>
      </c>
    </row>
    <row r="17" spans="2:12" ht="20.100000000000001" customHeight="1">
      <c r="B17" s="175" t="s">
        <v>1666</v>
      </c>
      <c r="C17" s="238">
        <v>2615760.9336899999</v>
      </c>
      <c r="D17" s="238">
        <v>284594.47046000004</v>
      </c>
      <c r="F17" s="238">
        <v>3033289.7</v>
      </c>
      <c r="G17" s="238">
        <v>282943.8</v>
      </c>
    </row>
    <row r="18" spans="2:12" ht="30" customHeight="1">
      <c r="B18" s="291" t="s">
        <v>571</v>
      </c>
      <c r="C18" s="292">
        <v>-13209.54804</v>
      </c>
      <c r="D18" s="292"/>
      <c r="F18" s="292">
        <v>-6639</v>
      </c>
      <c r="G18" s="292">
        <v>0</v>
      </c>
    </row>
    <row r="19" spans="2:12" ht="30" customHeight="1" thickBot="1">
      <c r="B19" s="294" t="s">
        <v>572</v>
      </c>
      <c r="C19" s="295"/>
      <c r="D19" s="295"/>
      <c r="F19" s="295"/>
      <c r="G19" s="295"/>
    </row>
    <row r="20" spans="2:12" ht="15" customHeight="1" thickTop="1">
      <c r="B20" s="188"/>
      <c r="C20" s="188"/>
      <c r="D20" s="188"/>
    </row>
    <row r="21" spans="2:12" ht="15" customHeight="1">
      <c r="B21" s="188" t="s">
        <v>1667</v>
      </c>
    </row>
    <row r="22" spans="2:12" ht="12">
      <c r="B22" s="188" t="s">
        <v>1380</v>
      </c>
      <c r="E22" s="196"/>
      <c r="F22" s="196"/>
      <c r="G22" s="196"/>
      <c r="H22" s="196"/>
      <c r="I22" s="196"/>
      <c r="J22" s="196"/>
      <c r="K22" s="196"/>
      <c r="L22" s="196"/>
    </row>
    <row r="23" spans="2:12" ht="15" customHeight="1">
      <c r="C23"/>
    </row>
    <row r="24" spans="2:12" ht="15" customHeight="1">
      <c r="C24"/>
    </row>
    <row r="25" spans="2:12" ht="15" customHeight="1">
      <c r="C25"/>
    </row>
  </sheetData>
  <mergeCells count="6">
    <mergeCell ref="B2:C2"/>
    <mergeCell ref="C6:D6"/>
    <mergeCell ref="F6:G6"/>
    <mergeCell ref="B4:C4"/>
    <mergeCell ref="I6:I7"/>
    <mergeCell ref="B3:C3"/>
  </mergeCells>
  <hyperlinks>
    <hyperlink ref="I6" location="Índice!A1" display="Back to the Index"/>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G17"/>
  <sheetViews>
    <sheetView showGridLines="0" showZeros="0" zoomScaleNormal="100" workbookViewId="0"/>
  </sheetViews>
  <sheetFormatPr defaultRowHeight="15" customHeight="1"/>
  <cols>
    <col min="1" max="1" width="12.7109375" style="181" customWidth="1"/>
    <col min="2" max="2" width="55.7109375" style="181" customWidth="1"/>
    <col min="3" max="3" width="24.7109375" style="181" customWidth="1"/>
    <col min="4" max="4" width="5.7109375" style="181" customWidth="1"/>
    <col min="5" max="5" width="24.7109375" style="181" customWidth="1"/>
    <col min="6" max="6" width="8.7109375" style="181" customWidth="1"/>
    <col min="7" max="7" width="12.7109375" style="181" customWidth="1"/>
    <col min="8" max="10" width="9.140625" style="181"/>
    <col min="11" max="12" width="10.28515625" style="181" customWidth="1"/>
    <col min="13" max="13" width="10.7109375" style="181" customWidth="1"/>
    <col min="14" max="16384" width="9.140625" style="181"/>
  </cols>
  <sheetData>
    <row r="2" spans="2:7" ht="15" customHeight="1">
      <c r="B2" s="1376" t="s">
        <v>587</v>
      </c>
      <c r="C2" s="1376"/>
      <c r="D2" s="1376"/>
      <c r="E2" s="1376"/>
    </row>
    <row r="3" spans="2:7" ht="15" customHeight="1">
      <c r="B3" s="1376" t="s">
        <v>573</v>
      </c>
      <c r="C3" s="1376"/>
      <c r="D3" s="1376"/>
      <c r="E3" s="1376"/>
    </row>
    <row r="4" spans="2:7" ht="15" customHeight="1">
      <c r="B4" s="1103" t="s">
        <v>0</v>
      </c>
      <c r="C4" s="1103"/>
    </row>
    <row r="5" spans="2:7" ht="15" customHeight="1">
      <c r="E5" s="695"/>
    </row>
    <row r="6" spans="2:7" ht="15" customHeight="1">
      <c r="B6" s="189"/>
      <c r="C6" s="605" t="s">
        <v>1357</v>
      </c>
      <c r="E6" s="605" t="s">
        <v>607</v>
      </c>
    </row>
    <row r="7" spans="2:7" s="696" customFormat="1" ht="15" customHeight="1">
      <c r="B7" s="1022"/>
      <c r="C7" s="1013" t="s">
        <v>305</v>
      </c>
      <c r="E7" s="1013" t="s">
        <v>305</v>
      </c>
    </row>
    <row r="8" spans="2:7" s="191" customFormat="1" ht="39.950000000000003" customHeight="1">
      <c r="B8" s="689"/>
      <c r="C8" s="606" t="s">
        <v>574</v>
      </c>
      <c r="E8" s="606" t="s">
        <v>574</v>
      </c>
      <c r="G8" s="601" t="s">
        <v>629</v>
      </c>
    </row>
    <row r="9" spans="2:7" ht="20.100000000000001" customHeight="1">
      <c r="B9" s="175" t="s">
        <v>1665</v>
      </c>
      <c r="C9" s="342">
        <v>6709649.272493843</v>
      </c>
      <c r="E9" s="342">
        <v>7809601.9000000004</v>
      </c>
    </row>
    <row r="10" spans="2:7" ht="24.95" customHeight="1">
      <c r="B10" s="291" t="s">
        <v>575</v>
      </c>
      <c r="C10" s="298">
        <v>389458.45711980946</v>
      </c>
      <c r="E10" s="298">
        <v>345548.3</v>
      </c>
    </row>
    <row r="11" spans="2:7" ht="20.100000000000001" customHeight="1">
      <c r="B11" s="297" t="s">
        <v>576</v>
      </c>
      <c r="C11" s="298">
        <v>-332062.11906649102</v>
      </c>
      <c r="E11" s="298">
        <v>-297266.59999999998</v>
      </c>
    </row>
    <row r="12" spans="2:7" ht="20.100000000000001" customHeight="1">
      <c r="B12" s="297" t="s">
        <v>577</v>
      </c>
      <c r="C12" s="298">
        <v>-349760.51746074599</v>
      </c>
      <c r="E12" s="298">
        <v>-259498.5</v>
      </c>
    </row>
    <row r="13" spans="2:7" ht="20.100000000000001" customHeight="1">
      <c r="B13" s="297" t="s">
        <v>578</v>
      </c>
      <c r="C13" s="298">
        <v>-775600.86027441104</v>
      </c>
      <c r="E13" s="298">
        <v>-888735.9</v>
      </c>
    </row>
    <row r="14" spans="2:7" ht="20.100000000000001" customHeight="1" thickBot="1">
      <c r="B14" s="546" t="s">
        <v>1666</v>
      </c>
      <c r="C14" s="299">
        <v>5641684.2328120051</v>
      </c>
      <c r="E14" s="299">
        <v>6709649.2999999998</v>
      </c>
    </row>
    <row r="15" spans="2:7" ht="15" customHeight="1" thickTop="1">
      <c r="B15" s="1420"/>
      <c r="C15" s="1420"/>
    </row>
    <row r="16" spans="2:7" ht="15" customHeight="1">
      <c r="B16" s="188" t="s">
        <v>1667</v>
      </c>
    </row>
    <row r="17" spans="2:2" ht="15" customHeight="1">
      <c r="B17" s="188" t="s">
        <v>1380</v>
      </c>
    </row>
  </sheetData>
  <mergeCells count="3">
    <mergeCell ref="B15:C15"/>
    <mergeCell ref="B3:E3"/>
    <mergeCell ref="B2:E2"/>
  </mergeCells>
  <hyperlinks>
    <hyperlink ref="G8" location="Índice!A1" display="Back to the Index"/>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2"/>
  <sheetViews>
    <sheetView showGridLines="0" showZeros="0" zoomScaleNormal="100" workbookViewId="0"/>
  </sheetViews>
  <sheetFormatPr defaultColWidth="9.140625" defaultRowHeight="11.25"/>
  <cols>
    <col min="1" max="1" width="12.7109375" style="82" customWidth="1"/>
    <col min="2" max="2" width="45.7109375" style="82" customWidth="1"/>
    <col min="3" max="5" width="20.7109375" style="82" customWidth="1"/>
    <col min="6" max="6" width="5.7109375" style="82" customWidth="1"/>
    <col min="7" max="7" width="45.7109375" style="82" customWidth="1"/>
    <col min="8" max="10" width="20.7109375" style="82" customWidth="1"/>
    <col min="11" max="11" width="9.140625" style="82"/>
    <col min="12" max="12" width="16.5703125" style="82" customWidth="1"/>
    <col min="13" max="16384" width="9.140625" style="82"/>
  </cols>
  <sheetData>
    <row r="1" spans="2:12" ht="15" customHeight="1">
      <c r="B1" s="1347"/>
      <c r="C1" s="1347"/>
      <c r="D1" s="1347"/>
      <c r="E1" s="1347"/>
      <c r="F1" s="1347"/>
      <c r="G1" s="1347"/>
      <c r="H1" s="1347"/>
      <c r="I1" s="1347"/>
      <c r="J1" s="1347"/>
    </row>
    <row r="2" spans="2:12" ht="15" customHeight="1">
      <c r="B2" s="1351" t="s">
        <v>1630</v>
      </c>
      <c r="C2" s="1351"/>
      <c r="D2" s="1351"/>
      <c r="E2" s="1351"/>
      <c r="F2" s="1351"/>
      <c r="G2" s="1351"/>
      <c r="H2" s="1351"/>
      <c r="I2" s="416"/>
    </row>
    <row r="3" spans="2:12" ht="15" customHeight="1">
      <c r="B3" s="1348" t="s">
        <v>1629</v>
      </c>
      <c r="C3" s="1348"/>
      <c r="D3" s="1348"/>
      <c r="E3" s="1348"/>
      <c r="F3" s="1348"/>
      <c r="G3" s="1348"/>
      <c r="H3" s="1348"/>
      <c r="I3"/>
    </row>
    <row r="4" spans="2:12" ht="15" customHeight="1">
      <c r="B4" s="388" t="s">
        <v>0</v>
      </c>
      <c r="C4" s="676"/>
      <c r="D4" s="676"/>
      <c r="E4" s="676"/>
      <c r="F4" s="676"/>
      <c r="G4" s="676"/>
      <c r="H4" s="676"/>
      <c r="I4"/>
    </row>
    <row r="5" spans="2:12" ht="15" customHeight="1">
      <c r="C5" s="585"/>
      <c r="D5" s="585"/>
      <c r="F5" s="585"/>
      <c r="G5" s="676"/>
      <c r="H5" s="585"/>
      <c r="I5"/>
      <c r="J5" s="682"/>
    </row>
    <row r="6" spans="2:12" ht="15" customHeight="1">
      <c r="C6" s="1349" t="s">
        <v>1357</v>
      </c>
      <c r="D6" s="1350"/>
      <c r="E6" s="1350"/>
      <c r="H6" s="1349" t="s">
        <v>606</v>
      </c>
      <c r="I6" s="1350"/>
      <c r="J6" s="1350"/>
    </row>
    <row r="7" spans="2:12" s="480" customFormat="1" ht="15" customHeight="1">
      <c r="C7" s="1019"/>
      <c r="D7" s="1020"/>
      <c r="E7" s="1021" t="s">
        <v>305</v>
      </c>
      <c r="H7" s="1019"/>
      <c r="I7" s="1020"/>
      <c r="J7" s="1021" t="s">
        <v>305</v>
      </c>
    </row>
    <row r="8" spans="2:12" ht="45" customHeight="1">
      <c r="B8" s="352"/>
      <c r="C8" s="664" t="s">
        <v>1641</v>
      </c>
      <c r="D8" s="664" t="s">
        <v>680</v>
      </c>
      <c r="E8" s="664" t="s">
        <v>715</v>
      </c>
      <c r="H8" s="664" t="s">
        <v>1641</v>
      </c>
      <c r="I8" s="664" t="s">
        <v>680</v>
      </c>
      <c r="J8" s="664" t="s">
        <v>715</v>
      </c>
    </row>
    <row r="9" spans="2:12" ht="24.95" customHeight="1">
      <c r="B9" s="464" t="s">
        <v>722</v>
      </c>
      <c r="C9" s="465"/>
      <c r="D9" s="465"/>
      <c r="E9" s="465"/>
      <c r="G9" s="464" t="s">
        <v>722</v>
      </c>
      <c r="H9" s="465"/>
      <c r="I9" s="465"/>
      <c r="J9" s="465"/>
      <c r="K9"/>
      <c r="L9" s="1101" t="s">
        <v>629</v>
      </c>
    </row>
    <row r="10" spans="2:12" ht="15" customHeight="1">
      <c r="B10" s="369" t="s">
        <v>681</v>
      </c>
      <c r="C10" s="111">
        <v>2753839</v>
      </c>
      <c r="D10" s="111">
        <v>-2</v>
      </c>
      <c r="E10" s="111">
        <v>2753837</v>
      </c>
      <c r="G10" s="369" t="s">
        <v>681</v>
      </c>
      <c r="H10" s="111">
        <v>2167934.4130000002</v>
      </c>
      <c r="I10" s="111">
        <v>-1.519000000320375</v>
      </c>
      <c r="J10" s="111">
        <v>2167932.8939999999</v>
      </c>
      <c r="K10"/>
    </row>
    <row r="11" spans="2:12" ht="15" customHeight="1">
      <c r="B11" s="369" t="s">
        <v>682</v>
      </c>
      <c r="C11" s="111">
        <v>326707</v>
      </c>
      <c r="D11" s="111">
        <v>-224</v>
      </c>
      <c r="E11" s="111">
        <v>326483</v>
      </c>
      <c r="G11" s="369" t="s">
        <v>682</v>
      </c>
      <c r="H11" s="111">
        <v>295532.15999999997</v>
      </c>
      <c r="I11" s="111">
        <v>-2721.3139999999548</v>
      </c>
      <c r="J11" s="111">
        <v>292810.84600000002</v>
      </c>
      <c r="K11"/>
    </row>
    <row r="12" spans="2:12" ht="15" customHeight="1">
      <c r="B12" s="369" t="s">
        <v>1382</v>
      </c>
      <c r="C12" s="111"/>
      <c r="D12" s="111"/>
      <c r="E12" s="111"/>
      <c r="G12" s="369" t="s">
        <v>683</v>
      </c>
      <c r="H12" s="111">
        <v>1065568.4720000001</v>
      </c>
      <c r="I12" s="111">
        <v>-98.743000000016764</v>
      </c>
      <c r="J12" s="111">
        <v>1065469.7290000001</v>
      </c>
      <c r="K12"/>
    </row>
    <row r="13" spans="2:12" ht="15" customHeight="1">
      <c r="B13" s="724" t="s">
        <v>683</v>
      </c>
      <c r="C13" s="111">
        <v>890033</v>
      </c>
      <c r="D13" s="111">
        <v>-228</v>
      </c>
      <c r="E13" s="111">
        <v>889805</v>
      </c>
      <c r="G13" s="369" t="s">
        <v>684</v>
      </c>
      <c r="H13" s="111">
        <v>47633491.740999997</v>
      </c>
      <c r="I13" s="111">
        <v>19493.119000002742</v>
      </c>
      <c r="J13" s="111">
        <v>47652984.859999999</v>
      </c>
      <c r="K13"/>
    </row>
    <row r="14" spans="2:12" ht="15" customHeight="1">
      <c r="B14" s="724" t="s">
        <v>1388</v>
      </c>
      <c r="C14" s="111">
        <v>45560926</v>
      </c>
      <c r="D14" s="111">
        <v>64357</v>
      </c>
      <c r="E14" s="111">
        <v>45625283</v>
      </c>
      <c r="G14" s="369" t="s">
        <v>685</v>
      </c>
      <c r="H14" s="111">
        <v>897733.73300000001</v>
      </c>
      <c r="I14" s="111">
        <v>-6517.939000000013</v>
      </c>
      <c r="J14" s="111">
        <v>891215.79399999999</v>
      </c>
      <c r="K14"/>
    </row>
    <row r="15" spans="2:12" ht="24.95" customHeight="1">
      <c r="B15" s="725" t="s">
        <v>253</v>
      </c>
      <c r="C15" s="111">
        <v>3375014</v>
      </c>
      <c r="D15" s="111">
        <v>-8221</v>
      </c>
      <c r="E15" s="111">
        <v>3366793</v>
      </c>
      <c r="G15" s="481" t="s">
        <v>686</v>
      </c>
      <c r="H15" s="111">
        <v>142335.56400000001</v>
      </c>
      <c r="I15" s="111">
        <v>0</v>
      </c>
      <c r="J15" s="111">
        <v>142335.56400000001</v>
      </c>
      <c r="K15"/>
    </row>
    <row r="16" spans="2:12" ht="15" customHeight="1">
      <c r="B16" s="369" t="s">
        <v>1383</v>
      </c>
      <c r="C16" s="111"/>
      <c r="D16" s="111"/>
      <c r="E16" s="111"/>
      <c r="G16" s="369" t="s">
        <v>687</v>
      </c>
      <c r="H16" s="111">
        <v>11471846.884</v>
      </c>
      <c r="I16" s="111">
        <v>624947.92700000107</v>
      </c>
      <c r="J16" s="111">
        <v>12096794.811000001</v>
      </c>
      <c r="K16"/>
    </row>
    <row r="17" spans="2:11" ht="15" customHeight="1">
      <c r="B17" s="724" t="s">
        <v>685</v>
      </c>
      <c r="C17" s="111">
        <v>870454</v>
      </c>
      <c r="D17" s="111">
        <v>-10629</v>
      </c>
      <c r="E17" s="111">
        <v>859825</v>
      </c>
      <c r="G17" s="369" t="s">
        <v>688</v>
      </c>
      <c r="H17" s="111">
        <v>0</v>
      </c>
      <c r="I17" s="111">
        <v>0</v>
      </c>
      <c r="J17" s="111">
        <v>0</v>
      </c>
      <c r="K17"/>
    </row>
    <row r="18" spans="2:11" ht="24.95" customHeight="1">
      <c r="B18" s="725" t="s">
        <v>1389</v>
      </c>
      <c r="C18" s="111">
        <v>1404684</v>
      </c>
      <c r="D18" s="111">
        <v>423151</v>
      </c>
      <c r="E18" s="111">
        <v>1827835</v>
      </c>
      <c r="G18" s="369" t="s">
        <v>689</v>
      </c>
      <c r="H18" s="111">
        <v>234344.73499999999</v>
      </c>
      <c r="I18" s="111">
        <v>0</v>
      </c>
      <c r="J18" s="111">
        <v>234344.73499999999</v>
      </c>
      <c r="K18"/>
    </row>
    <row r="19" spans="2:11" ht="24.95" customHeight="1">
      <c r="B19" s="725" t="s">
        <v>1390</v>
      </c>
      <c r="C19" s="111">
        <v>33034</v>
      </c>
      <c r="D19" s="111">
        <v>0</v>
      </c>
      <c r="E19" s="111">
        <v>33034</v>
      </c>
      <c r="G19" s="369" t="s">
        <v>690</v>
      </c>
      <c r="H19" s="111">
        <v>411799.35600000003</v>
      </c>
      <c r="I19" s="111">
        <v>-4001.289000000048</v>
      </c>
      <c r="J19" s="111">
        <v>407798.06699999998</v>
      </c>
      <c r="K19"/>
    </row>
    <row r="20" spans="2:11" ht="24.95" customHeight="1">
      <c r="B20" s="481" t="s">
        <v>1384</v>
      </c>
      <c r="C20" s="111">
        <v>13845625</v>
      </c>
      <c r="D20" s="111">
        <v>36209</v>
      </c>
      <c r="E20" s="111">
        <v>13881834</v>
      </c>
      <c r="G20" s="369" t="s">
        <v>691</v>
      </c>
      <c r="H20" s="111">
        <v>571362.304</v>
      </c>
      <c r="I20" s="111">
        <v>25223.572000000044</v>
      </c>
      <c r="J20" s="111">
        <v>596585.87600000005</v>
      </c>
      <c r="K20"/>
    </row>
    <row r="21" spans="2:11" ht="15" customHeight="1">
      <c r="B21" s="369" t="s">
        <v>688</v>
      </c>
      <c r="C21" s="111">
        <v>58252</v>
      </c>
      <c r="D21" s="111">
        <v>0</v>
      </c>
      <c r="E21" s="111">
        <v>58252</v>
      </c>
      <c r="G21" s="369" t="s">
        <v>692</v>
      </c>
      <c r="H21" s="111">
        <v>2164566.9419999998</v>
      </c>
      <c r="I21" s="111">
        <v>-465543.54499999969</v>
      </c>
      <c r="J21" s="111">
        <v>1699023.3970000001</v>
      </c>
      <c r="K21"/>
    </row>
    <row r="22" spans="2:11" ht="15" customHeight="1">
      <c r="B22" s="369" t="s">
        <v>689</v>
      </c>
      <c r="C22" s="111">
        <v>123054</v>
      </c>
      <c r="D22" s="111">
        <v>0</v>
      </c>
      <c r="E22" s="111">
        <v>123054</v>
      </c>
      <c r="G22" s="369" t="s">
        <v>693</v>
      </c>
      <c r="H22" s="111">
        <v>12400.192999999999</v>
      </c>
      <c r="I22" s="111">
        <v>-8052.9979999999996</v>
      </c>
      <c r="J22" s="111">
        <v>4347.1949999999997</v>
      </c>
      <c r="K22"/>
    </row>
    <row r="23" spans="2:11" ht="15" customHeight="1">
      <c r="B23" s="369" t="s">
        <v>1385</v>
      </c>
      <c r="C23" s="111">
        <v>405082</v>
      </c>
      <c r="D23" s="111">
        <v>43459</v>
      </c>
      <c r="E23" s="111">
        <v>448541</v>
      </c>
      <c r="G23" s="369" t="s">
        <v>694</v>
      </c>
      <c r="H23" s="111">
        <v>490423.22899999999</v>
      </c>
      <c r="I23" s="111">
        <v>-155722.00199999998</v>
      </c>
      <c r="J23" s="111">
        <v>334701.22700000001</v>
      </c>
      <c r="K23"/>
    </row>
    <row r="24" spans="2:11" ht="15" customHeight="1">
      <c r="B24" s="369" t="s">
        <v>692</v>
      </c>
      <c r="C24" s="111">
        <v>1868458</v>
      </c>
      <c r="D24" s="111">
        <v>-429117</v>
      </c>
      <c r="E24" s="111">
        <v>1439341</v>
      </c>
      <c r="G24" s="369" t="s">
        <v>695</v>
      </c>
      <c r="H24" s="111">
        <v>164406.13</v>
      </c>
      <c r="I24" s="111">
        <v>-4611.3040000000037</v>
      </c>
      <c r="J24" s="111">
        <v>159794.826</v>
      </c>
      <c r="K24"/>
    </row>
    <row r="25" spans="2:11" ht="15" customHeight="1">
      <c r="B25" s="369" t="s">
        <v>693</v>
      </c>
      <c r="C25" s="111">
        <v>11058</v>
      </c>
      <c r="D25" s="111">
        <v>-6709</v>
      </c>
      <c r="E25" s="111">
        <v>4349</v>
      </c>
      <c r="G25" s="369" t="s">
        <v>696</v>
      </c>
      <c r="H25" s="111">
        <v>25913.892</v>
      </c>
      <c r="I25" s="111">
        <v>-789.68699999999808</v>
      </c>
      <c r="J25" s="111">
        <v>25124.205000000002</v>
      </c>
      <c r="K25"/>
    </row>
    <row r="26" spans="2:11" ht="15" customHeight="1">
      <c r="B26" s="369" t="s">
        <v>694</v>
      </c>
      <c r="C26" s="111">
        <v>461276</v>
      </c>
      <c r="D26" s="111">
        <v>-117036</v>
      </c>
      <c r="E26" s="111">
        <v>344240</v>
      </c>
      <c r="G26" s="369" t="s">
        <v>697</v>
      </c>
      <c r="H26" s="111">
        <v>3137766.8149999999</v>
      </c>
      <c r="I26" s="111">
        <v>-1117.3509999997914</v>
      </c>
      <c r="J26" s="111">
        <v>3136649.4640000002</v>
      </c>
      <c r="K26"/>
    </row>
    <row r="27" spans="2:11" ht="15" customHeight="1">
      <c r="B27" s="369" t="s">
        <v>1386</v>
      </c>
      <c r="C27" s="111">
        <v>174395</v>
      </c>
      <c r="D27" s="111">
        <v>-4773</v>
      </c>
      <c r="E27" s="111">
        <v>169622</v>
      </c>
      <c r="G27" s="1268" t="s">
        <v>698</v>
      </c>
      <c r="H27" s="111">
        <v>1052023.7009999999</v>
      </c>
      <c r="I27" s="111">
        <v>88247.320000000065</v>
      </c>
      <c r="J27" s="111">
        <v>1140271.0209999999</v>
      </c>
      <c r="K27"/>
    </row>
    <row r="28" spans="2:11" ht="15" customHeight="1">
      <c r="B28" s="369" t="s">
        <v>696</v>
      </c>
      <c r="C28" s="343">
        <v>32712</v>
      </c>
      <c r="D28" s="343">
        <v>-49</v>
      </c>
      <c r="E28" s="343">
        <v>32663</v>
      </c>
      <c r="G28" s="1270" t="s">
        <v>1643</v>
      </c>
      <c r="H28" s="726">
        <v>71939450.264000013</v>
      </c>
      <c r="I28" s="726">
        <v>108734.24700000399</v>
      </c>
      <c r="J28" s="726">
        <v>72048184.510999992</v>
      </c>
      <c r="K28"/>
    </row>
    <row r="29" spans="2:11" ht="15" customHeight="1">
      <c r="B29" s="369" t="s">
        <v>1387</v>
      </c>
      <c r="C29" s="111">
        <v>2916630</v>
      </c>
      <c r="D29" s="111">
        <v>-3285</v>
      </c>
      <c r="E29" s="111">
        <v>2913345</v>
      </c>
      <c r="G29" s="1269" t="s">
        <v>1642</v>
      </c>
      <c r="H29" s="467"/>
      <c r="I29" s="467"/>
      <c r="J29" s="467"/>
      <c r="K29"/>
    </row>
    <row r="30" spans="2:11" ht="15" customHeight="1">
      <c r="B30" s="369" t="s">
        <v>698</v>
      </c>
      <c r="C30" s="398">
        <v>811816</v>
      </c>
      <c r="D30" s="398">
        <v>12146</v>
      </c>
      <c r="E30" s="398">
        <v>823962</v>
      </c>
      <c r="G30" s="369" t="s">
        <v>699</v>
      </c>
      <c r="H30" s="111">
        <v>4154272.1719999998</v>
      </c>
      <c r="I30" s="111">
        <v>0</v>
      </c>
      <c r="J30" s="111">
        <v>4154272.1719999998</v>
      </c>
      <c r="K30"/>
    </row>
    <row r="31" spans="2:11" ht="15" customHeight="1">
      <c r="B31" s="1270" t="s">
        <v>1643</v>
      </c>
      <c r="C31" s="726">
        <f>SUM(C10:C30)</f>
        <v>75923049</v>
      </c>
      <c r="D31" s="726">
        <f t="shared" ref="D31:E31" si="0">SUM(D10:D30)</f>
        <v>-951</v>
      </c>
      <c r="E31" s="726">
        <f t="shared" si="0"/>
        <v>75922098</v>
      </c>
      <c r="G31" s="369" t="s">
        <v>700</v>
      </c>
      <c r="H31" s="111">
        <v>3333085.3670000001</v>
      </c>
      <c r="I31" s="111">
        <v>-1094.5479999999516</v>
      </c>
      <c r="J31" s="111">
        <v>3331990.8190000001</v>
      </c>
      <c r="K31"/>
    </row>
    <row r="32" spans="2:11" ht="15" customHeight="1">
      <c r="B32" s="466" t="s">
        <v>1642</v>
      </c>
      <c r="C32" s="343"/>
      <c r="D32" s="343"/>
      <c r="E32" s="343"/>
      <c r="G32" s="369" t="s">
        <v>701</v>
      </c>
      <c r="H32" s="111">
        <v>51187816.501999997</v>
      </c>
      <c r="I32" s="111">
        <v>200420.18100000173</v>
      </c>
      <c r="J32" s="111">
        <v>51388236.682999998</v>
      </c>
      <c r="K32"/>
    </row>
    <row r="33" spans="2:11" ht="15" customHeight="1">
      <c r="B33" s="369" t="s">
        <v>1391</v>
      </c>
      <c r="C33" s="111"/>
      <c r="D33" s="111"/>
      <c r="E33" s="111"/>
      <c r="G33" s="369" t="s">
        <v>702</v>
      </c>
      <c r="H33" s="111">
        <v>3007791.0789999999</v>
      </c>
      <c r="I33" s="111">
        <v>14795.097000000067</v>
      </c>
      <c r="J33" s="111">
        <v>3022586.176</v>
      </c>
      <c r="K33"/>
    </row>
    <row r="34" spans="2:11" ht="15" customHeight="1">
      <c r="B34" s="727" t="s">
        <v>723</v>
      </c>
      <c r="C34" s="111">
        <v>7752796</v>
      </c>
      <c r="D34" s="111">
        <v>-1154</v>
      </c>
      <c r="E34" s="111">
        <v>7751642</v>
      </c>
      <c r="G34" s="369" t="s">
        <v>703</v>
      </c>
      <c r="H34" s="111">
        <v>399101.212</v>
      </c>
      <c r="I34" s="111">
        <v>0</v>
      </c>
      <c r="J34" s="111">
        <v>399101.212</v>
      </c>
      <c r="K34"/>
    </row>
    <row r="35" spans="2:11" ht="24.95" customHeight="1">
      <c r="B35" s="727" t="s">
        <v>1393</v>
      </c>
      <c r="C35" s="111">
        <v>52664687</v>
      </c>
      <c r="D35" s="111">
        <v>72640</v>
      </c>
      <c r="E35" s="111">
        <v>52737327</v>
      </c>
      <c r="G35" s="481" t="s">
        <v>704</v>
      </c>
      <c r="H35" s="111">
        <v>0</v>
      </c>
      <c r="I35" s="111">
        <v>0</v>
      </c>
      <c r="J35" s="111">
        <v>0</v>
      </c>
      <c r="K35"/>
    </row>
    <row r="36" spans="2:11" ht="15" customHeight="1">
      <c r="B36" s="727" t="s">
        <v>1394</v>
      </c>
      <c r="C36" s="111">
        <v>1686087</v>
      </c>
      <c r="D36" s="111">
        <v>14600</v>
      </c>
      <c r="E36" s="111">
        <v>1700687</v>
      </c>
      <c r="G36" s="369" t="s">
        <v>689</v>
      </c>
      <c r="H36" s="111">
        <v>177336.94399999999</v>
      </c>
      <c r="I36" s="111">
        <v>0</v>
      </c>
      <c r="J36" s="111">
        <v>177336.94399999999</v>
      </c>
      <c r="K36"/>
    </row>
    <row r="37" spans="2:11" ht="15" customHeight="1">
      <c r="B37" s="727" t="s">
        <v>27</v>
      </c>
      <c r="C37" s="111">
        <v>1072105</v>
      </c>
      <c r="D37" s="111">
        <v>0</v>
      </c>
      <c r="E37" s="111">
        <v>1072105</v>
      </c>
      <c r="G37" s="369" t="s">
        <v>705</v>
      </c>
      <c r="H37" s="111">
        <v>0</v>
      </c>
      <c r="I37" s="111">
        <v>0</v>
      </c>
      <c r="J37" s="111">
        <v>0</v>
      </c>
      <c r="K37"/>
    </row>
    <row r="38" spans="2:11" ht="15" customHeight="1">
      <c r="B38" s="369" t="s">
        <v>1392</v>
      </c>
      <c r="C38" s="111"/>
      <c r="D38" s="111"/>
      <c r="E38" s="111"/>
      <c r="G38" s="369" t="s">
        <v>706</v>
      </c>
      <c r="H38" s="111">
        <v>324158.424</v>
      </c>
      <c r="I38" s="111">
        <v>-58878.902000000002</v>
      </c>
      <c r="J38" s="111">
        <v>265279.522</v>
      </c>
      <c r="K38"/>
    </row>
    <row r="39" spans="2:11" ht="15" customHeight="1">
      <c r="B39" s="729" t="s">
        <v>703</v>
      </c>
      <c r="C39" s="111">
        <v>327008</v>
      </c>
      <c r="D39" s="111">
        <v>0</v>
      </c>
      <c r="E39" s="111">
        <v>327008</v>
      </c>
      <c r="G39" s="369" t="s">
        <v>27</v>
      </c>
      <c r="H39" s="111">
        <v>1169062.0390000001</v>
      </c>
      <c r="I39" s="111">
        <v>0</v>
      </c>
      <c r="J39" s="111">
        <v>1169062.0390000001</v>
      </c>
      <c r="K39"/>
    </row>
    <row r="40" spans="2:11" ht="24.95" customHeight="1">
      <c r="B40" s="729" t="s">
        <v>1395</v>
      </c>
      <c r="C40" s="111">
        <v>3603647</v>
      </c>
      <c r="D40" s="111">
        <v>0</v>
      </c>
      <c r="E40" s="111">
        <v>3603647</v>
      </c>
      <c r="G40" s="369" t="s">
        <v>707</v>
      </c>
      <c r="H40" s="111">
        <v>12567.535</v>
      </c>
      <c r="I40" s="111">
        <v>1504.1839999999993</v>
      </c>
      <c r="J40" s="111">
        <v>14071.718999999999</v>
      </c>
      <c r="K40"/>
    </row>
    <row r="41" spans="2:11" ht="15" customHeight="1">
      <c r="B41" s="369" t="s">
        <v>689</v>
      </c>
      <c r="C41" s="111">
        <v>177900</v>
      </c>
      <c r="D41" s="111">
        <v>0</v>
      </c>
      <c r="E41" s="111">
        <v>177900</v>
      </c>
      <c r="G41" s="369" t="s">
        <v>708</v>
      </c>
      <c r="H41" s="111">
        <v>6030.46</v>
      </c>
      <c r="I41" s="111">
        <v>-311.32999999999993</v>
      </c>
      <c r="J41" s="111">
        <v>5719.13</v>
      </c>
      <c r="K41"/>
    </row>
    <row r="42" spans="2:11" ht="15" customHeight="1">
      <c r="B42" s="369" t="s">
        <v>705</v>
      </c>
      <c r="C42" s="111">
        <v>0</v>
      </c>
      <c r="D42" s="111">
        <v>0</v>
      </c>
      <c r="E42" s="111">
        <v>0</v>
      </c>
      <c r="G42" s="369" t="s">
        <v>709</v>
      </c>
      <c r="H42" s="111">
        <v>988492.77599999995</v>
      </c>
      <c r="I42" s="111">
        <v>-12565.030999999959</v>
      </c>
      <c r="J42" s="111">
        <v>975927.745</v>
      </c>
      <c r="K42"/>
    </row>
    <row r="43" spans="2:11" ht="15" customHeight="1">
      <c r="B43" s="369" t="s">
        <v>706</v>
      </c>
      <c r="C43" s="728">
        <v>350832</v>
      </c>
      <c r="D43" s="728">
        <v>-27149</v>
      </c>
      <c r="E43" s="728">
        <v>323683</v>
      </c>
      <c r="G43" s="1270" t="s">
        <v>1644</v>
      </c>
      <c r="H43" s="726">
        <v>64759714.509999983</v>
      </c>
      <c r="I43" s="726">
        <v>143869.6510000019</v>
      </c>
      <c r="J43" s="726">
        <v>64903584.160999984</v>
      </c>
      <c r="K43"/>
    </row>
    <row r="44" spans="2:11" ht="15" customHeight="1">
      <c r="B44" s="369" t="s">
        <v>707</v>
      </c>
      <c r="C44" s="111">
        <v>18547</v>
      </c>
      <c r="D44" s="111">
        <v>-927</v>
      </c>
      <c r="E44" s="111">
        <v>17620</v>
      </c>
      <c r="G44" s="466" t="s">
        <v>710</v>
      </c>
      <c r="H44" s="468"/>
      <c r="I44" s="468"/>
      <c r="J44" s="468"/>
      <c r="K44"/>
    </row>
    <row r="45" spans="2:11" ht="15" customHeight="1">
      <c r="B45" s="369" t="s">
        <v>708</v>
      </c>
      <c r="C45" s="111">
        <v>5460</v>
      </c>
      <c r="D45" s="111">
        <v>-461</v>
      </c>
      <c r="E45" s="111">
        <v>4999</v>
      </c>
      <c r="G45" s="369" t="s">
        <v>11</v>
      </c>
      <c r="H45" s="111">
        <v>5600738.0539999995</v>
      </c>
      <c r="I45" s="111">
        <v>0</v>
      </c>
      <c r="J45" s="111">
        <v>5600738.0539999995</v>
      </c>
      <c r="K45"/>
    </row>
    <row r="46" spans="2:11" ht="15" customHeight="1">
      <c r="B46" s="369" t="s">
        <v>709</v>
      </c>
      <c r="C46" s="111">
        <v>1300074</v>
      </c>
      <c r="D46" s="111">
        <v>-6110</v>
      </c>
      <c r="E46" s="111">
        <v>1293964</v>
      </c>
      <c r="G46" s="369" t="s">
        <v>12</v>
      </c>
      <c r="H46" s="111">
        <v>-293.46300000000002</v>
      </c>
      <c r="I46" s="111">
        <v>0</v>
      </c>
      <c r="J46" s="111">
        <v>-293.46300000000002</v>
      </c>
      <c r="K46"/>
    </row>
    <row r="47" spans="2:11" ht="15" customHeight="1">
      <c r="B47" s="1270" t="s">
        <v>1644</v>
      </c>
      <c r="C47" s="726">
        <f>SUM(C34:C46)</f>
        <v>68959143</v>
      </c>
      <c r="D47" s="726">
        <f t="shared" ref="D47:E47" si="1">SUM(D34:D46)</f>
        <v>51439</v>
      </c>
      <c r="E47" s="726">
        <f t="shared" si="1"/>
        <v>69010582</v>
      </c>
      <c r="G47" s="369" t="s">
        <v>13</v>
      </c>
      <c r="H47" s="111">
        <v>16470.667000000001</v>
      </c>
      <c r="I47" s="111">
        <v>0</v>
      </c>
      <c r="J47" s="111">
        <v>16470.667000000001</v>
      </c>
      <c r="K47"/>
    </row>
    <row r="48" spans="2:11" ht="15" customHeight="1">
      <c r="B48" s="466" t="s">
        <v>710</v>
      </c>
      <c r="C48" s="111"/>
      <c r="D48" s="111"/>
      <c r="E48" s="111"/>
      <c r="G48" s="369" t="s">
        <v>14</v>
      </c>
      <c r="H48" s="111">
        <v>59910.400000000001</v>
      </c>
      <c r="I48" s="111">
        <v>0</v>
      </c>
      <c r="J48" s="111">
        <v>59910.400000000001</v>
      </c>
      <c r="K48"/>
    </row>
    <row r="49" spans="2:11" ht="15" customHeight="1">
      <c r="B49" s="731" t="s">
        <v>11</v>
      </c>
      <c r="C49" s="111">
        <v>4725000</v>
      </c>
      <c r="D49" s="111">
        <v>0</v>
      </c>
      <c r="E49" s="111">
        <v>4725000</v>
      </c>
      <c r="G49" s="369" t="s">
        <v>711</v>
      </c>
      <c r="H49" s="111">
        <v>2922</v>
      </c>
      <c r="I49" s="111">
        <v>0</v>
      </c>
      <c r="J49" s="111">
        <v>2922</v>
      </c>
      <c r="K49"/>
    </row>
    <row r="50" spans="2:11" ht="15" customHeight="1">
      <c r="B50" s="731" t="s">
        <v>13</v>
      </c>
      <c r="C50" s="111">
        <v>16471</v>
      </c>
      <c r="D50" s="111">
        <v>0</v>
      </c>
      <c r="E50" s="111">
        <v>16471</v>
      </c>
      <c r="G50" s="369" t="s">
        <v>712</v>
      </c>
      <c r="H50" s="111">
        <v>82090.009999999995</v>
      </c>
      <c r="I50" s="111">
        <v>0</v>
      </c>
      <c r="J50" s="111">
        <v>82090.009999999995</v>
      </c>
      <c r="K50"/>
    </row>
    <row r="51" spans="2:11" ht="15" customHeight="1">
      <c r="B51" s="732" t="s">
        <v>1396</v>
      </c>
      <c r="C51" s="111">
        <v>0</v>
      </c>
      <c r="D51" s="111">
        <v>0</v>
      </c>
      <c r="E51" s="111">
        <v>0</v>
      </c>
      <c r="G51" s="369" t="s">
        <v>713</v>
      </c>
      <c r="H51" s="111">
        <v>132585.883</v>
      </c>
      <c r="I51" s="111"/>
      <c r="J51" s="111">
        <v>132585.883</v>
      </c>
      <c r="K51"/>
    </row>
    <row r="52" spans="2:11" ht="15" customHeight="1">
      <c r="B52" s="732" t="s">
        <v>15</v>
      </c>
      <c r="C52" s="398">
        <v>2922</v>
      </c>
      <c r="D52" s="398">
        <v>0</v>
      </c>
      <c r="E52" s="398">
        <v>2922</v>
      </c>
      <c r="G52" s="481" t="s">
        <v>17</v>
      </c>
      <c r="H52" s="111">
        <v>186390.78400000001</v>
      </c>
      <c r="I52" s="111">
        <v>0</v>
      </c>
      <c r="J52" s="111">
        <v>186390.78400000001</v>
      </c>
      <c r="K52"/>
    </row>
    <row r="53" spans="2:11" ht="15" customHeight="1">
      <c r="B53" s="732" t="s">
        <v>1397</v>
      </c>
      <c r="C53" s="398">
        <v>264608</v>
      </c>
      <c r="D53" s="398">
        <v>0</v>
      </c>
      <c r="E53" s="398">
        <v>264608</v>
      </c>
      <c r="G53" s="1270" t="s">
        <v>1859</v>
      </c>
      <c r="H53" s="726">
        <v>6080814.335</v>
      </c>
      <c r="I53" s="726">
        <v>0</v>
      </c>
      <c r="J53" s="726">
        <v>6080814.335</v>
      </c>
      <c r="K53"/>
    </row>
    <row r="54" spans="2:11" ht="15" customHeight="1">
      <c r="B54" s="732" t="s">
        <v>12</v>
      </c>
      <c r="C54" s="398">
        <v>-74</v>
      </c>
      <c r="D54" s="398">
        <v>0</v>
      </c>
      <c r="E54" s="398">
        <v>-74</v>
      </c>
      <c r="G54" s="1268" t="s">
        <v>714</v>
      </c>
      <c r="H54" s="326">
        <v>1098921.419</v>
      </c>
      <c r="I54" s="326">
        <v>-35135.404000000097</v>
      </c>
      <c r="J54" s="326">
        <v>1063786.0149999999</v>
      </c>
      <c r="K54"/>
    </row>
    <row r="55" spans="2:11" ht="24.95" customHeight="1" thickBot="1">
      <c r="B55" s="732" t="s">
        <v>16</v>
      </c>
      <c r="C55" s="398">
        <v>470481</v>
      </c>
      <c r="D55" s="398">
        <v>0</v>
      </c>
      <c r="E55" s="398">
        <v>470481</v>
      </c>
      <c r="G55" s="1271" t="s">
        <v>1645</v>
      </c>
      <c r="H55" s="730">
        <v>71939450.263999984</v>
      </c>
      <c r="I55" s="730">
        <v>108734.24700000181</v>
      </c>
      <c r="J55" s="730">
        <v>72048184.510999978</v>
      </c>
      <c r="K55"/>
    </row>
    <row r="56" spans="2:11" ht="15" customHeight="1" thickTop="1">
      <c r="B56" s="733" t="s">
        <v>1398</v>
      </c>
      <c r="C56" s="398">
        <v>301065</v>
      </c>
      <c r="D56" s="398">
        <v>0</v>
      </c>
      <c r="E56" s="398">
        <v>301065</v>
      </c>
      <c r="I56"/>
      <c r="J56"/>
      <c r="K56"/>
    </row>
    <row r="57" spans="2:11" ht="15" customHeight="1">
      <c r="B57" s="1270" t="s">
        <v>1859</v>
      </c>
      <c r="C57" s="726">
        <f>SUM(C49:C56)</f>
        <v>5780473</v>
      </c>
      <c r="D57" s="726">
        <f t="shared" ref="D57:E57" si="2">SUM(D49:D56)</f>
        <v>0</v>
      </c>
      <c r="E57" s="726">
        <f t="shared" si="2"/>
        <v>5780473</v>
      </c>
      <c r="I57"/>
      <c r="J57"/>
      <c r="K57"/>
    </row>
    <row r="58" spans="2:11" ht="15" customHeight="1">
      <c r="B58" s="1268" t="s">
        <v>714</v>
      </c>
      <c r="C58" s="326">
        <v>1183433</v>
      </c>
      <c r="D58" s="326">
        <v>-52390</v>
      </c>
      <c r="E58" s="326">
        <v>1131043</v>
      </c>
      <c r="I58"/>
      <c r="J58"/>
      <c r="K58"/>
    </row>
    <row r="59" spans="2:11" ht="24.95" customHeight="1" thickBot="1">
      <c r="B59" s="1271" t="s">
        <v>1645</v>
      </c>
      <c r="C59" s="730">
        <f>C47+C57+C58</f>
        <v>75923049</v>
      </c>
      <c r="D59" s="730">
        <f t="shared" ref="D59:E59" si="3">D47+D57+D58</f>
        <v>-951</v>
      </c>
      <c r="E59" s="730">
        <f t="shared" si="3"/>
        <v>75922098</v>
      </c>
      <c r="I59"/>
      <c r="J59" s="1101" t="s">
        <v>629</v>
      </c>
      <c r="K59"/>
    </row>
    <row r="60" spans="2:11" ht="15" customHeight="1" thickTop="1">
      <c r="I60"/>
      <c r="J60"/>
      <c r="K60"/>
    </row>
    <row r="61" spans="2:11" ht="15" customHeight="1">
      <c r="I61"/>
      <c r="J61"/>
      <c r="K61"/>
    </row>
    <row r="62" spans="2:11" ht="15" customHeight="1">
      <c r="I62"/>
      <c r="J62"/>
      <c r="K62"/>
    </row>
    <row r="63" spans="2:11" ht="15" customHeight="1">
      <c r="I63"/>
      <c r="J63"/>
      <c r="K63"/>
    </row>
    <row r="64" spans="2:11" ht="15" customHeight="1">
      <c r="B64" s="470"/>
      <c r="C64" s="469"/>
      <c r="D64" s="469"/>
      <c r="E64" s="469"/>
      <c r="I64"/>
      <c r="J64"/>
      <c r="K64"/>
    </row>
    <row r="65" spans="2:11" ht="15" customHeight="1">
      <c r="B65" s="317"/>
      <c r="I65"/>
      <c r="J65"/>
      <c r="K65"/>
    </row>
    <row r="66" spans="2:11" ht="15" customHeight="1">
      <c r="I66"/>
      <c r="J66"/>
      <c r="K66"/>
    </row>
    <row r="67" spans="2:11" ht="15" customHeight="1">
      <c r="I67"/>
      <c r="J67"/>
      <c r="K67"/>
    </row>
    <row r="68" spans="2:11" ht="15" customHeight="1">
      <c r="I68"/>
      <c r="J68"/>
      <c r="K68"/>
    </row>
    <row r="69" spans="2:11" ht="15" customHeight="1">
      <c r="I69"/>
      <c r="J69"/>
      <c r="K69"/>
    </row>
    <row r="70" spans="2:11" ht="15" customHeight="1">
      <c r="I70"/>
      <c r="J70"/>
      <c r="K70"/>
    </row>
    <row r="71" spans="2:11" ht="15" customHeight="1">
      <c r="I71"/>
      <c r="J71"/>
      <c r="K71"/>
    </row>
    <row r="72" spans="2:11" ht="15" customHeight="1">
      <c r="I72"/>
      <c r="J72"/>
      <c r="K72"/>
    </row>
    <row r="73" spans="2:11" ht="15" customHeight="1">
      <c r="I73"/>
      <c r="J73"/>
      <c r="K73"/>
    </row>
    <row r="74" spans="2:11" ht="15" customHeight="1">
      <c r="I74"/>
      <c r="J74"/>
      <c r="K74"/>
    </row>
    <row r="75" spans="2:11" ht="15" customHeight="1">
      <c r="I75"/>
      <c r="J75"/>
      <c r="K75"/>
    </row>
    <row r="76" spans="2:11" ht="15" customHeight="1">
      <c r="I76"/>
      <c r="J76"/>
      <c r="K76"/>
    </row>
    <row r="77" spans="2:11" ht="15" customHeight="1">
      <c r="I77"/>
      <c r="J77"/>
      <c r="K77"/>
    </row>
    <row r="78" spans="2:11" ht="15" customHeight="1">
      <c r="I78"/>
      <c r="J78"/>
      <c r="K78"/>
    </row>
    <row r="79" spans="2:11" ht="15" customHeight="1">
      <c r="I79"/>
      <c r="J79"/>
      <c r="K79"/>
    </row>
    <row r="80" spans="2:11" ht="15" customHeight="1">
      <c r="I80"/>
      <c r="J80"/>
      <c r="K80"/>
    </row>
    <row r="81" spans="9:11" ht="15" customHeight="1">
      <c r="I81"/>
      <c r="J81"/>
      <c r="K81"/>
    </row>
    <row r="82" spans="9:11" ht="15" customHeight="1">
      <c r="I82"/>
      <c r="J82"/>
      <c r="K82"/>
    </row>
    <row r="83" spans="9:11" ht="15" customHeight="1">
      <c r="I83"/>
      <c r="J83"/>
      <c r="K83"/>
    </row>
    <row r="84" spans="9:11" ht="15" customHeight="1">
      <c r="I84"/>
      <c r="J84"/>
      <c r="K84"/>
    </row>
    <row r="85" spans="9:11" ht="15" customHeight="1">
      <c r="I85"/>
      <c r="J85"/>
      <c r="K85"/>
    </row>
    <row r="86" spans="9:11" ht="15" customHeight="1">
      <c r="I86"/>
      <c r="J86"/>
      <c r="K86"/>
    </row>
    <row r="87" spans="9:11" ht="15" customHeight="1">
      <c r="I87"/>
      <c r="J87"/>
      <c r="K87"/>
    </row>
    <row r="88" spans="9:11" ht="15" customHeight="1">
      <c r="I88"/>
      <c r="J88"/>
      <c r="K88"/>
    </row>
    <row r="89" spans="9:11" ht="15" customHeight="1">
      <c r="I89"/>
      <c r="J89"/>
      <c r="K89"/>
    </row>
    <row r="90" spans="9:11" ht="15" customHeight="1">
      <c r="I90"/>
      <c r="J90"/>
      <c r="K90"/>
    </row>
    <row r="91" spans="9:11" ht="15" customHeight="1">
      <c r="I91"/>
      <c r="J91"/>
      <c r="K91"/>
    </row>
    <row r="92" spans="9:11" ht="15" customHeight="1">
      <c r="I92"/>
      <c r="J92"/>
      <c r="K92"/>
    </row>
    <row r="93" spans="9:11" ht="15" customHeight="1">
      <c r="I93"/>
      <c r="J93"/>
      <c r="K93"/>
    </row>
    <row r="94" spans="9:11" ht="15" customHeight="1"/>
    <row r="95" spans="9:11" ht="15" customHeight="1"/>
    <row r="96" spans="9:11"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5">
    <mergeCell ref="B1:J1"/>
    <mergeCell ref="B3:H3"/>
    <mergeCell ref="C6:E6"/>
    <mergeCell ref="H6:J6"/>
    <mergeCell ref="B2:H2"/>
  </mergeCells>
  <hyperlinks>
    <hyperlink ref="J59" location="Índice!A1" display="Back to the Index"/>
    <hyperlink ref="L9" location="Índice!A1" display="Back to the Index"/>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N22"/>
  <sheetViews>
    <sheetView showGridLines="0" showZeros="0" zoomScaleNormal="100" workbookViewId="0"/>
  </sheetViews>
  <sheetFormatPr defaultRowHeight="15" customHeight="1"/>
  <cols>
    <col min="1" max="1" width="12.7109375" style="181" customWidth="1"/>
    <col min="2" max="2" width="33.85546875" style="181" customWidth="1"/>
    <col min="3" max="7" width="15.7109375" style="181" customWidth="1"/>
    <col min="8" max="8" width="5.7109375" style="181" customWidth="1"/>
    <col min="9" max="13" width="15.7109375" style="181" customWidth="1"/>
    <col min="14" max="14" width="12.7109375" style="181" customWidth="1"/>
    <col min="15" max="16384" width="9.140625" style="181"/>
  </cols>
  <sheetData>
    <row r="2" spans="2:14" ht="15" customHeight="1">
      <c r="B2" s="421" t="s">
        <v>588</v>
      </c>
    </row>
    <row r="3" spans="2:14" ht="15" customHeight="1">
      <c r="B3" s="420" t="s">
        <v>579</v>
      </c>
    </row>
    <row r="4" spans="2:14" ht="15" customHeight="1">
      <c r="B4" s="1103" t="s">
        <v>0</v>
      </c>
      <c r="C4" s="1103"/>
      <c r="M4" s="695"/>
    </row>
    <row r="5" spans="2:14" ht="15" customHeight="1">
      <c r="B5" s="1032"/>
      <c r="C5" s="1032"/>
      <c r="M5" s="985"/>
    </row>
    <row r="6" spans="2:14" ht="15" customHeight="1">
      <c r="C6" s="1349" t="s">
        <v>1357</v>
      </c>
      <c r="D6" s="1349"/>
      <c r="E6" s="1349"/>
      <c r="F6" s="1349"/>
      <c r="G6" s="1349"/>
      <c r="I6" s="1349" t="s">
        <v>607</v>
      </c>
      <c r="J6" s="1349"/>
      <c r="K6" s="1349"/>
      <c r="L6" s="1349"/>
      <c r="M6" s="1349"/>
    </row>
    <row r="7" spans="2:14" s="696" customFormat="1" ht="15" customHeight="1">
      <c r="C7" s="1012" t="s">
        <v>305</v>
      </c>
      <c r="D7" s="1012" t="s">
        <v>306</v>
      </c>
      <c r="E7" s="1012" t="s">
        <v>307</v>
      </c>
      <c r="F7" s="1012" t="s">
        <v>308</v>
      </c>
      <c r="G7" s="1012" t="s">
        <v>309</v>
      </c>
      <c r="I7" s="1012" t="s">
        <v>305</v>
      </c>
      <c r="J7" s="1012" t="s">
        <v>306</v>
      </c>
      <c r="K7" s="1012" t="s">
        <v>307</v>
      </c>
      <c r="L7" s="1012" t="s">
        <v>308</v>
      </c>
      <c r="M7" s="1012" t="s">
        <v>309</v>
      </c>
    </row>
    <row r="8" spans="2:14" ht="45" customHeight="1">
      <c r="B8" s="233" t="s">
        <v>1670</v>
      </c>
      <c r="C8" s="697" t="s">
        <v>1668</v>
      </c>
      <c r="D8" s="697" t="s">
        <v>1669</v>
      </c>
      <c r="E8" s="697" t="s">
        <v>581</v>
      </c>
      <c r="F8" s="697" t="s">
        <v>582</v>
      </c>
      <c r="G8" s="697" t="s">
        <v>583</v>
      </c>
      <c r="I8" s="697" t="s">
        <v>1668</v>
      </c>
      <c r="J8" s="697" t="s">
        <v>1669</v>
      </c>
      <c r="K8" s="697" t="s">
        <v>581</v>
      </c>
      <c r="L8" s="697" t="s">
        <v>582</v>
      </c>
      <c r="M8" s="697" t="s">
        <v>583</v>
      </c>
    </row>
    <row r="9" spans="2:14" ht="20.100000000000001" customHeight="1">
      <c r="B9" s="101" t="s">
        <v>584</v>
      </c>
      <c r="C9" s="300">
        <v>11388405.572426446</v>
      </c>
      <c r="D9" s="300">
        <v>35403650.314023569</v>
      </c>
      <c r="E9" s="300">
        <v>31284829.483232331</v>
      </c>
      <c r="F9" s="300">
        <v>4118820.8307912354</v>
      </c>
      <c r="G9" s="300"/>
      <c r="I9" s="300">
        <v>10560146.300000001</v>
      </c>
      <c r="J9" s="300">
        <v>35482654.200000003</v>
      </c>
      <c r="K9" s="300">
        <v>31496384.300000001</v>
      </c>
      <c r="L9" s="300">
        <v>3986269.9</v>
      </c>
      <c r="M9" s="300">
        <v>0</v>
      </c>
    </row>
    <row r="10" spans="2:14" ht="20.100000000000001" customHeight="1">
      <c r="B10" s="113" t="s">
        <v>585</v>
      </c>
      <c r="C10" s="301">
        <v>17738172.908214834</v>
      </c>
      <c r="D10" s="301">
        <v>991381.08886527328</v>
      </c>
      <c r="E10" s="301">
        <v>696931.62970666785</v>
      </c>
      <c r="F10" s="301">
        <v>294449.45915860526</v>
      </c>
      <c r="G10" s="301"/>
      <c r="I10" s="301">
        <v>16890873.600000001</v>
      </c>
      <c r="J10" s="301">
        <v>123.5</v>
      </c>
      <c r="K10" s="301">
        <v>0</v>
      </c>
      <c r="L10" s="301">
        <v>123.5</v>
      </c>
      <c r="M10" s="301">
        <v>0</v>
      </c>
    </row>
    <row r="11" spans="2:14" ht="20.100000000000001" customHeight="1">
      <c r="B11" s="240" t="s">
        <v>560</v>
      </c>
      <c r="C11" s="241">
        <v>29126578.480641279</v>
      </c>
      <c r="D11" s="241">
        <v>36395031.402888842</v>
      </c>
      <c r="E11" s="241">
        <v>31981761.112939</v>
      </c>
      <c r="F11" s="241">
        <v>4413270.2899498409</v>
      </c>
      <c r="G11" s="241"/>
      <c r="I11" s="241">
        <v>27451019.800000001</v>
      </c>
      <c r="J11" s="241">
        <v>35482777.799999997</v>
      </c>
      <c r="K11" s="241">
        <v>31496384.300000001</v>
      </c>
      <c r="L11" s="241">
        <v>3986393.5</v>
      </c>
      <c r="M11" s="241">
        <v>0</v>
      </c>
    </row>
    <row r="12" spans="2:14" ht="20.100000000000001" customHeight="1" thickBot="1">
      <c r="B12" s="302" t="s">
        <v>1671</v>
      </c>
      <c r="C12" s="303">
        <v>391270.79469884082</v>
      </c>
      <c r="D12" s="303">
        <v>2308802.8038368956</v>
      </c>
      <c r="E12" s="303">
        <v>2085204.18561333</v>
      </c>
      <c r="F12" s="303">
        <v>223598.61822356531</v>
      </c>
      <c r="G12" s="303"/>
      <c r="I12" s="303">
        <v>409181.3</v>
      </c>
      <c r="J12" s="303">
        <v>2962190.8</v>
      </c>
      <c r="K12" s="303">
        <v>2686215.6</v>
      </c>
      <c r="L12" s="303">
        <v>275975.2</v>
      </c>
      <c r="M12" s="303"/>
    </row>
    <row r="13" spans="2:14" ht="15" customHeight="1" thickTop="1">
      <c r="B13" s="173" t="s">
        <v>601</v>
      </c>
    </row>
    <row r="14" spans="2:14" ht="15" customHeight="1">
      <c r="M14" s="1352" t="s">
        <v>629</v>
      </c>
    </row>
    <row r="15" spans="2:14" ht="15" customHeight="1">
      <c r="M15" s="1352"/>
    </row>
    <row r="16" spans="2:14" ht="15" customHeight="1">
      <c r="C16"/>
      <c r="D16"/>
      <c r="E16"/>
      <c r="F16"/>
      <c r="G16"/>
      <c r="H16"/>
      <c r="I16"/>
      <c r="J16"/>
      <c r="K16"/>
      <c r="L16"/>
      <c r="M16"/>
      <c r="N16" s="1151">
        <v>0</v>
      </c>
    </row>
    <row r="17" spans="3:14" ht="15" customHeight="1">
      <c r="C17"/>
      <c r="D17"/>
      <c r="E17"/>
      <c r="F17"/>
      <c r="G17"/>
      <c r="H17"/>
      <c r="I17"/>
      <c r="J17"/>
      <c r="K17"/>
      <c r="L17"/>
      <c r="M17"/>
      <c r="N17" s="1151">
        <v>0</v>
      </c>
    </row>
    <row r="18" spans="3:14" ht="15" customHeight="1">
      <c r="C18"/>
      <c r="D18"/>
      <c r="E18"/>
      <c r="F18"/>
      <c r="G18"/>
      <c r="H18"/>
      <c r="I18"/>
      <c r="J18"/>
      <c r="K18"/>
      <c r="L18"/>
      <c r="M18"/>
      <c r="N18" s="1151">
        <v>0</v>
      </c>
    </row>
    <row r="19" spans="3:14" ht="15" customHeight="1">
      <c r="C19"/>
      <c r="D19"/>
      <c r="E19"/>
      <c r="F19"/>
      <c r="G19"/>
      <c r="H19"/>
      <c r="I19"/>
      <c r="J19"/>
      <c r="K19"/>
      <c r="L19"/>
      <c r="M19"/>
      <c r="N19" s="1151"/>
    </row>
    <row r="20" spans="3:14" ht="15" customHeight="1">
      <c r="C20">
        <f t="shared" ref="C20" si="0">C13*1000</f>
        <v>0</v>
      </c>
      <c r="M20" s="181">
        <f t="shared" ref="M20" si="1">M11/1000</f>
        <v>0</v>
      </c>
    </row>
    <row r="21" spans="3:14" ht="15" customHeight="1">
      <c r="M21" s="181">
        <f t="shared" ref="M21" si="2">M12/1000</f>
        <v>0</v>
      </c>
    </row>
    <row r="22" spans="3:14" ht="15" customHeight="1">
      <c r="I22" s="181">
        <f t="shared" ref="I22:M22" si="3">I13/1000</f>
        <v>0</v>
      </c>
      <c r="J22" s="181">
        <f t="shared" si="3"/>
        <v>0</v>
      </c>
      <c r="K22" s="181">
        <f t="shared" si="3"/>
        <v>0</v>
      </c>
      <c r="L22" s="181">
        <f t="shared" si="3"/>
        <v>0</v>
      </c>
      <c r="M22" s="181">
        <f t="shared" si="3"/>
        <v>0</v>
      </c>
    </row>
  </sheetData>
  <mergeCells count="3">
    <mergeCell ref="M14:M15"/>
    <mergeCell ref="C6:G6"/>
    <mergeCell ref="I6:M6"/>
  </mergeCells>
  <hyperlinks>
    <hyperlink ref="M14" location="Índice!A1" display="Back to the Index"/>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2"/>
  <sheetViews>
    <sheetView showGridLines="0" showZeros="0" zoomScaleNormal="100" workbookViewId="0"/>
  </sheetViews>
  <sheetFormatPr defaultRowHeight="12"/>
  <cols>
    <col min="1" max="1" width="12.7109375" style="2" customWidth="1"/>
    <col min="2" max="2" width="50.7109375" style="2" customWidth="1"/>
    <col min="3" max="8" width="15.7109375" style="2" customWidth="1"/>
    <col min="9" max="9" width="8.7109375" style="2" customWidth="1"/>
    <col min="10" max="10" width="12.7109375" style="2" customWidth="1"/>
    <col min="11" max="11" width="32.7109375" style="2" customWidth="1"/>
    <col min="12" max="16384" width="9.140625" style="2"/>
  </cols>
  <sheetData>
    <row r="1" spans="2:11" ht="15" customHeight="1"/>
    <row r="2" spans="2:11" ht="15" customHeight="1">
      <c r="B2" s="1376" t="s">
        <v>355</v>
      </c>
      <c r="C2" s="1376"/>
    </row>
    <row r="3" spans="2:11" ht="15" customHeight="1">
      <c r="B3" s="1376" t="s">
        <v>356</v>
      </c>
      <c r="C3" s="1376"/>
    </row>
    <row r="4" spans="2:11" ht="15" customHeight="1">
      <c r="B4" s="1103" t="s">
        <v>0</v>
      </c>
      <c r="C4" s="1103"/>
      <c r="H4" s="695"/>
    </row>
    <row r="5" spans="2:11" ht="15" customHeight="1">
      <c r="C5" s="1359" t="s">
        <v>1357</v>
      </c>
      <c r="D5" s="1359"/>
      <c r="E5" s="1359"/>
      <c r="F5" s="1359"/>
      <c r="G5" s="1359"/>
      <c r="H5" s="1359"/>
    </row>
    <row r="6" spans="2:11" s="244" customFormat="1" ht="15" customHeight="1">
      <c r="C6" s="1012" t="s">
        <v>305</v>
      </c>
      <c r="D6" s="1012" t="s">
        <v>306</v>
      </c>
      <c r="E6" s="1012" t="s">
        <v>307</v>
      </c>
      <c r="F6" s="1012" t="s">
        <v>308</v>
      </c>
      <c r="G6" s="1012" t="s">
        <v>309</v>
      </c>
      <c r="H6" s="1012" t="s">
        <v>310</v>
      </c>
    </row>
    <row r="7" spans="2:11" ht="24.95" customHeight="1">
      <c r="B7" s="167"/>
      <c r="C7" s="1391" t="s">
        <v>357</v>
      </c>
      <c r="D7" s="1391"/>
      <c r="E7" s="1391" t="s">
        <v>358</v>
      </c>
      <c r="F7" s="1391"/>
      <c r="G7" s="1391" t="s">
        <v>359</v>
      </c>
      <c r="H7" s="1391"/>
    </row>
    <row r="8" spans="2:11" ht="24.95" customHeight="1">
      <c r="B8" s="60"/>
      <c r="C8" s="115" t="s">
        <v>360</v>
      </c>
      <c r="D8" s="115" t="s">
        <v>361</v>
      </c>
      <c r="E8" s="115" t="s">
        <v>360</v>
      </c>
      <c r="F8" s="115" t="s">
        <v>361</v>
      </c>
      <c r="G8" s="116" t="s">
        <v>1</v>
      </c>
      <c r="H8" s="116" t="s">
        <v>362</v>
      </c>
    </row>
    <row r="9" spans="2:11" s="99" customFormat="1" ht="15" customHeight="1">
      <c r="B9" s="117" t="s">
        <v>321</v>
      </c>
      <c r="C9" s="67">
        <v>14854053.604830001</v>
      </c>
      <c r="D9" s="67">
        <v>298896.17826999997</v>
      </c>
      <c r="E9" s="67">
        <v>15904765.62428</v>
      </c>
      <c r="F9" s="67">
        <v>144765.43234</v>
      </c>
      <c r="G9" s="67">
        <v>1764895.30993</v>
      </c>
      <c r="H9" s="118">
        <v>0.1099655375414865</v>
      </c>
      <c r="J9" s="1352" t="s">
        <v>629</v>
      </c>
    </row>
    <row r="10" spans="2:11" s="49" customFormat="1" ht="15" customHeight="1">
      <c r="B10" s="65" t="s">
        <v>328</v>
      </c>
      <c r="C10" s="67">
        <v>768219.47973999998</v>
      </c>
      <c r="D10" s="67">
        <v>38651.249929999998</v>
      </c>
      <c r="E10" s="67">
        <v>554504.04008000006</v>
      </c>
      <c r="F10" s="67">
        <v>9222.5895799999998</v>
      </c>
      <c r="G10" s="67">
        <v>112807.89599999999</v>
      </c>
      <c r="H10" s="118">
        <v>0.20011099363540394</v>
      </c>
      <c r="J10" s="1352"/>
    </row>
    <row r="11" spans="2:11" s="49" customFormat="1" ht="15" customHeight="1">
      <c r="B11" s="65" t="s">
        <v>329</v>
      </c>
      <c r="C11" s="67">
        <v>97214.05634000001</v>
      </c>
      <c r="D11" s="67">
        <v>47439.835350000001</v>
      </c>
      <c r="E11" s="67">
        <v>90433.204120000009</v>
      </c>
      <c r="F11" s="67">
        <v>9378.8978000000006</v>
      </c>
      <c r="G11" s="67">
        <v>137067.43549</v>
      </c>
      <c r="H11" s="118">
        <v>1.3732546740660803</v>
      </c>
      <c r="J11"/>
      <c r="K11" s="99"/>
    </row>
    <row r="12" spans="2:11" ht="15" customHeight="1">
      <c r="B12" s="65" t="s">
        <v>330</v>
      </c>
      <c r="C12" s="67">
        <v>19138.976409999999</v>
      </c>
      <c r="D12" s="67">
        <v>0</v>
      </c>
      <c r="E12" s="67">
        <v>19138.976409999999</v>
      </c>
      <c r="F12" s="67">
        <v>0</v>
      </c>
      <c r="G12" s="67">
        <v>0</v>
      </c>
      <c r="H12" s="118">
        <v>0</v>
      </c>
      <c r="I12" s="104"/>
      <c r="K12" s="99"/>
    </row>
    <row r="13" spans="2:11" ht="15" customHeight="1">
      <c r="B13" s="65" t="s">
        <v>331</v>
      </c>
      <c r="C13" s="67">
        <v>0</v>
      </c>
      <c r="D13" s="67">
        <v>0</v>
      </c>
      <c r="E13" s="67">
        <v>0</v>
      </c>
      <c r="F13" s="67">
        <v>0</v>
      </c>
      <c r="G13" s="67">
        <v>0</v>
      </c>
      <c r="H13" s="118"/>
      <c r="I13" s="105"/>
      <c r="K13" s="99"/>
    </row>
    <row r="14" spans="2:11" ht="15" customHeight="1">
      <c r="B14" s="65" t="s">
        <v>322</v>
      </c>
      <c r="C14" s="67">
        <v>1156415.45438</v>
      </c>
      <c r="D14" s="67">
        <v>1008426.91974</v>
      </c>
      <c r="E14" s="67">
        <v>1161167.7766099998</v>
      </c>
      <c r="F14" s="67">
        <v>54425.5605</v>
      </c>
      <c r="G14" s="67">
        <v>319476.58128000004</v>
      </c>
      <c r="H14" s="118">
        <v>0.26281534418371894</v>
      </c>
      <c r="I14" s="105"/>
      <c r="K14" s="99"/>
    </row>
    <row r="15" spans="2:11" ht="15" customHeight="1">
      <c r="B15" s="65" t="s">
        <v>323</v>
      </c>
      <c r="C15" s="67">
        <v>5370460.5662700003</v>
      </c>
      <c r="D15" s="67">
        <v>3104488.5509899999</v>
      </c>
      <c r="E15" s="67">
        <v>4646973.4917600006</v>
      </c>
      <c r="F15" s="67">
        <v>173425.06030000001</v>
      </c>
      <c r="G15" s="67">
        <v>4581830.0939399991</v>
      </c>
      <c r="H15" s="118">
        <v>0.9505085615756711</v>
      </c>
      <c r="I15" s="104"/>
      <c r="K15" s="99"/>
    </row>
    <row r="16" spans="2:11" ht="15" customHeight="1">
      <c r="B16" s="65" t="s">
        <v>324</v>
      </c>
      <c r="C16" s="67">
        <v>2852686.1062699999</v>
      </c>
      <c r="D16" s="67">
        <v>319297.87783000001</v>
      </c>
      <c r="E16" s="67">
        <v>2775097.6760100001</v>
      </c>
      <c r="F16" s="67">
        <v>3616.1201900000001</v>
      </c>
      <c r="G16" s="67">
        <v>1977643.9036900001</v>
      </c>
      <c r="H16" s="118">
        <v>0.71171198213882458</v>
      </c>
      <c r="I16" s="105"/>
      <c r="K16" s="99"/>
    </row>
    <row r="17" spans="1:11" ht="15" customHeight="1">
      <c r="B17" s="65" t="s">
        <v>332</v>
      </c>
      <c r="C17" s="67">
        <v>1198570.48174</v>
      </c>
      <c r="D17" s="67">
        <v>21699.26525</v>
      </c>
      <c r="E17" s="67">
        <v>1153512.5789000001</v>
      </c>
      <c r="F17" s="67">
        <v>5405.8842000000004</v>
      </c>
      <c r="G17" s="67">
        <v>791031.93294000009</v>
      </c>
      <c r="H17" s="118">
        <v>0.68256047179027812</v>
      </c>
      <c r="I17" s="104"/>
      <c r="K17" s="99"/>
    </row>
    <row r="18" spans="1:11" ht="15" customHeight="1">
      <c r="B18" s="65" t="s">
        <v>333</v>
      </c>
      <c r="C18" s="67">
        <v>689791.38520000002</v>
      </c>
      <c r="D18" s="67">
        <v>97602.393689999997</v>
      </c>
      <c r="E18" s="67">
        <v>379732.41425999999</v>
      </c>
      <c r="F18" s="67">
        <v>2342.9961499999999</v>
      </c>
      <c r="G18" s="67">
        <v>432801.58983999997</v>
      </c>
      <c r="H18" s="118">
        <v>1.1327648365948659</v>
      </c>
      <c r="I18" s="103"/>
      <c r="K18" s="99"/>
    </row>
    <row r="19" spans="1:11" ht="15" customHeight="1">
      <c r="B19" s="65" t="s">
        <v>334</v>
      </c>
      <c r="C19" s="67">
        <v>0</v>
      </c>
      <c r="D19" s="67">
        <v>0</v>
      </c>
      <c r="E19" s="67">
        <v>0</v>
      </c>
      <c r="F19" s="67">
        <v>0</v>
      </c>
      <c r="G19" s="67">
        <v>0</v>
      </c>
      <c r="H19" s="118"/>
      <c r="I19" s="103"/>
      <c r="K19" s="99"/>
    </row>
    <row r="20" spans="1:11" ht="15" customHeight="1">
      <c r="B20" s="65" t="s">
        <v>335</v>
      </c>
      <c r="C20" s="67">
        <v>0</v>
      </c>
      <c r="D20" s="67">
        <v>0</v>
      </c>
      <c r="E20" s="67">
        <v>0</v>
      </c>
      <c r="F20" s="67">
        <v>0</v>
      </c>
      <c r="G20" s="67">
        <v>0</v>
      </c>
      <c r="H20" s="118"/>
      <c r="I20" s="103"/>
      <c r="K20" s="99"/>
    </row>
    <row r="21" spans="1:11" s="7" customFormat="1" ht="15" customHeight="1">
      <c r="A21" s="2"/>
      <c r="B21" s="65" t="s">
        <v>336</v>
      </c>
      <c r="C21" s="67">
        <v>0</v>
      </c>
      <c r="D21" s="67">
        <v>0</v>
      </c>
      <c r="E21" s="67">
        <v>0</v>
      </c>
      <c r="F21" s="67">
        <v>0</v>
      </c>
      <c r="G21" s="67">
        <v>0</v>
      </c>
      <c r="H21" s="118"/>
      <c r="I21" s="103"/>
      <c r="J21" s="2"/>
      <c r="K21" s="99"/>
    </row>
    <row r="22" spans="1:11" s="7" customFormat="1" ht="15" customHeight="1">
      <c r="B22" s="65" t="s">
        <v>337</v>
      </c>
      <c r="C22" s="67">
        <v>157476.47839999999</v>
      </c>
      <c r="D22" s="67">
        <v>0</v>
      </c>
      <c r="E22" s="67">
        <v>157476.47839999999</v>
      </c>
      <c r="F22" s="67">
        <v>0</v>
      </c>
      <c r="G22" s="67">
        <v>109578.9273</v>
      </c>
      <c r="H22" s="118">
        <v>0.69584314059692609</v>
      </c>
      <c r="I22" s="15"/>
      <c r="J22" s="2"/>
      <c r="K22" s="99"/>
    </row>
    <row r="23" spans="1:11" s="7" customFormat="1" ht="15" customHeight="1">
      <c r="B23" s="65" t="s">
        <v>326</v>
      </c>
      <c r="C23" s="67">
        <v>29456.75056</v>
      </c>
      <c r="D23" s="67">
        <v>0</v>
      </c>
      <c r="E23" s="67">
        <v>29456.75056</v>
      </c>
      <c r="F23" s="67">
        <v>0</v>
      </c>
      <c r="G23" s="67">
        <v>71919.374049999999</v>
      </c>
      <c r="H23" s="118">
        <v>2.4415243597052072</v>
      </c>
      <c r="I23" s="103"/>
      <c r="J23" s="2"/>
      <c r="K23" s="99"/>
    </row>
    <row r="24" spans="1:11" s="7" customFormat="1" ht="15" customHeight="1">
      <c r="B24" s="65" t="s">
        <v>363</v>
      </c>
      <c r="C24" s="67">
        <v>0</v>
      </c>
      <c r="D24" s="67">
        <v>0</v>
      </c>
      <c r="E24" s="67">
        <v>0</v>
      </c>
      <c r="F24" s="67">
        <v>0</v>
      </c>
      <c r="G24" s="67">
        <v>0</v>
      </c>
      <c r="H24" s="118"/>
      <c r="I24" s="103"/>
      <c r="K24" s="99"/>
    </row>
    <row r="25" spans="1:11" s="7" customFormat="1" ht="20.100000000000001" customHeight="1" thickBot="1">
      <c r="B25" s="1152" t="s">
        <v>2</v>
      </c>
      <c r="C25" s="1153">
        <v>27193483.340140004</v>
      </c>
      <c r="D25" s="1153">
        <v>4936502.2710499996</v>
      </c>
      <c r="E25" s="1153">
        <v>26872259.011390001</v>
      </c>
      <c r="F25" s="1153">
        <v>402582.54106000008</v>
      </c>
      <c r="G25" s="1153">
        <v>10299053.044460002</v>
      </c>
      <c r="H25" s="1154">
        <v>0.37760267184888102</v>
      </c>
      <c r="I25" s="15"/>
      <c r="K25" s="99"/>
    </row>
    <row r="26" spans="1:11" s="7" customFormat="1" ht="15" customHeight="1" thickTop="1">
      <c r="B26" s="119"/>
      <c r="C26" s="119"/>
      <c r="D26" s="119"/>
      <c r="E26" s="119"/>
      <c r="F26" s="119"/>
      <c r="G26" s="119"/>
      <c r="H26" s="119"/>
      <c r="I26" s="15"/>
      <c r="K26" s="99"/>
    </row>
    <row r="27" spans="1:11" s="7" customFormat="1" ht="15" customHeight="1">
      <c r="B27" s="119"/>
      <c r="C27" s="119"/>
      <c r="D27" s="119"/>
      <c r="E27" s="119"/>
      <c r="F27" s="119"/>
      <c r="G27" s="119"/>
      <c r="H27" s="695"/>
      <c r="I27" s="15"/>
      <c r="K27" s="99"/>
    </row>
    <row r="28" spans="1:11" s="7" customFormat="1" ht="15" customHeight="1">
      <c r="C28" s="1359" t="s">
        <v>607</v>
      </c>
      <c r="D28" s="1359"/>
      <c r="E28" s="1359"/>
      <c r="F28" s="1359"/>
      <c r="G28" s="1359"/>
      <c r="H28" s="1359"/>
      <c r="I28" s="15"/>
      <c r="K28" s="99"/>
    </row>
    <row r="29" spans="1:11" s="1023" customFormat="1" ht="15" customHeight="1">
      <c r="C29" s="1012" t="s">
        <v>305</v>
      </c>
      <c r="D29" s="1012" t="s">
        <v>306</v>
      </c>
      <c r="E29" s="1012" t="s">
        <v>307</v>
      </c>
      <c r="F29" s="1012" t="s">
        <v>308</v>
      </c>
      <c r="G29" s="1012" t="s">
        <v>309</v>
      </c>
      <c r="H29" s="1012" t="s">
        <v>310</v>
      </c>
      <c r="I29" s="1024"/>
      <c r="K29" s="57"/>
    </row>
    <row r="30" spans="1:11" s="7" customFormat="1" ht="24.95" customHeight="1">
      <c r="A30" s="2"/>
      <c r="B30" s="167"/>
      <c r="C30" s="1391" t="s">
        <v>357</v>
      </c>
      <c r="D30" s="1391"/>
      <c r="E30" s="1391" t="s">
        <v>358</v>
      </c>
      <c r="F30" s="1391"/>
      <c r="G30" s="1391" t="s">
        <v>359</v>
      </c>
      <c r="H30" s="1391"/>
      <c r="I30" s="2"/>
      <c r="J30" s="2"/>
      <c r="K30" s="2"/>
    </row>
    <row r="31" spans="1:11" s="7" customFormat="1" ht="24.95" customHeight="1">
      <c r="A31" s="2"/>
      <c r="B31" s="60"/>
      <c r="C31" s="115" t="s">
        <v>360</v>
      </c>
      <c r="D31" s="115" t="s">
        <v>361</v>
      </c>
      <c r="E31" s="115" t="s">
        <v>360</v>
      </c>
      <c r="F31" s="115" t="s">
        <v>361</v>
      </c>
      <c r="G31" s="116" t="s">
        <v>1</v>
      </c>
      <c r="H31" s="116" t="s">
        <v>362</v>
      </c>
      <c r="I31" s="2"/>
      <c r="J31" s="2"/>
      <c r="K31" s="2"/>
    </row>
    <row r="32" spans="1:11" s="7" customFormat="1" ht="15" customHeight="1">
      <c r="A32" s="2"/>
      <c r="B32" s="117" t="s">
        <v>321</v>
      </c>
      <c r="C32" s="67">
        <v>13386068.300000001</v>
      </c>
      <c r="D32" s="67">
        <v>188022.6</v>
      </c>
      <c r="E32" s="67">
        <v>14010799.699999999</v>
      </c>
      <c r="F32" s="67">
        <v>80560.600000000006</v>
      </c>
      <c r="G32" s="67">
        <v>1731501.7</v>
      </c>
      <c r="H32" s="118">
        <v>0.12287683113176803</v>
      </c>
      <c r="I32" s="2"/>
      <c r="J32" s="2"/>
      <c r="K32" s="2"/>
    </row>
    <row r="33" spans="1:11" s="7" customFormat="1" ht="15" customHeight="1">
      <c r="A33" s="2"/>
      <c r="B33" s="65" t="s">
        <v>328</v>
      </c>
      <c r="C33" s="67">
        <v>763372.9</v>
      </c>
      <c r="D33" s="67">
        <v>69687.399999999994</v>
      </c>
      <c r="E33" s="67">
        <v>636994.30000000005</v>
      </c>
      <c r="F33" s="67">
        <v>16817.900000000001</v>
      </c>
      <c r="G33" s="67">
        <v>130890</v>
      </c>
      <c r="H33" s="118">
        <v>0.20019510189623257</v>
      </c>
      <c r="I33" s="2"/>
      <c r="J33" s="2"/>
      <c r="K33" s="2"/>
    </row>
    <row r="34" spans="1:11" s="7" customFormat="1" ht="15" customHeight="1">
      <c r="A34" s="2"/>
      <c r="B34" s="65" t="s">
        <v>329</v>
      </c>
      <c r="C34" s="67">
        <v>103299.5</v>
      </c>
      <c r="D34" s="67">
        <v>109632.2</v>
      </c>
      <c r="E34" s="67">
        <v>95543.4</v>
      </c>
      <c r="F34" s="67">
        <v>25767.7</v>
      </c>
      <c r="G34" s="67">
        <v>170932.9</v>
      </c>
      <c r="H34" s="118">
        <v>1.4090458333985927</v>
      </c>
      <c r="I34" s="2"/>
      <c r="J34" s="2"/>
      <c r="K34" s="2"/>
    </row>
    <row r="35" spans="1:11" s="7" customFormat="1" ht="15" customHeight="1">
      <c r="A35" s="2"/>
      <c r="B35" s="65" t="s">
        <v>330</v>
      </c>
      <c r="C35" s="67">
        <v>18485.5</v>
      </c>
      <c r="D35" s="67">
        <v>0</v>
      </c>
      <c r="E35" s="67">
        <v>18485.5</v>
      </c>
      <c r="F35" s="67">
        <v>0</v>
      </c>
      <c r="G35" s="67">
        <v>0</v>
      </c>
      <c r="H35" s="118">
        <v>0</v>
      </c>
      <c r="I35" s="2"/>
      <c r="J35" s="2"/>
      <c r="K35" s="2"/>
    </row>
    <row r="36" spans="1:11" s="7" customFormat="1" ht="15" customHeight="1">
      <c r="A36" s="2"/>
      <c r="B36" s="65" t="s">
        <v>331</v>
      </c>
      <c r="C36" s="67">
        <v>0</v>
      </c>
      <c r="D36" s="67">
        <v>0</v>
      </c>
      <c r="E36" s="67">
        <v>0</v>
      </c>
      <c r="F36" s="67">
        <v>0</v>
      </c>
      <c r="G36" s="67">
        <v>0</v>
      </c>
      <c r="H36" s="118"/>
      <c r="I36" s="2"/>
      <c r="J36" s="2"/>
      <c r="K36" s="2"/>
    </row>
    <row r="37" spans="1:11" ht="15" customHeight="1">
      <c r="B37" s="65" t="s">
        <v>322</v>
      </c>
      <c r="C37" s="67">
        <v>1168046.8</v>
      </c>
      <c r="D37" s="67">
        <v>949812</v>
      </c>
      <c r="E37" s="67">
        <v>1355330.5</v>
      </c>
      <c r="F37" s="67">
        <v>54995.3</v>
      </c>
      <c r="G37" s="67">
        <v>559911.6</v>
      </c>
      <c r="H37" s="118">
        <v>0.39700869118327126</v>
      </c>
    </row>
    <row r="38" spans="1:11" ht="15" customHeight="1">
      <c r="B38" s="65" t="s">
        <v>323</v>
      </c>
      <c r="C38" s="67">
        <v>5008116.5</v>
      </c>
      <c r="D38" s="67">
        <v>2893438.9</v>
      </c>
      <c r="E38" s="67">
        <v>4379236.0999999996</v>
      </c>
      <c r="F38" s="67">
        <v>158547</v>
      </c>
      <c r="G38" s="67">
        <v>4482672.2</v>
      </c>
      <c r="H38" s="118">
        <v>0.98785510484183359</v>
      </c>
    </row>
    <row r="39" spans="1:11" ht="15" customHeight="1">
      <c r="B39" s="65" t="s">
        <v>324</v>
      </c>
      <c r="C39" s="67">
        <v>2435762.1</v>
      </c>
      <c r="D39" s="67">
        <v>314310.2</v>
      </c>
      <c r="E39" s="67">
        <v>2364721.5</v>
      </c>
      <c r="F39" s="67">
        <v>5930.3</v>
      </c>
      <c r="G39" s="67">
        <v>1675271.7</v>
      </c>
      <c r="H39" s="118">
        <v>0.70667134667351827</v>
      </c>
    </row>
    <row r="40" spans="1:11" ht="15" customHeight="1">
      <c r="B40" s="65" t="s">
        <v>332</v>
      </c>
      <c r="C40" s="67">
        <v>941711</v>
      </c>
      <c r="D40" s="67">
        <v>24329.9</v>
      </c>
      <c r="E40" s="67">
        <v>894867.1</v>
      </c>
      <c r="F40" s="67">
        <v>6677.8</v>
      </c>
      <c r="G40" s="67">
        <v>535749.19999999995</v>
      </c>
      <c r="H40" s="118">
        <v>0.59425681405329889</v>
      </c>
    </row>
    <row r="41" spans="1:11" ht="15" customHeight="1">
      <c r="B41" s="65" t="s">
        <v>333</v>
      </c>
      <c r="C41" s="67">
        <v>690376.8</v>
      </c>
      <c r="D41" s="67">
        <v>116690.2</v>
      </c>
      <c r="E41" s="67">
        <v>383720.6</v>
      </c>
      <c r="F41" s="67">
        <v>3034.6</v>
      </c>
      <c r="G41" s="67">
        <v>438292.5</v>
      </c>
      <c r="H41" s="118">
        <v>1.1332556097500435</v>
      </c>
    </row>
    <row r="42" spans="1:11" ht="15" customHeight="1">
      <c r="B42" s="65" t="s">
        <v>334</v>
      </c>
      <c r="C42" s="67">
        <v>0</v>
      </c>
      <c r="D42" s="67">
        <v>0</v>
      </c>
      <c r="E42" s="67">
        <v>0</v>
      </c>
      <c r="F42" s="67">
        <v>0</v>
      </c>
      <c r="G42" s="67">
        <v>0</v>
      </c>
      <c r="H42" s="118"/>
    </row>
    <row r="43" spans="1:11" ht="15" customHeight="1">
      <c r="B43" s="65" t="s">
        <v>335</v>
      </c>
      <c r="C43" s="67">
        <v>0</v>
      </c>
      <c r="D43" s="67">
        <v>0</v>
      </c>
      <c r="E43" s="67">
        <v>0</v>
      </c>
      <c r="F43" s="67">
        <v>0</v>
      </c>
      <c r="G43" s="67">
        <v>0</v>
      </c>
      <c r="H43" s="118"/>
    </row>
    <row r="44" spans="1:11" ht="15" customHeight="1">
      <c r="B44" s="65" t="s">
        <v>336</v>
      </c>
      <c r="C44" s="67">
        <v>0</v>
      </c>
      <c r="D44" s="67">
        <v>0</v>
      </c>
      <c r="E44" s="67">
        <v>0</v>
      </c>
      <c r="F44" s="67">
        <v>0</v>
      </c>
      <c r="G44" s="67">
        <v>0</v>
      </c>
      <c r="H44" s="118"/>
    </row>
    <row r="45" spans="1:11" ht="15" customHeight="1">
      <c r="B45" s="65" t="s">
        <v>337</v>
      </c>
      <c r="C45" s="67">
        <v>22651.9</v>
      </c>
      <c r="D45" s="67">
        <v>0</v>
      </c>
      <c r="E45" s="67">
        <v>22651.9</v>
      </c>
      <c r="F45" s="67">
        <v>0</v>
      </c>
      <c r="G45" s="67">
        <v>33976.6</v>
      </c>
      <c r="H45" s="118">
        <v>1.499944816991069</v>
      </c>
    </row>
    <row r="46" spans="1:11" ht="15" customHeight="1">
      <c r="B46" s="65" t="s">
        <v>326</v>
      </c>
      <c r="C46" s="67">
        <v>22074.1</v>
      </c>
      <c r="D46" s="67">
        <v>0</v>
      </c>
      <c r="E46" s="67">
        <v>22074.1</v>
      </c>
      <c r="F46" s="67">
        <v>0</v>
      </c>
      <c r="G46" s="67">
        <v>53429</v>
      </c>
      <c r="H46" s="118">
        <v>2.4204384323709687</v>
      </c>
    </row>
    <row r="47" spans="1:11" ht="15" customHeight="1">
      <c r="B47" s="65" t="s">
        <v>363</v>
      </c>
      <c r="C47" s="67">
        <v>0</v>
      </c>
      <c r="D47" s="67">
        <v>0</v>
      </c>
      <c r="E47" s="67">
        <v>0</v>
      </c>
      <c r="F47" s="67">
        <v>0</v>
      </c>
      <c r="G47" s="67">
        <v>0</v>
      </c>
      <c r="H47" s="118"/>
    </row>
    <row r="48" spans="1:11" ht="20.100000000000001" customHeight="1" thickBot="1">
      <c r="B48" s="1152" t="s">
        <v>2</v>
      </c>
      <c r="C48" s="1153">
        <v>24559965.5</v>
      </c>
      <c r="D48" s="1153">
        <v>4665923.3</v>
      </c>
      <c r="E48" s="1153">
        <v>24184424.600000001</v>
      </c>
      <c r="F48" s="1153">
        <v>352331.1</v>
      </c>
      <c r="G48" s="1153">
        <v>9812627.3000000007</v>
      </c>
      <c r="H48" s="1154">
        <v>0.39991543380773847</v>
      </c>
    </row>
    <row r="49" spans="8:8" ht="15" customHeight="1" thickTop="1"/>
    <row r="50" spans="8:8" ht="15" customHeight="1"/>
    <row r="51" spans="8:8" ht="15" customHeight="1">
      <c r="H51" s="1352" t="s">
        <v>629</v>
      </c>
    </row>
    <row r="52" spans="8:8">
      <c r="H52" s="1352"/>
    </row>
  </sheetData>
  <mergeCells count="12">
    <mergeCell ref="B3:C3"/>
    <mergeCell ref="B2:C2"/>
    <mergeCell ref="C5:H5"/>
    <mergeCell ref="C28:H28"/>
    <mergeCell ref="J9:J10"/>
    <mergeCell ref="H51:H52"/>
    <mergeCell ref="C30:D30"/>
    <mergeCell ref="E30:F30"/>
    <mergeCell ref="G30:H30"/>
    <mergeCell ref="C7:D7"/>
    <mergeCell ref="E7:F7"/>
    <mergeCell ref="G7:H7"/>
  </mergeCells>
  <hyperlinks>
    <hyperlink ref="J9" location="Índice!A1" display="Back to the Index"/>
    <hyperlink ref="H51" location="Índice!A1" display="Back to the Index"/>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76"/>
  <sheetViews>
    <sheetView showGridLines="0" showZeros="0" zoomScaleNormal="100" workbookViewId="0"/>
  </sheetViews>
  <sheetFormatPr defaultRowHeight="12"/>
  <cols>
    <col min="1" max="1" width="12.7109375" style="2" customWidth="1"/>
    <col min="2" max="2" width="43.140625" style="2" customWidth="1"/>
    <col min="3" max="20" width="9.7109375" style="2" customWidth="1"/>
    <col min="21" max="21" width="8.7109375" style="2" customWidth="1"/>
    <col min="22" max="22" width="12.7109375" style="2" customWidth="1"/>
    <col min="23" max="23" width="32.7109375" style="2" customWidth="1"/>
    <col min="24" max="16384" width="9.140625" style="2"/>
  </cols>
  <sheetData>
    <row r="1" spans="2:23" ht="15" customHeight="1"/>
    <row r="2" spans="2:23" ht="15" customHeight="1">
      <c r="B2" s="1421" t="s">
        <v>364</v>
      </c>
      <c r="C2" s="1421"/>
      <c r="D2" s="1421"/>
      <c r="E2" s="1421"/>
      <c r="F2" s="1421"/>
      <c r="G2" s="1421"/>
    </row>
    <row r="3" spans="2:23" ht="15" customHeight="1">
      <c r="B3" s="1376" t="s">
        <v>1640</v>
      </c>
      <c r="C3" s="1376"/>
      <c r="D3" s="1376"/>
      <c r="E3" s="1376"/>
      <c r="F3" s="1376"/>
      <c r="G3" s="1376"/>
    </row>
    <row r="4" spans="2:23" ht="15" customHeight="1">
      <c r="B4" s="1103" t="s">
        <v>0</v>
      </c>
      <c r="C4" s="1103"/>
      <c r="T4" s="695"/>
    </row>
    <row r="5" spans="2:23" ht="15" customHeight="1">
      <c r="B5" s="1032"/>
      <c r="C5" s="1032"/>
      <c r="T5" s="985"/>
    </row>
    <row r="6" spans="2:23" ht="15" customHeight="1">
      <c r="B6" s="103"/>
      <c r="C6" s="1359" t="s">
        <v>1357</v>
      </c>
      <c r="D6" s="1359"/>
      <c r="E6" s="1359"/>
      <c r="F6" s="1359"/>
      <c r="G6" s="1359"/>
      <c r="H6" s="1359"/>
      <c r="I6" s="1359"/>
      <c r="J6" s="1359"/>
      <c r="K6" s="1359"/>
      <c r="L6" s="1359"/>
      <c r="M6" s="1359"/>
      <c r="N6" s="1359"/>
      <c r="O6" s="1359"/>
      <c r="P6" s="1359"/>
      <c r="Q6" s="1359"/>
      <c r="R6" s="1359"/>
      <c r="S6" s="1359"/>
      <c r="T6" s="1359"/>
    </row>
    <row r="7" spans="2:23" s="49" customFormat="1" ht="15" customHeight="1">
      <c r="B7" s="1422" t="s">
        <v>365</v>
      </c>
      <c r="C7" s="1425" t="s">
        <v>1581</v>
      </c>
      <c r="D7" s="1425"/>
      <c r="E7" s="1425"/>
      <c r="F7" s="1425"/>
      <c r="G7" s="1425"/>
      <c r="H7" s="1425"/>
      <c r="I7" s="1425"/>
      <c r="J7" s="1425"/>
      <c r="K7" s="1425"/>
      <c r="L7" s="1425"/>
      <c r="M7" s="1425"/>
      <c r="N7" s="1425"/>
      <c r="O7" s="1425"/>
      <c r="P7" s="1425"/>
      <c r="Q7" s="1425"/>
      <c r="R7" s="1426" t="s">
        <v>368</v>
      </c>
      <c r="S7" s="1424" t="s">
        <v>296</v>
      </c>
      <c r="T7" s="1424" t="s">
        <v>1</v>
      </c>
      <c r="V7" s="1352" t="s">
        <v>629</v>
      </c>
    </row>
    <row r="8" spans="2:23" s="49" customFormat="1" ht="15" customHeight="1">
      <c r="B8" s="1423"/>
      <c r="C8" s="121" t="s">
        <v>366</v>
      </c>
      <c r="D8" s="122">
        <v>0.02</v>
      </c>
      <c r="E8" s="122">
        <v>0.04</v>
      </c>
      <c r="F8" s="122">
        <v>0.1</v>
      </c>
      <c r="G8" s="122">
        <v>0.2</v>
      </c>
      <c r="H8" s="122">
        <v>0.35</v>
      </c>
      <c r="I8" s="122">
        <v>0.5</v>
      </c>
      <c r="J8" s="122">
        <v>0.7</v>
      </c>
      <c r="K8" s="122">
        <v>0.75</v>
      </c>
      <c r="L8" s="122">
        <v>1</v>
      </c>
      <c r="M8" s="122">
        <v>1.5</v>
      </c>
      <c r="N8" s="122">
        <v>2.5</v>
      </c>
      <c r="O8" s="122">
        <v>3.7</v>
      </c>
      <c r="P8" s="122">
        <v>12.5</v>
      </c>
      <c r="Q8" s="122" t="s">
        <v>367</v>
      </c>
      <c r="R8" s="1427"/>
      <c r="S8" s="1425"/>
      <c r="T8" s="1425"/>
      <c r="V8" s="1352"/>
      <c r="W8" s="99"/>
    </row>
    <row r="9" spans="2:23" ht="15" customHeight="1">
      <c r="B9" s="117" t="s">
        <v>321</v>
      </c>
      <c r="C9" s="111">
        <v>14669778.40477</v>
      </c>
      <c r="D9" s="111">
        <v>0</v>
      </c>
      <c r="E9" s="111">
        <v>0</v>
      </c>
      <c r="F9" s="111">
        <v>0</v>
      </c>
      <c r="G9" s="111">
        <v>12810.84081</v>
      </c>
      <c r="H9" s="111">
        <v>0</v>
      </c>
      <c r="I9" s="111">
        <v>50251.676500000001</v>
      </c>
      <c r="J9" s="111">
        <v>0</v>
      </c>
      <c r="K9" s="111">
        <v>0</v>
      </c>
      <c r="L9" s="111">
        <v>553656.96791000001</v>
      </c>
      <c r="M9" s="111">
        <v>789056.96145000006</v>
      </c>
      <c r="N9" s="111">
        <v>0</v>
      </c>
      <c r="O9" s="111">
        <v>0</v>
      </c>
      <c r="P9" s="111">
        <v>0</v>
      </c>
      <c r="Q9" s="111">
        <v>13.79045</v>
      </c>
      <c r="R9" s="1062"/>
      <c r="S9" s="111">
        <f>SUM(C9:Q9)</f>
        <v>16075568.641889999</v>
      </c>
      <c r="T9" s="123">
        <v>1764933.8640999999</v>
      </c>
      <c r="U9" s="104"/>
      <c r="W9" s="99"/>
    </row>
    <row r="10" spans="2:23" ht="15" customHeight="1">
      <c r="B10" s="65" t="s">
        <v>328</v>
      </c>
      <c r="C10" s="111">
        <v>0</v>
      </c>
      <c r="D10" s="111">
        <v>0</v>
      </c>
      <c r="E10" s="111">
        <v>0</v>
      </c>
      <c r="F10" s="111">
        <v>0</v>
      </c>
      <c r="G10" s="111">
        <v>563518.17869000009</v>
      </c>
      <c r="H10" s="111">
        <v>0</v>
      </c>
      <c r="I10" s="111">
        <v>4.0228000000000002</v>
      </c>
      <c r="J10" s="111">
        <v>0</v>
      </c>
      <c r="K10" s="111">
        <v>0</v>
      </c>
      <c r="L10" s="111">
        <v>76.728399999999993</v>
      </c>
      <c r="M10" s="111">
        <v>0.44833999999999996</v>
      </c>
      <c r="N10" s="111">
        <v>0</v>
      </c>
      <c r="O10" s="111">
        <v>0</v>
      </c>
      <c r="P10" s="111">
        <v>0</v>
      </c>
      <c r="Q10" s="111">
        <v>127.25143</v>
      </c>
      <c r="R10" s="1063"/>
      <c r="S10" s="111">
        <f t="shared" ref="S10:S25" si="0">SUM(C10:Q10)</f>
        <v>563726.62966000009</v>
      </c>
      <c r="T10" s="123">
        <v>112807.89599999999</v>
      </c>
      <c r="U10" s="105"/>
      <c r="W10" s="99"/>
    </row>
    <row r="11" spans="2:23" ht="15" customHeight="1">
      <c r="B11" s="65" t="s">
        <v>329</v>
      </c>
      <c r="C11" s="111">
        <v>0</v>
      </c>
      <c r="D11" s="111">
        <v>0</v>
      </c>
      <c r="E11" s="111">
        <v>0</v>
      </c>
      <c r="F11" s="111">
        <v>0</v>
      </c>
      <c r="G11" s="111">
        <v>87.450190000000006</v>
      </c>
      <c r="H11" s="111">
        <v>0</v>
      </c>
      <c r="I11" s="111">
        <v>12529.299010000001</v>
      </c>
      <c r="J11" s="111">
        <v>0</v>
      </c>
      <c r="K11" s="111">
        <v>0</v>
      </c>
      <c r="L11" s="111">
        <v>21.063220000000001</v>
      </c>
      <c r="M11" s="111">
        <v>87176.436860000002</v>
      </c>
      <c r="N11" s="111">
        <v>0</v>
      </c>
      <c r="O11" s="111">
        <v>0</v>
      </c>
      <c r="P11" s="111">
        <v>0</v>
      </c>
      <c r="Q11" s="111">
        <v>0.13813</v>
      </c>
      <c r="R11" s="1063"/>
      <c r="S11" s="111">
        <f t="shared" si="0"/>
        <v>99814.38741000001</v>
      </c>
      <c r="T11" s="123">
        <v>137067.89259</v>
      </c>
      <c r="U11" s="105"/>
      <c r="W11" s="99"/>
    </row>
    <row r="12" spans="2:23" ht="15" customHeight="1">
      <c r="B12" s="65" t="s">
        <v>330</v>
      </c>
      <c r="C12" s="111">
        <v>19138.976409999999</v>
      </c>
      <c r="D12" s="111">
        <v>0</v>
      </c>
      <c r="E12" s="111">
        <v>0</v>
      </c>
      <c r="F12" s="111">
        <v>0</v>
      </c>
      <c r="G12" s="111">
        <v>0</v>
      </c>
      <c r="H12" s="111">
        <v>0</v>
      </c>
      <c r="I12" s="111">
        <v>0</v>
      </c>
      <c r="J12" s="111">
        <v>0</v>
      </c>
      <c r="K12" s="111">
        <v>0</v>
      </c>
      <c r="L12" s="111">
        <v>0</v>
      </c>
      <c r="M12" s="111">
        <v>0</v>
      </c>
      <c r="N12" s="111">
        <v>0</v>
      </c>
      <c r="O12" s="111">
        <v>0</v>
      </c>
      <c r="P12" s="111">
        <v>0</v>
      </c>
      <c r="Q12" s="111">
        <v>0</v>
      </c>
      <c r="R12" s="1063"/>
      <c r="S12" s="111">
        <f t="shared" si="0"/>
        <v>19138.976409999999</v>
      </c>
      <c r="T12" s="123">
        <v>0</v>
      </c>
      <c r="U12" s="104"/>
      <c r="W12" s="99"/>
    </row>
    <row r="13" spans="2:23" ht="15" customHeight="1">
      <c r="B13" s="65" t="s">
        <v>331</v>
      </c>
      <c r="C13" s="111">
        <v>0</v>
      </c>
      <c r="D13" s="111">
        <v>0</v>
      </c>
      <c r="E13" s="111">
        <v>0</v>
      </c>
      <c r="F13" s="111">
        <v>0</v>
      </c>
      <c r="G13" s="111">
        <v>0</v>
      </c>
      <c r="H13" s="111">
        <v>0</v>
      </c>
      <c r="I13" s="111">
        <v>0</v>
      </c>
      <c r="J13" s="111">
        <v>0</v>
      </c>
      <c r="K13" s="111">
        <v>0</v>
      </c>
      <c r="L13" s="111">
        <v>0</v>
      </c>
      <c r="M13" s="111">
        <v>0</v>
      </c>
      <c r="N13" s="111">
        <v>0</v>
      </c>
      <c r="O13" s="111">
        <v>0</v>
      </c>
      <c r="P13" s="111">
        <v>0</v>
      </c>
      <c r="Q13" s="111">
        <v>0</v>
      </c>
      <c r="R13" s="1063"/>
      <c r="S13" s="111">
        <f t="shared" si="0"/>
        <v>0</v>
      </c>
      <c r="T13" s="123">
        <v>0</v>
      </c>
      <c r="U13" s="105"/>
      <c r="W13" s="99"/>
    </row>
    <row r="14" spans="2:23" ht="15" customHeight="1">
      <c r="B14" s="65" t="s">
        <v>322</v>
      </c>
      <c r="C14" s="111">
        <v>0</v>
      </c>
      <c r="D14" s="111">
        <v>0</v>
      </c>
      <c r="E14" s="111">
        <v>0</v>
      </c>
      <c r="F14" s="111">
        <v>0</v>
      </c>
      <c r="G14" s="111">
        <v>1230310.7371700001</v>
      </c>
      <c r="H14" s="111">
        <v>0</v>
      </c>
      <c r="I14" s="111">
        <v>243263.84383000003</v>
      </c>
      <c r="J14" s="111">
        <v>0</v>
      </c>
      <c r="K14" s="111">
        <v>0</v>
      </c>
      <c r="L14" s="111">
        <v>76843.601930000004</v>
      </c>
      <c r="M14" s="111">
        <v>2683.7534900000001</v>
      </c>
      <c r="N14" s="111">
        <v>0</v>
      </c>
      <c r="O14" s="111">
        <v>0</v>
      </c>
      <c r="P14" s="111">
        <v>0</v>
      </c>
      <c r="Q14" s="111">
        <v>200203.39653999999</v>
      </c>
      <c r="R14" s="1063"/>
      <c r="S14" s="111">
        <f t="shared" si="0"/>
        <v>1753305.3329600003</v>
      </c>
      <c r="T14" s="123">
        <v>452567.36943000002</v>
      </c>
      <c r="U14" s="104"/>
      <c r="W14" s="99"/>
    </row>
    <row r="15" spans="2:23" ht="15" customHeight="1">
      <c r="B15" s="65" t="s">
        <v>323</v>
      </c>
      <c r="C15" s="111">
        <v>0</v>
      </c>
      <c r="D15" s="111">
        <v>0</v>
      </c>
      <c r="E15" s="111">
        <v>0</v>
      </c>
      <c r="F15" s="111">
        <v>0</v>
      </c>
      <c r="G15" s="111">
        <v>10185.84482</v>
      </c>
      <c r="H15" s="111">
        <v>0</v>
      </c>
      <c r="I15" s="111">
        <v>46764.027780000004</v>
      </c>
      <c r="J15" s="111">
        <v>0</v>
      </c>
      <c r="K15" s="111">
        <v>0</v>
      </c>
      <c r="L15" s="111">
        <v>4711265.1238100007</v>
      </c>
      <c r="M15" s="111">
        <v>108034.59471999999</v>
      </c>
      <c r="N15" s="111">
        <v>0</v>
      </c>
      <c r="O15" s="111">
        <v>0</v>
      </c>
      <c r="P15" s="111">
        <v>0</v>
      </c>
      <c r="Q15" s="111">
        <v>76387.798790000001</v>
      </c>
      <c r="R15" s="1063"/>
      <c r="S15" s="111">
        <f t="shared" si="0"/>
        <v>4952637.3899200018</v>
      </c>
      <c r="T15" s="123">
        <v>4713704.1658399999</v>
      </c>
      <c r="U15" s="103"/>
      <c r="W15" s="99"/>
    </row>
    <row r="16" spans="2:23" ht="15" customHeight="1">
      <c r="B16" s="65" t="s">
        <v>324</v>
      </c>
      <c r="C16" s="111">
        <v>0</v>
      </c>
      <c r="D16" s="111">
        <v>0</v>
      </c>
      <c r="E16" s="111">
        <v>0</v>
      </c>
      <c r="F16" s="111">
        <v>0</v>
      </c>
      <c r="G16" s="111">
        <v>0</v>
      </c>
      <c r="H16" s="111">
        <v>0</v>
      </c>
      <c r="I16" s="111">
        <v>0</v>
      </c>
      <c r="J16" s="111">
        <v>0</v>
      </c>
      <c r="K16" s="111">
        <v>2778713.95248</v>
      </c>
      <c r="L16" s="111">
        <v>0</v>
      </c>
      <c r="M16" s="111">
        <v>0</v>
      </c>
      <c r="N16" s="111">
        <v>0</v>
      </c>
      <c r="O16" s="111">
        <v>0</v>
      </c>
      <c r="P16" s="111">
        <v>0</v>
      </c>
      <c r="Q16" s="111">
        <v>0</v>
      </c>
      <c r="R16" s="1063"/>
      <c r="S16" s="111">
        <f t="shared" si="0"/>
        <v>2778713.95248</v>
      </c>
      <c r="T16" s="123">
        <v>1977643.9036900001</v>
      </c>
      <c r="U16" s="103"/>
      <c r="W16" s="99"/>
    </row>
    <row r="17" spans="1:23" ht="15" customHeight="1">
      <c r="B17" s="65" t="s">
        <v>332</v>
      </c>
      <c r="C17" s="111">
        <v>0</v>
      </c>
      <c r="D17" s="111">
        <v>0</v>
      </c>
      <c r="E17" s="111">
        <v>0</v>
      </c>
      <c r="F17" s="111">
        <v>0</v>
      </c>
      <c r="G17" s="111">
        <v>175.22619</v>
      </c>
      <c r="H17" s="111">
        <v>0</v>
      </c>
      <c r="I17" s="111">
        <v>739998.45889999997</v>
      </c>
      <c r="J17" s="111">
        <v>0</v>
      </c>
      <c r="K17" s="111">
        <v>34209.820970000001</v>
      </c>
      <c r="L17" s="111">
        <v>208692.20387</v>
      </c>
      <c r="M17" s="111">
        <v>132941.30831999998</v>
      </c>
      <c r="N17" s="111">
        <v>0</v>
      </c>
      <c r="O17" s="111">
        <v>0</v>
      </c>
      <c r="P17" s="111">
        <v>0</v>
      </c>
      <c r="Q17" s="111">
        <v>42901.44483</v>
      </c>
      <c r="R17" s="1063"/>
      <c r="S17" s="111">
        <f t="shared" si="0"/>
        <v>1158918.4630799999</v>
      </c>
      <c r="T17" s="123">
        <v>791031.93294000009</v>
      </c>
      <c r="U17" s="103"/>
      <c r="W17" s="99"/>
    </row>
    <row r="18" spans="1:23" s="7" customFormat="1" ht="15" customHeight="1">
      <c r="A18" s="2"/>
      <c r="B18" s="65" t="s">
        <v>333</v>
      </c>
      <c r="C18" s="111">
        <v>1314.74054</v>
      </c>
      <c r="D18" s="111">
        <v>0</v>
      </c>
      <c r="E18" s="111">
        <v>0</v>
      </c>
      <c r="F18" s="111">
        <v>0</v>
      </c>
      <c r="G18" s="111">
        <v>0</v>
      </c>
      <c r="H18" s="111">
        <v>0</v>
      </c>
      <c r="I18" s="111">
        <v>8.9999999999999992E-5</v>
      </c>
      <c r="J18" s="111">
        <v>0</v>
      </c>
      <c r="K18" s="111">
        <v>0</v>
      </c>
      <c r="L18" s="111">
        <v>276679.01451000001</v>
      </c>
      <c r="M18" s="111">
        <v>104081.71683</v>
      </c>
      <c r="N18" s="111">
        <v>0</v>
      </c>
      <c r="O18" s="111">
        <v>0</v>
      </c>
      <c r="P18" s="111">
        <v>0</v>
      </c>
      <c r="Q18" s="111">
        <v>0</v>
      </c>
      <c r="R18" s="1063"/>
      <c r="S18" s="111">
        <f t="shared" si="0"/>
        <v>382075.47197000001</v>
      </c>
      <c r="T18" s="123">
        <v>432801.58983999997</v>
      </c>
      <c r="U18" s="103"/>
      <c r="V18" s="2"/>
      <c r="W18" s="99"/>
    </row>
    <row r="19" spans="1:23" s="7" customFormat="1" ht="15" customHeight="1">
      <c r="B19" s="65" t="s">
        <v>334</v>
      </c>
      <c r="C19" s="111">
        <v>0</v>
      </c>
      <c r="D19" s="111">
        <v>0</v>
      </c>
      <c r="E19" s="111">
        <v>0</v>
      </c>
      <c r="F19" s="111">
        <v>0</v>
      </c>
      <c r="G19" s="111">
        <v>0</v>
      </c>
      <c r="H19" s="111">
        <v>0</v>
      </c>
      <c r="I19" s="111">
        <v>0</v>
      </c>
      <c r="J19" s="111">
        <v>0</v>
      </c>
      <c r="K19" s="111">
        <v>0</v>
      </c>
      <c r="L19" s="111">
        <v>0</v>
      </c>
      <c r="M19" s="111">
        <v>0</v>
      </c>
      <c r="N19" s="111">
        <v>0</v>
      </c>
      <c r="O19" s="111">
        <v>0</v>
      </c>
      <c r="P19" s="111">
        <v>0</v>
      </c>
      <c r="Q19" s="111">
        <v>0</v>
      </c>
      <c r="R19" s="1063"/>
      <c r="S19" s="111">
        <f t="shared" si="0"/>
        <v>0</v>
      </c>
      <c r="T19" s="123">
        <v>0</v>
      </c>
      <c r="U19" s="103"/>
      <c r="V19" s="2"/>
      <c r="W19" s="99"/>
    </row>
    <row r="20" spans="1:23" s="7" customFormat="1" ht="15" customHeight="1">
      <c r="B20" s="65" t="s">
        <v>335</v>
      </c>
      <c r="C20" s="111">
        <v>0</v>
      </c>
      <c r="D20" s="111">
        <v>0</v>
      </c>
      <c r="E20" s="111">
        <v>0</v>
      </c>
      <c r="F20" s="111">
        <v>0</v>
      </c>
      <c r="G20" s="111">
        <v>0</v>
      </c>
      <c r="H20" s="111">
        <v>0</v>
      </c>
      <c r="I20" s="111">
        <v>0</v>
      </c>
      <c r="J20" s="111">
        <v>0</v>
      </c>
      <c r="K20" s="111">
        <v>0</v>
      </c>
      <c r="L20" s="111">
        <v>0</v>
      </c>
      <c r="M20" s="111">
        <v>0</v>
      </c>
      <c r="N20" s="111">
        <v>0</v>
      </c>
      <c r="O20" s="111">
        <v>0</v>
      </c>
      <c r="P20" s="111">
        <v>0</v>
      </c>
      <c r="Q20" s="111">
        <v>0</v>
      </c>
      <c r="R20" s="1063"/>
      <c r="S20" s="111">
        <f t="shared" si="0"/>
        <v>0</v>
      </c>
      <c r="T20" s="123">
        <v>0</v>
      </c>
      <c r="U20" s="103"/>
      <c r="V20" s="2"/>
      <c r="W20" s="99"/>
    </row>
    <row r="21" spans="1:23" s="7" customFormat="1" ht="15" customHeight="1">
      <c r="B21" s="65" t="s">
        <v>336</v>
      </c>
      <c r="C21" s="111">
        <v>0</v>
      </c>
      <c r="D21" s="111">
        <v>0</v>
      </c>
      <c r="E21" s="111">
        <v>0</v>
      </c>
      <c r="F21" s="111">
        <v>0</v>
      </c>
      <c r="G21" s="111">
        <v>0</v>
      </c>
      <c r="H21" s="111">
        <v>0</v>
      </c>
      <c r="I21" s="111">
        <v>0</v>
      </c>
      <c r="J21" s="111">
        <v>0</v>
      </c>
      <c r="K21" s="111">
        <v>0</v>
      </c>
      <c r="L21" s="111">
        <v>0</v>
      </c>
      <c r="M21" s="111">
        <v>0</v>
      </c>
      <c r="N21" s="111">
        <v>0</v>
      </c>
      <c r="O21" s="111">
        <v>0</v>
      </c>
      <c r="P21" s="111">
        <v>0</v>
      </c>
      <c r="Q21" s="111">
        <v>0</v>
      </c>
      <c r="R21" s="1063"/>
      <c r="S21" s="111">
        <f t="shared" si="0"/>
        <v>0</v>
      </c>
      <c r="T21" s="123">
        <v>0</v>
      </c>
      <c r="U21" s="103"/>
      <c r="W21" s="99"/>
    </row>
    <row r="22" spans="1:23" s="7" customFormat="1" ht="15" customHeight="1">
      <c r="B22" s="65" t="s">
        <v>337</v>
      </c>
      <c r="C22" s="111">
        <v>0</v>
      </c>
      <c r="D22" s="111">
        <v>0</v>
      </c>
      <c r="E22" s="111">
        <v>0</v>
      </c>
      <c r="F22" s="111">
        <v>0</v>
      </c>
      <c r="G22" s="111">
        <v>0</v>
      </c>
      <c r="H22" s="111">
        <v>0</v>
      </c>
      <c r="I22" s="111">
        <v>0</v>
      </c>
      <c r="J22" s="111">
        <v>0</v>
      </c>
      <c r="K22" s="111">
        <v>0</v>
      </c>
      <c r="L22" s="111">
        <v>2.4286300000000001</v>
      </c>
      <c r="M22" s="111">
        <v>22556.646089999998</v>
      </c>
      <c r="N22" s="111">
        <v>0</v>
      </c>
      <c r="O22" s="111">
        <v>0</v>
      </c>
      <c r="P22" s="111">
        <v>0</v>
      </c>
      <c r="Q22" s="111">
        <v>134917.40368000002</v>
      </c>
      <c r="R22" s="1063"/>
      <c r="S22" s="111">
        <f t="shared" si="0"/>
        <v>157476.47840000002</v>
      </c>
      <c r="T22" s="123">
        <v>109578.9273</v>
      </c>
      <c r="U22" s="103"/>
      <c r="W22" s="99"/>
    </row>
    <row r="23" spans="1:23" s="7" customFormat="1" ht="15" customHeight="1">
      <c r="B23" s="65" t="s">
        <v>326</v>
      </c>
      <c r="C23" s="111">
        <v>0</v>
      </c>
      <c r="D23" s="111">
        <v>0</v>
      </c>
      <c r="E23" s="111">
        <v>0</v>
      </c>
      <c r="F23" s="111">
        <v>0</v>
      </c>
      <c r="G23" s="111">
        <v>0</v>
      </c>
      <c r="H23" s="111">
        <v>0</v>
      </c>
      <c r="I23" s="111">
        <v>0</v>
      </c>
      <c r="J23" s="111">
        <v>0</v>
      </c>
      <c r="K23" s="111">
        <v>0</v>
      </c>
      <c r="L23" s="111">
        <v>1148.3348899999999</v>
      </c>
      <c r="M23" s="111">
        <v>0</v>
      </c>
      <c r="N23" s="111">
        <v>28308.415670000002</v>
      </c>
      <c r="O23" s="111">
        <v>0</v>
      </c>
      <c r="P23" s="111">
        <v>0</v>
      </c>
      <c r="Q23" s="111">
        <v>0</v>
      </c>
      <c r="R23" s="1063"/>
      <c r="S23" s="111">
        <f t="shared" si="0"/>
        <v>29456.75056</v>
      </c>
      <c r="T23" s="123">
        <v>71919.374049999999</v>
      </c>
      <c r="U23" s="103"/>
      <c r="W23" s="99"/>
    </row>
    <row r="24" spans="1:23" s="7" customFormat="1" ht="15" customHeight="1">
      <c r="B24" s="65" t="s">
        <v>363</v>
      </c>
      <c r="C24" s="111">
        <v>0</v>
      </c>
      <c r="D24" s="111">
        <v>0</v>
      </c>
      <c r="E24" s="111">
        <v>0</v>
      </c>
      <c r="F24" s="111">
        <v>0</v>
      </c>
      <c r="G24" s="111">
        <v>0</v>
      </c>
      <c r="H24" s="111">
        <v>0</v>
      </c>
      <c r="I24" s="111">
        <v>0</v>
      </c>
      <c r="J24" s="111">
        <v>0</v>
      </c>
      <c r="K24" s="111">
        <v>0</v>
      </c>
      <c r="L24" s="111">
        <v>0</v>
      </c>
      <c r="M24" s="111">
        <v>0</v>
      </c>
      <c r="N24" s="111">
        <v>0</v>
      </c>
      <c r="O24" s="111">
        <v>0</v>
      </c>
      <c r="P24" s="111">
        <v>0</v>
      </c>
      <c r="Q24" s="111">
        <v>0</v>
      </c>
      <c r="R24" s="1063"/>
      <c r="S24" s="111">
        <f t="shared" si="0"/>
        <v>0</v>
      </c>
      <c r="T24" s="123">
        <v>0</v>
      </c>
      <c r="U24" s="103"/>
      <c r="W24" s="99"/>
    </row>
    <row r="25" spans="1:23" ht="15" customHeight="1" thickBot="1">
      <c r="B25" s="1152" t="s">
        <v>2</v>
      </c>
      <c r="C25" s="730">
        <v>14690232.121719999</v>
      </c>
      <c r="D25" s="730">
        <v>0</v>
      </c>
      <c r="E25" s="730">
        <v>0</v>
      </c>
      <c r="F25" s="730">
        <v>0</v>
      </c>
      <c r="G25" s="730">
        <v>1817088.2778700003</v>
      </c>
      <c r="H25" s="730">
        <v>0</v>
      </c>
      <c r="I25" s="730">
        <v>1092811.3289099999</v>
      </c>
      <c r="J25" s="730">
        <v>0</v>
      </c>
      <c r="K25" s="730">
        <v>2812923.7734500002</v>
      </c>
      <c r="L25" s="730">
        <v>5828385.467170001</v>
      </c>
      <c r="M25" s="730">
        <v>1246531.8661000002</v>
      </c>
      <c r="N25" s="730">
        <v>28308.415670000002</v>
      </c>
      <c r="O25" s="730">
        <v>0</v>
      </c>
      <c r="P25" s="730">
        <v>0</v>
      </c>
      <c r="Q25" s="730">
        <v>454551.22385000007</v>
      </c>
      <c r="R25" s="1155">
        <v>0</v>
      </c>
      <c r="S25" s="730">
        <f t="shared" si="0"/>
        <v>27970832.474740002</v>
      </c>
      <c r="T25" s="730">
        <v>10564056.915780002</v>
      </c>
      <c r="W25" s="99"/>
    </row>
    <row r="26" spans="1:23" ht="15" customHeight="1" thickTop="1">
      <c r="B26" s="607"/>
      <c r="C26" s="698"/>
      <c r="D26" s="698"/>
      <c r="E26" s="698"/>
      <c r="F26" s="698"/>
      <c r="G26" s="698"/>
      <c r="H26" s="698"/>
      <c r="I26" s="698"/>
      <c r="J26" s="698"/>
      <c r="K26" s="698"/>
      <c r="L26" s="698"/>
      <c r="M26" s="698"/>
      <c r="N26" s="698"/>
      <c r="O26" s="698"/>
      <c r="P26" s="698"/>
      <c r="Q26" s="698"/>
      <c r="R26" s="698"/>
      <c r="S26" s="698"/>
      <c r="T26" s="698"/>
      <c r="W26" s="99"/>
    </row>
    <row r="27" spans="1:23" s="33" customFormat="1" ht="15" customHeight="1">
      <c r="B27" s="119"/>
      <c r="C27" s="119"/>
      <c r="D27" s="119"/>
      <c r="E27" s="119"/>
      <c r="F27" s="119"/>
      <c r="G27" s="119"/>
      <c r="H27" s="119"/>
      <c r="I27" s="119"/>
      <c r="J27" s="119"/>
      <c r="K27" s="119"/>
      <c r="L27" s="119"/>
      <c r="M27" s="119"/>
      <c r="N27" s="119"/>
      <c r="O27" s="119"/>
      <c r="P27" s="119"/>
      <c r="Q27" s="119"/>
      <c r="R27" s="119"/>
      <c r="S27" s="5"/>
      <c r="T27" s="695"/>
      <c r="W27" s="120"/>
    </row>
    <row r="28" spans="1:23" ht="15" customHeight="1">
      <c r="B28" s="913"/>
      <c r="C28" s="1359" t="s">
        <v>607</v>
      </c>
      <c r="D28" s="1359"/>
      <c r="E28" s="1359"/>
      <c r="F28" s="1359"/>
      <c r="G28" s="1359"/>
      <c r="H28" s="1359"/>
      <c r="I28" s="1359"/>
      <c r="J28" s="1359"/>
      <c r="K28" s="1359"/>
      <c r="L28" s="1359"/>
      <c r="M28" s="1359"/>
      <c r="N28" s="1359"/>
      <c r="O28" s="1359"/>
      <c r="P28" s="1359"/>
      <c r="Q28" s="1359"/>
      <c r="R28" s="1359"/>
      <c r="S28" s="1359"/>
      <c r="T28" s="1359"/>
    </row>
    <row r="29" spans="1:23" ht="15" customHeight="1">
      <c r="B29" s="1422" t="s">
        <v>365</v>
      </c>
      <c r="C29" s="1425" t="s">
        <v>1581</v>
      </c>
      <c r="D29" s="1425"/>
      <c r="E29" s="1425"/>
      <c r="F29" s="1425"/>
      <c r="G29" s="1425"/>
      <c r="H29" s="1425"/>
      <c r="I29" s="1425"/>
      <c r="J29" s="1425"/>
      <c r="K29" s="1425"/>
      <c r="L29" s="1425"/>
      <c r="M29" s="1425"/>
      <c r="N29" s="1425"/>
      <c r="O29" s="1425"/>
      <c r="P29" s="1425"/>
      <c r="Q29" s="1428"/>
      <c r="R29" s="1426" t="s">
        <v>368</v>
      </c>
      <c r="S29" s="1424" t="s">
        <v>296</v>
      </c>
      <c r="T29" s="1424" t="s">
        <v>1</v>
      </c>
    </row>
    <row r="30" spans="1:23" ht="15" customHeight="1">
      <c r="B30" s="1423"/>
      <c r="C30" s="121" t="s">
        <v>366</v>
      </c>
      <c r="D30" s="122">
        <v>0.02</v>
      </c>
      <c r="E30" s="122">
        <v>0.04</v>
      </c>
      <c r="F30" s="122">
        <v>0.1</v>
      </c>
      <c r="G30" s="122">
        <v>0.2</v>
      </c>
      <c r="H30" s="122">
        <v>0.35</v>
      </c>
      <c r="I30" s="122">
        <v>0.5</v>
      </c>
      <c r="J30" s="122">
        <v>0.7</v>
      </c>
      <c r="K30" s="122">
        <v>0.75</v>
      </c>
      <c r="L30" s="122">
        <v>1</v>
      </c>
      <c r="M30" s="122">
        <v>1.5</v>
      </c>
      <c r="N30" s="122">
        <v>2.5</v>
      </c>
      <c r="O30" s="122">
        <v>3.7</v>
      </c>
      <c r="P30" s="122">
        <v>12.5</v>
      </c>
      <c r="Q30" s="122" t="s">
        <v>367</v>
      </c>
      <c r="R30" s="1427"/>
      <c r="S30" s="1425"/>
      <c r="T30" s="1425"/>
    </row>
    <row r="31" spans="1:23" ht="15" customHeight="1">
      <c r="B31" s="117" t="s">
        <v>321</v>
      </c>
      <c r="C31" s="111">
        <v>12747088.5</v>
      </c>
      <c r="D31" s="111">
        <v>0</v>
      </c>
      <c r="E31" s="111">
        <v>0</v>
      </c>
      <c r="F31" s="111">
        <v>0</v>
      </c>
      <c r="G31" s="111">
        <v>10205.4</v>
      </c>
      <c r="H31" s="111">
        <v>0</v>
      </c>
      <c r="I31" s="111">
        <v>46127.5</v>
      </c>
      <c r="J31" s="111">
        <v>0</v>
      </c>
      <c r="K31" s="111">
        <v>0</v>
      </c>
      <c r="L31" s="111">
        <v>487234.4</v>
      </c>
      <c r="M31" s="111">
        <v>812773.2</v>
      </c>
      <c r="N31" s="111">
        <v>0</v>
      </c>
      <c r="O31" s="111">
        <v>0</v>
      </c>
      <c r="P31" s="111">
        <v>0</v>
      </c>
      <c r="Q31" s="111">
        <v>8.1999999999999993</v>
      </c>
      <c r="R31" s="1062"/>
      <c r="S31" s="111">
        <v>14103437.199999999</v>
      </c>
      <c r="T31" s="123">
        <v>1731501.7</v>
      </c>
    </row>
    <row r="32" spans="1:23" ht="15" customHeight="1">
      <c r="B32" s="65" t="s">
        <v>328</v>
      </c>
      <c r="C32" s="111">
        <v>0</v>
      </c>
      <c r="D32" s="111">
        <v>0</v>
      </c>
      <c r="E32" s="111">
        <v>0</v>
      </c>
      <c r="F32" s="111">
        <v>0</v>
      </c>
      <c r="G32" s="111">
        <v>653524.9</v>
      </c>
      <c r="H32" s="111">
        <v>0</v>
      </c>
      <c r="I32" s="111">
        <v>4.3</v>
      </c>
      <c r="J32" s="111">
        <v>0</v>
      </c>
      <c r="K32" s="111">
        <v>0</v>
      </c>
      <c r="L32" s="111">
        <v>158.30000000000001</v>
      </c>
      <c r="M32" s="111">
        <v>0</v>
      </c>
      <c r="N32" s="111">
        <v>0</v>
      </c>
      <c r="O32" s="111">
        <v>0</v>
      </c>
      <c r="P32" s="111">
        <v>0</v>
      </c>
      <c r="Q32" s="111">
        <v>124.6</v>
      </c>
      <c r="R32" s="1063"/>
      <c r="S32" s="111">
        <v>653812.19999999995</v>
      </c>
      <c r="T32" s="123">
        <v>130890</v>
      </c>
    </row>
    <row r="33" spans="2:20" ht="15" customHeight="1">
      <c r="B33" s="65" t="s">
        <v>329</v>
      </c>
      <c r="C33" s="111">
        <v>0</v>
      </c>
      <c r="D33" s="111">
        <v>0</v>
      </c>
      <c r="E33" s="111">
        <v>0</v>
      </c>
      <c r="F33" s="111">
        <v>0</v>
      </c>
      <c r="G33" s="111">
        <v>8.6</v>
      </c>
      <c r="H33" s="111">
        <v>0</v>
      </c>
      <c r="I33" s="111">
        <v>11016.9</v>
      </c>
      <c r="J33" s="111">
        <v>0</v>
      </c>
      <c r="K33" s="111">
        <v>0</v>
      </c>
      <c r="L33" s="111">
        <v>11.4</v>
      </c>
      <c r="M33" s="111">
        <v>110274.2</v>
      </c>
      <c r="N33" s="111">
        <v>0</v>
      </c>
      <c r="O33" s="111">
        <v>0</v>
      </c>
      <c r="P33" s="111">
        <v>0</v>
      </c>
      <c r="Q33" s="111">
        <v>0</v>
      </c>
      <c r="R33" s="1063"/>
      <c r="S33" s="111">
        <v>121311.1</v>
      </c>
      <c r="T33" s="123">
        <v>170932.9</v>
      </c>
    </row>
    <row r="34" spans="2:20" ht="15" customHeight="1">
      <c r="B34" s="65" t="s">
        <v>330</v>
      </c>
      <c r="C34" s="111">
        <v>18485.5</v>
      </c>
      <c r="D34" s="111">
        <v>0</v>
      </c>
      <c r="E34" s="111">
        <v>0</v>
      </c>
      <c r="F34" s="111">
        <v>0</v>
      </c>
      <c r="G34" s="111">
        <v>0</v>
      </c>
      <c r="H34" s="111">
        <v>0</v>
      </c>
      <c r="I34" s="111">
        <v>0</v>
      </c>
      <c r="J34" s="111">
        <v>0</v>
      </c>
      <c r="K34" s="111">
        <v>0</v>
      </c>
      <c r="L34" s="111">
        <v>0</v>
      </c>
      <c r="M34" s="111">
        <v>0</v>
      </c>
      <c r="N34" s="111">
        <v>0</v>
      </c>
      <c r="O34" s="111">
        <v>0</v>
      </c>
      <c r="P34" s="111">
        <v>0</v>
      </c>
      <c r="Q34" s="111">
        <v>0</v>
      </c>
      <c r="R34" s="1063"/>
      <c r="S34" s="111">
        <v>18485.5</v>
      </c>
      <c r="T34" s="123">
        <v>0</v>
      </c>
    </row>
    <row r="35" spans="2:20" ht="15" customHeight="1">
      <c r="B35" s="65" t="s">
        <v>331</v>
      </c>
      <c r="C35" s="111">
        <v>0</v>
      </c>
      <c r="D35" s="111">
        <v>0</v>
      </c>
      <c r="E35" s="111">
        <v>0</v>
      </c>
      <c r="F35" s="111">
        <v>0</v>
      </c>
      <c r="G35" s="111">
        <v>0</v>
      </c>
      <c r="H35" s="111">
        <v>0</v>
      </c>
      <c r="I35" s="111">
        <v>0</v>
      </c>
      <c r="J35" s="111">
        <v>0</v>
      </c>
      <c r="K35" s="111">
        <v>0</v>
      </c>
      <c r="L35" s="111">
        <v>0</v>
      </c>
      <c r="M35" s="111">
        <v>0</v>
      </c>
      <c r="N35" s="111">
        <v>0</v>
      </c>
      <c r="O35" s="111">
        <v>0</v>
      </c>
      <c r="P35" s="111">
        <v>0</v>
      </c>
      <c r="Q35" s="111">
        <v>0</v>
      </c>
      <c r="R35" s="1063"/>
      <c r="S35" s="111">
        <v>0</v>
      </c>
      <c r="T35" s="123">
        <v>0</v>
      </c>
    </row>
    <row r="36" spans="2:20" ht="15" customHeight="1">
      <c r="B36" s="65" t="s">
        <v>322</v>
      </c>
      <c r="C36" s="111">
        <v>46326.1</v>
      </c>
      <c r="D36" s="111">
        <v>0</v>
      </c>
      <c r="E36" s="111">
        <v>0</v>
      </c>
      <c r="F36" s="111">
        <v>0</v>
      </c>
      <c r="G36" s="111">
        <v>1264643.8999999999</v>
      </c>
      <c r="H36" s="111">
        <v>0</v>
      </c>
      <c r="I36" s="111">
        <v>292020.8</v>
      </c>
      <c r="J36" s="111">
        <v>0</v>
      </c>
      <c r="K36" s="111">
        <v>0</v>
      </c>
      <c r="L36" s="111">
        <v>68099.899999999994</v>
      </c>
      <c r="M36" s="111">
        <v>6381</v>
      </c>
      <c r="N36" s="111">
        <v>0</v>
      </c>
      <c r="O36" s="111">
        <v>0</v>
      </c>
      <c r="P36" s="111">
        <v>0</v>
      </c>
      <c r="Q36" s="111">
        <v>261897.7</v>
      </c>
      <c r="R36" s="1063"/>
      <c r="S36" s="111">
        <v>1939369.5</v>
      </c>
      <c r="T36" s="123">
        <v>559911.6</v>
      </c>
    </row>
    <row r="37" spans="2:20" ht="15" customHeight="1">
      <c r="B37" s="65" t="s">
        <v>323</v>
      </c>
      <c r="C37" s="111">
        <v>0</v>
      </c>
      <c r="D37" s="111">
        <v>0</v>
      </c>
      <c r="E37" s="111">
        <v>0</v>
      </c>
      <c r="F37" s="111">
        <v>0</v>
      </c>
      <c r="G37" s="111">
        <v>9582.7999999999993</v>
      </c>
      <c r="H37" s="111">
        <v>0</v>
      </c>
      <c r="I37" s="111">
        <v>50105.5</v>
      </c>
      <c r="J37" s="111">
        <v>0</v>
      </c>
      <c r="K37" s="111">
        <v>0</v>
      </c>
      <c r="L37" s="111">
        <v>4257393.9000000004</v>
      </c>
      <c r="M37" s="111">
        <v>258393.4</v>
      </c>
      <c r="N37" s="111">
        <v>0</v>
      </c>
      <c r="O37" s="111">
        <v>0</v>
      </c>
      <c r="P37" s="111">
        <v>0</v>
      </c>
      <c r="Q37" s="111">
        <v>78462.600000000006</v>
      </c>
      <c r="R37" s="1063"/>
      <c r="S37" s="111">
        <v>4653938.3</v>
      </c>
      <c r="T37" s="123">
        <v>4482672.2</v>
      </c>
    </row>
    <row r="38" spans="2:20" ht="15" customHeight="1">
      <c r="B38" s="65" t="s">
        <v>324</v>
      </c>
      <c r="C38" s="111">
        <v>0</v>
      </c>
      <c r="D38" s="111">
        <v>0</v>
      </c>
      <c r="E38" s="111">
        <v>0</v>
      </c>
      <c r="F38" s="111">
        <v>0</v>
      </c>
      <c r="G38" s="111">
        <v>0</v>
      </c>
      <c r="H38" s="111">
        <v>0</v>
      </c>
      <c r="I38" s="111">
        <v>0</v>
      </c>
      <c r="J38" s="111">
        <v>0</v>
      </c>
      <c r="K38" s="111">
        <v>2370714.9</v>
      </c>
      <c r="L38" s="111">
        <v>0</v>
      </c>
      <c r="M38" s="111">
        <v>0</v>
      </c>
      <c r="N38" s="111">
        <v>0</v>
      </c>
      <c r="O38" s="111">
        <v>0</v>
      </c>
      <c r="P38" s="111">
        <v>0</v>
      </c>
      <c r="Q38" s="111">
        <v>0</v>
      </c>
      <c r="R38" s="1063"/>
      <c r="S38" s="111">
        <v>2370714.9</v>
      </c>
      <c r="T38" s="123">
        <v>1675271.7</v>
      </c>
    </row>
    <row r="39" spans="2:20" ht="15" customHeight="1">
      <c r="B39" s="65" t="s">
        <v>332</v>
      </c>
      <c r="C39" s="111">
        <v>0</v>
      </c>
      <c r="D39" s="111">
        <v>0</v>
      </c>
      <c r="E39" s="111">
        <v>0</v>
      </c>
      <c r="F39" s="111">
        <v>0</v>
      </c>
      <c r="G39" s="111">
        <v>197.6</v>
      </c>
      <c r="H39" s="111">
        <v>0</v>
      </c>
      <c r="I39" s="111">
        <v>608367.69999999995</v>
      </c>
      <c r="J39" s="111">
        <v>0</v>
      </c>
      <c r="K39" s="111">
        <v>26710.9</v>
      </c>
      <c r="L39" s="111">
        <v>197111.7</v>
      </c>
      <c r="M39" s="111">
        <v>21803.1</v>
      </c>
      <c r="N39" s="111">
        <v>0</v>
      </c>
      <c r="O39" s="111">
        <v>0</v>
      </c>
      <c r="P39" s="111">
        <v>0</v>
      </c>
      <c r="Q39" s="111">
        <v>47353.7</v>
      </c>
      <c r="R39" s="1063"/>
      <c r="S39" s="111">
        <v>901544.9</v>
      </c>
      <c r="T39" s="123">
        <v>535749.19999999995</v>
      </c>
    </row>
    <row r="40" spans="2:20" ht="15" customHeight="1">
      <c r="B40" s="65" t="s">
        <v>333</v>
      </c>
      <c r="C40" s="111">
        <v>1229.0999999999999</v>
      </c>
      <c r="D40" s="111">
        <v>0</v>
      </c>
      <c r="E40" s="111">
        <v>0</v>
      </c>
      <c r="F40" s="111">
        <v>0</v>
      </c>
      <c r="G40" s="111">
        <v>0</v>
      </c>
      <c r="H40" s="111">
        <v>0</v>
      </c>
      <c r="I40" s="111">
        <v>0</v>
      </c>
      <c r="J40" s="111">
        <v>0</v>
      </c>
      <c r="K40" s="111">
        <v>0</v>
      </c>
      <c r="L40" s="111">
        <v>279994.3</v>
      </c>
      <c r="M40" s="111">
        <v>105532.1</v>
      </c>
      <c r="N40" s="111">
        <v>0</v>
      </c>
      <c r="O40" s="111">
        <v>0</v>
      </c>
      <c r="P40" s="111">
        <v>0</v>
      </c>
      <c r="Q40" s="111">
        <v>0</v>
      </c>
      <c r="R40" s="1063"/>
      <c r="S40" s="111">
        <v>386755.5</v>
      </c>
      <c r="T40" s="123">
        <v>438292.5</v>
      </c>
    </row>
    <row r="41" spans="2:20" ht="15" customHeight="1">
      <c r="B41" s="65" t="s">
        <v>334</v>
      </c>
      <c r="C41" s="111">
        <v>0</v>
      </c>
      <c r="D41" s="111">
        <v>0</v>
      </c>
      <c r="E41" s="111">
        <v>0</v>
      </c>
      <c r="F41" s="111">
        <v>0</v>
      </c>
      <c r="G41" s="111">
        <v>0</v>
      </c>
      <c r="H41" s="111">
        <v>0</v>
      </c>
      <c r="I41" s="111">
        <v>0</v>
      </c>
      <c r="J41" s="111">
        <v>0</v>
      </c>
      <c r="K41" s="111">
        <v>0</v>
      </c>
      <c r="L41" s="111">
        <v>0</v>
      </c>
      <c r="M41" s="111">
        <v>0</v>
      </c>
      <c r="N41" s="111">
        <v>0</v>
      </c>
      <c r="O41" s="111">
        <v>0</v>
      </c>
      <c r="P41" s="111">
        <v>0</v>
      </c>
      <c r="Q41" s="111">
        <v>0</v>
      </c>
      <c r="R41" s="1063"/>
      <c r="S41" s="111">
        <v>0</v>
      </c>
      <c r="T41" s="123">
        <v>0</v>
      </c>
    </row>
    <row r="42" spans="2:20" ht="15" customHeight="1">
      <c r="B42" s="65" t="s">
        <v>335</v>
      </c>
      <c r="C42" s="111">
        <v>0</v>
      </c>
      <c r="D42" s="111">
        <v>0</v>
      </c>
      <c r="E42" s="111">
        <v>0</v>
      </c>
      <c r="F42" s="111">
        <v>0</v>
      </c>
      <c r="G42" s="111">
        <v>0</v>
      </c>
      <c r="H42" s="111">
        <v>0</v>
      </c>
      <c r="I42" s="111">
        <v>0</v>
      </c>
      <c r="J42" s="111">
        <v>0</v>
      </c>
      <c r="K42" s="111">
        <v>0</v>
      </c>
      <c r="L42" s="111">
        <v>0</v>
      </c>
      <c r="M42" s="111">
        <v>0</v>
      </c>
      <c r="N42" s="111">
        <v>0</v>
      </c>
      <c r="O42" s="111">
        <v>0</v>
      </c>
      <c r="P42" s="111">
        <v>0</v>
      </c>
      <c r="Q42" s="111">
        <v>0</v>
      </c>
      <c r="R42" s="1063"/>
      <c r="S42" s="111">
        <v>0</v>
      </c>
      <c r="T42" s="123">
        <v>0</v>
      </c>
    </row>
    <row r="43" spans="2:20" ht="15" customHeight="1">
      <c r="B43" s="65" t="s">
        <v>336</v>
      </c>
      <c r="C43" s="111">
        <v>0</v>
      </c>
      <c r="D43" s="111">
        <v>0</v>
      </c>
      <c r="E43" s="111">
        <v>0</v>
      </c>
      <c r="F43" s="111">
        <v>0</v>
      </c>
      <c r="G43" s="111">
        <v>0</v>
      </c>
      <c r="H43" s="111">
        <v>0</v>
      </c>
      <c r="I43" s="111">
        <v>0</v>
      </c>
      <c r="J43" s="111">
        <v>0</v>
      </c>
      <c r="K43" s="111">
        <v>0</v>
      </c>
      <c r="L43" s="111">
        <v>0</v>
      </c>
      <c r="M43" s="111">
        <v>0</v>
      </c>
      <c r="N43" s="111">
        <v>0</v>
      </c>
      <c r="O43" s="111">
        <v>0</v>
      </c>
      <c r="P43" s="111">
        <v>0</v>
      </c>
      <c r="Q43" s="111">
        <v>0</v>
      </c>
      <c r="R43" s="1063"/>
      <c r="S43" s="111">
        <v>0</v>
      </c>
      <c r="T43" s="123">
        <v>0</v>
      </c>
    </row>
    <row r="44" spans="2:20" ht="15" customHeight="1">
      <c r="B44" s="65" t="s">
        <v>337</v>
      </c>
      <c r="C44" s="111">
        <v>0</v>
      </c>
      <c r="D44" s="111">
        <v>0</v>
      </c>
      <c r="E44" s="111">
        <v>0</v>
      </c>
      <c r="F44" s="111">
        <v>0</v>
      </c>
      <c r="G44" s="111">
        <v>0</v>
      </c>
      <c r="H44" s="111">
        <v>0</v>
      </c>
      <c r="I44" s="111">
        <v>0</v>
      </c>
      <c r="J44" s="111">
        <v>0</v>
      </c>
      <c r="K44" s="111">
        <v>0</v>
      </c>
      <c r="L44" s="111">
        <v>2.5</v>
      </c>
      <c r="M44" s="111">
        <v>22649.4</v>
      </c>
      <c r="N44" s="111">
        <v>0</v>
      </c>
      <c r="O44" s="111">
        <v>0</v>
      </c>
      <c r="P44" s="111">
        <v>0</v>
      </c>
      <c r="Q44" s="111">
        <v>0</v>
      </c>
      <c r="R44" s="1063"/>
      <c r="S44" s="111">
        <v>22651.9</v>
      </c>
      <c r="T44" s="123">
        <v>33976.6</v>
      </c>
    </row>
    <row r="45" spans="2:20" ht="15" customHeight="1">
      <c r="B45" s="65" t="s">
        <v>326</v>
      </c>
      <c r="C45" s="111">
        <v>0</v>
      </c>
      <c r="D45" s="111">
        <v>0</v>
      </c>
      <c r="E45" s="111">
        <v>0</v>
      </c>
      <c r="F45" s="111">
        <v>0</v>
      </c>
      <c r="G45" s="111">
        <v>0</v>
      </c>
      <c r="H45" s="111">
        <v>0</v>
      </c>
      <c r="I45" s="111">
        <v>0</v>
      </c>
      <c r="J45" s="111">
        <v>0</v>
      </c>
      <c r="K45" s="111">
        <v>0</v>
      </c>
      <c r="L45" s="111">
        <v>1170.8</v>
      </c>
      <c r="M45" s="111">
        <v>0</v>
      </c>
      <c r="N45" s="111">
        <v>20903.3</v>
      </c>
      <c r="O45" s="111">
        <v>0</v>
      </c>
      <c r="P45" s="111">
        <v>0</v>
      </c>
      <c r="Q45" s="111">
        <v>0</v>
      </c>
      <c r="R45" s="1063"/>
      <c r="S45" s="111">
        <v>22074.1</v>
      </c>
      <c r="T45" s="123">
        <v>53429</v>
      </c>
    </row>
    <row r="46" spans="2:20" ht="15" customHeight="1">
      <c r="B46" s="65" t="s">
        <v>363</v>
      </c>
      <c r="C46" s="111">
        <v>0</v>
      </c>
      <c r="D46" s="111">
        <v>0</v>
      </c>
      <c r="E46" s="111">
        <v>0</v>
      </c>
      <c r="F46" s="111">
        <v>0</v>
      </c>
      <c r="G46" s="111">
        <v>0</v>
      </c>
      <c r="H46" s="111">
        <v>0</v>
      </c>
      <c r="I46" s="111">
        <v>0</v>
      </c>
      <c r="J46" s="111">
        <v>0</v>
      </c>
      <c r="K46" s="111">
        <v>0</v>
      </c>
      <c r="L46" s="111">
        <v>0</v>
      </c>
      <c r="M46" s="111">
        <v>0</v>
      </c>
      <c r="N46" s="111">
        <v>0</v>
      </c>
      <c r="O46" s="111">
        <v>0</v>
      </c>
      <c r="P46" s="111">
        <v>0</v>
      </c>
      <c r="Q46" s="111">
        <v>0</v>
      </c>
      <c r="R46" s="1063"/>
      <c r="S46" s="111">
        <v>0</v>
      </c>
      <c r="T46" s="123">
        <v>0</v>
      </c>
    </row>
    <row r="47" spans="2:20" ht="15" customHeight="1" thickBot="1">
      <c r="B47" s="1152" t="s">
        <v>2</v>
      </c>
      <c r="C47" s="730">
        <v>12813129.199999999</v>
      </c>
      <c r="D47" s="730">
        <v>0</v>
      </c>
      <c r="E47" s="730">
        <v>0</v>
      </c>
      <c r="F47" s="730">
        <v>0</v>
      </c>
      <c r="G47" s="730">
        <v>1938163.3</v>
      </c>
      <c r="H47" s="730">
        <v>0</v>
      </c>
      <c r="I47" s="730">
        <v>1007642.8</v>
      </c>
      <c r="J47" s="730">
        <v>0</v>
      </c>
      <c r="K47" s="730">
        <v>2397425.7999999998</v>
      </c>
      <c r="L47" s="730">
        <v>5291177.2</v>
      </c>
      <c r="M47" s="730">
        <v>1337806.5</v>
      </c>
      <c r="N47" s="730">
        <v>20903.3</v>
      </c>
      <c r="O47" s="730">
        <v>0</v>
      </c>
      <c r="P47" s="730">
        <v>0</v>
      </c>
      <c r="Q47" s="730">
        <v>387846.7</v>
      </c>
      <c r="R47" s="1155">
        <v>0</v>
      </c>
      <c r="S47" s="730">
        <v>25194094.899999999</v>
      </c>
      <c r="T47" s="730">
        <v>9812627.3000000007</v>
      </c>
    </row>
    <row r="48" spans="2:20" ht="15" customHeight="1" thickTop="1"/>
    <row r="49" spans="19:20" ht="15" customHeight="1"/>
    <row r="50" spans="19:20" ht="15" customHeight="1">
      <c r="S50" s="1352" t="s">
        <v>629</v>
      </c>
      <c r="T50" s="1352"/>
    </row>
    <row r="51" spans="19:20" ht="15" customHeight="1">
      <c r="S51" s="1352"/>
      <c r="T51" s="1352"/>
    </row>
    <row r="52" spans="19:20" ht="15" customHeight="1"/>
    <row r="53" spans="19:20" ht="15" customHeight="1"/>
    <row r="54" spans="19:20" ht="15" customHeight="1"/>
    <row r="55" spans="19:20" ht="15" customHeight="1"/>
    <row r="56" spans="19:20" ht="15" customHeight="1"/>
    <row r="57" spans="19:20" ht="15" customHeight="1"/>
    <row r="58" spans="19:20" ht="15" customHeight="1"/>
    <row r="59" spans="19:20" ht="15" customHeight="1"/>
    <row r="60" spans="19:20" ht="15" customHeight="1"/>
    <row r="61" spans="19:20" ht="15" customHeight="1"/>
    <row r="62" spans="19:20" ht="15" customHeight="1"/>
    <row r="63" spans="19:20" ht="15" customHeight="1"/>
    <row r="64" spans="19:2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sheetData>
  <mergeCells count="16">
    <mergeCell ref="B3:G3"/>
    <mergeCell ref="B2:G2"/>
    <mergeCell ref="V7:V8"/>
    <mergeCell ref="S50:T51"/>
    <mergeCell ref="B29:B30"/>
    <mergeCell ref="S29:S30"/>
    <mergeCell ref="C6:T6"/>
    <mergeCell ref="T29:T30"/>
    <mergeCell ref="B7:B8"/>
    <mergeCell ref="S7:S8"/>
    <mergeCell ref="T7:T8"/>
    <mergeCell ref="C28:T28"/>
    <mergeCell ref="C7:Q7"/>
    <mergeCell ref="R7:R8"/>
    <mergeCell ref="R29:R30"/>
    <mergeCell ref="C29:Q29"/>
  </mergeCells>
  <hyperlinks>
    <hyperlink ref="V7" location="Índice!A1" display="Back to the Index"/>
    <hyperlink ref="S50" location="Índice!A1" display="Back to the Index"/>
  </hyperlinks>
  <pageMargins left="0.7" right="0.7" top="0.75" bottom="0.75" header="0.3" footer="0.3"/>
  <pageSetup paperSize="9" orientation="portrait" r:id="rId1"/>
  <ignoredErrors>
    <ignoredError sqref="C30 C8" numberStoredAsText="1"/>
    <ignoredError sqref="S2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Q81"/>
  <sheetViews>
    <sheetView showGridLines="0" showZeros="0" topLeftCell="A37" zoomScaleNormal="100" workbookViewId="0"/>
  </sheetViews>
  <sheetFormatPr defaultRowHeight="15" customHeight="1"/>
  <cols>
    <col min="1" max="2" width="12.7109375" style="2" customWidth="1"/>
    <col min="3" max="3" width="15.7109375" style="2" customWidth="1"/>
    <col min="4" max="15" width="12.7109375" style="2" customWidth="1"/>
    <col min="16" max="16" width="8.7109375" style="2" customWidth="1"/>
    <col min="17" max="17" width="12.7109375" style="2" customWidth="1"/>
    <col min="18" max="16384" width="9.140625" style="2"/>
  </cols>
  <sheetData>
    <row r="2" spans="1:17" ht="15" customHeight="1">
      <c r="B2" s="1376" t="s">
        <v>1632</v>
      </c>
      <c r="C2" s="1376"/>
      <c r="D2" s="1376"/>
      <c r="E2" s="1376"/>
      <c r="F2" s="1376"/>
      <c r="G2" s="1376"/>
    </row>
    <row r="3" spans="1:17" ht="15" customHeight="1">
      <c r="B3" s="1376" t="s">
        <v>369</v>
      </c>
      <c r="C3" s="1376"/>
      <c r="D3" s="1376"/>
      <c r="E3" s="1376"/>
      <c r="F3" s="1376"/>
      <c r="G3" s="1376"/>
      <c r="H3" s="1114"/>
      <c r="I3" s="1114"/>
    </row>
    <row r="4" spans="1:17" ht="15" customHeight="1">
      <c r="B4" s="1376" t="s">
        <v>1633</v>
      </c>
      <c r="C4" s="1376"/>
      <c r="D4" s="1376"/>
      <c r="E4" s="1376"/>
      <c r="F4" s="1376"/>
      <c r="G4" s="1376"/>
      <c r="H4" s="1114"/>
      <c r="I4" s="1114"/>
    </row>
    <row r="5" spans="1:17" ht="15" customHeight="1">
      <c r="B5" s="1103" t="s">
        <v>1579</v>
      </c>
      <c r="C5" s="1103"/>
    </row>
    <row r="6" spans="1:17" ht="15" customHeight="1">
      <c r="O6" s="699"/>
    </row>
    <row r="7" spans="1:17" customFormat="1" ht="15" customHeight="1">
      <c r="A7" s="2"/>
      <c r="B7" s="103"/>
      <c r="C7" s="1359" t="s">
        <v>1357</v>
      </c>
      <c r="D7" s="1359"/>
      <c r="E7" s="1359"/>
      <c r="F7" s="1359"/>
      <c r="G7" s="1359"/>
      <c r="H7" s="1359"/>
      <c r="I7" s="1359"/>
      <c r="J7" s="1359"/>
      <c r="K7" s="1359"/>
      <c r="L7" s="1359"/>
      <c r="M7" s="1359"/>
      <c r="N7" s="1359"/>
      <c r="O7" s="1359"/>
    </row>
    <row r="8" spans="1:17" s="1007" customFormat="1" ht="15" customHeight="1">
      <c r="A8" s="244"/>
      <c r="B8" s="913"/>
      <c r="C8" s="1012"/>
      <c r="D8" s="1012" t="s">
        <v>305</v>
      </c>
      <c r="E8" s="1012" t="s">
        <v>306</v>
      </c>
      <c r="F8" s="1012" t="s">
        <v>307</v>
      </c>
      <c r="G8" s="1012" t="s">
        <v>308</v>
      </c>
      <c r="H8" s="1012" t="s">
        <v>309</v>
      </c>
      <c r="I8" s="1012" t="s">
        <v>310</v>
      </c>
      <c r="J8" s="1012" t="s">
        <v>311</v>
      </c>
      <c r="K8" s="1012" t="s">
        <v>1574</v>
      </c>
      <c r="L8" s="1012" t="s">
        <v>1575</v>
      </c>
      <c r="M8" s="1012" t="s">
        <v>1576</v>
      </c>
      <c r="N8" s="1012" t="s">
        <v>1577</v>
      </c>
      <c r="O8" s="1012" t="s">
        <v>1578</v>
      </c>
    </row>
    <row r="9" spans="1:17" s="49" customFormat="1" ht="45" customHeight="1">
      <c r="B9" s="700"/>
      <c r="C9" s="1281" t="s">
        <v>370</v>
      </c>
      <c r="D9" s="1282" t="s">
        <v>371</v>
      </c>
      <c r="E9" s="1282" t="s">
        <v>1900</v>
      </c>
      <c r="F9" s="1282" t="s">
        <v>372</v>
      </c>
      <c r="G9" s="1282" t="s">
        <v>373</v>
      </c>
      <c r="H9" s="1282" t="s">
        <v>374</v>
      </c>
      <c r="I9" s="1282" t="s">
        <v>375</v>
      </c>
      <c r="J9" s="1282" t="s">
        <v>376</v>
      </c>
      <c r="K9" s="1282" t="s">
        <v>377</v>
      </c>
      <c r="L9" s="1281" t="s">
        <v>1</v>
      </c>
      <c r="M9" s="1282" t="s">
        <v>362</v>
      </c>
      <c r="N9" s="1281" t="s">
        <v>378</v>
      </c>
      <c r="O9" s="1282" t="s">
        <v>379</v>
      </c>
      <c r="Q9" s="1101" t="s">
        <v>629</v>
      </c>
    </row>
    <row r="10" spans="1:17" ht="15" customHeight="1">
      <c r="B10" s="124" t="s">
        <v>380</v>
      </c>
      <c r="C10" s="125" t="s">
        <v>381</v>
      </c>
      <c r="D10" s="126"/>
      <c r="E10" s="126"/>
      <c r="F10" s="127"/>
      <c r="G10" s="126"/>
      <c r="H10" s="127"/>
      <c r="I10" s="126"/>
      <c r="J10" s="126"/>
      <c r="K10" s="128"/>
      <c r="L10" s="129"/>
      <c r="M10" s="128"/>
      <c r="N10" s="129"/>
      <c r="O10" s="130"/>
      <c r="Q10"/>
    </row>
    <row r="11" spans="1:17" ht="15" customHeight="1">
      <c r="B11" s="131"/>
      <c r="C11" s="125" t="s">
        <v>382</v>
      </c>
      <c r="D11" s="67">
        <v>0</v>
      </c>
      <c r="E11" s="67">
        <v>153.94139000000001</v>
      </c>
      <c r="F11" s="132">
        <v>0.2697</v>
      </c>
      <c r="G11" s="67">
        <v>41.517387999999997</v>
      </c>
      <c r="H11" s="132">
        <v>5.0000000000000001E-4</v>
      </c>
      <c r="I11" s="67">
        <v>10</v>
      </c>
      <c r="J11" s="132">
        <v>0.42259999999999998</v>
      </c>
      <c r="K11" s="67">
        <v>994.51364370513863</v>
      </c>
      <c r="L11" s="67">
        <v>8.6393851590050996</v>
      </c>
      <c r="M11" s="118">
        <v>0.20810000000000001</v>
      </c>
      <c r="N11" s="67">
        <v>8.7726240844000006E-3</v>
      </c>
      <c r="O11" s="133"/>
      <c r="Q11"/>
    </row>
    <row r="12" spans="1:17" ht="15" customHeight="1">
      <c r="B12" s="131"/>
      <c r="C12" s="125" t="s">
        <v>383</v>
      </c>
      <c r="D12" s="67">
        <v>32.890839999999997</v>
      </c>
      <c r="E12" s="67">
        <v>9548.7659184922195</v>
      </c>
      <c r="F12" s="132">
        <v>0.41760000000000003</v>
      </c>
      <c r="G12" s="67">
        <v>4033.1155771215022</v>
      </c>
      <c r="H12" s="132">
        <v>1E-3</v>
      </c>
      <c r="I12" s="67">
        <v>78</v>
      </c>
      <c r="J12" s="132">
        <v>0.42259999999999998</v>
      </c>
      <c r="K12" s="67">
        <v>1110.3606380262972</v>
      </c>
      <c r="L12" s="67">
        <v>1345.2812514967245</v>
      </c>
      <c r="M12" s="118">
        <v>0.33360000000000001</v>
      </c>
      <c r="N12" s="67">
        <v>1.6995195360895565</v>
      </c>
      <c r="O12" s="133"/>
      <c r="Q12"/>
    </row>
    <row r="13" spans="1:17" ht="15" customHeight="1">
      <c r="B13" s="131"/>
      <c r="C13" s="125" t="s">
        <v>384</v>
      </c>
      <c r="D13" s="67">
        <v>703595.48818364204</v>
      </c>
      <c r="E13" s="67">
        <v>873208.53190236399</v>
      </c>
      <c r="F13" s="132">
        <v>0.78580000000000005</v>
      </c>
      <c r="G13" s="67">
        <v>1391731.6942891919</v>
      </c>
      <c r="H13" s="132">
        <v>2E-3</v>
      </c>
      <c r="I13" s="67">
        <v>371</v>
      </c>
      <c r="J13" s="132">
        <v>0.4209</v>
      </c>
      <c r="K13" s="67">
        <v>634.51925321740771</v>
      </c>
      <c r="L13" s="67">
        <v>507238.919402742</v>
      </c>
      <c r="M13" s="118">
        <v>0.36449999999999999</v>
      </c>
      <c r="N13" s="67">
        <v>1171.668923462204</v>
      </c>
      <c r="O13" s="133"/>
      <c r="Q13"/>
    </row>
    <row r="14" spans="1:17" ht="15" customHeight="1">
      <c r="B14" s="131"/>
      <c r="C14" s="125" t="s">
        <v>385</v>
      </c>
      <c r="D14" s="67">
        <v>375314.86708854197</v>
      </c>
      <c r="E14" s="67">
        <v>323145.002334313</v>
      </c>
      <c r="F14" s="132">
        <v>0.78790000000000004</v>
      </c>
      <c r="G14" s="67">
        <v>634415.67850703502</v>
      </c>
      <c r="H14" s="132">
        <v>4.0000000000000001E-3</v>
      </c>
      <c r="I14" s="67">
        <v>352</v>
      </c>
      <c r="J14" s="132">
        <v>0.29930000000000001</v>
      </c>
      <c r="K14" s="67">
        <v>760.34577463837218</v>
      </c>
      <c r="L14" s="67">
        <v>230639.30371649301</v>
      </c>
      <c r="M14" s="118">
        <v>0.36349999999999999</v>
      </c>
      <c r="N14" s="67">
        <v>759.45012595369201</v>
      </c>
      <c r="O14" s="133"/>
      <c r="Q14"/>
    </row>
    <row r="15" spans="1:17" ht="15" customHeight="1">
      <c r="B15" s="131"/>
      <c r="C15" s="125" t="s">
        <v>386</v>
      </c>
      <c r="D15" s="67">
        <v>575096.929112121</v>
      </c>
      <c r="E15" s="67">
        <v>389681.55367023498</v>
      </c>
      <c r="F15" s="132">
        <v>0.70469999999999999</v>
      </c>
      <c r="G15" s="67">
        <v>845925.97784408997</v>
      </c>
      <c r="H15" s="132">
        <v>7.0000000000000001E-3</v>
      </c>
      <c r="I15" s="67">
        <v>386</v>
      </c>
      <c r="J15" s="132">
        <v>0.38729999999999998</v>
      </c>
      <c r="K15" s="67">
        <v>796.05877164432968</v>
      </c>
      <c r="L15" s="67">
        <v>578805.32152512798</v>
      </c>
      <c r="M15" s="118">
        <v>0.68420000000000003</v>
      </c>
      <c r="N15" s="67">
        <v>2291.1161079667941</v>
      </c>
      <c r="O15" s="133"/>
      <c r="Q15"/>
    </row>
    <row r="16" spans="1:17" ht="15" customHeight="1">
      <c r="B16" s="131"/>
      <c r="C16" s="125" t="s">
        <v>387</v>
      </c>
      <c r="D16" s="67">
        <v>454269.890395978</v>
      </c>
      <c r="E16" s="67">
        <v>264028.75057266396</v>
      </c>
      <c r="F16" s="132">
        <v>0.67330000000000001</v>
      </c>
      <c r="G16" s="67">
        <v>630285.54006992106</v>
      </c>
      <c r="H16" s="132">
        <v>1.2999999999999999E-2</v>
      </c>
      <c r="I16" s="67">
        <v>298</v>
      </c>
      <c r="J16" s="132">
        <v>0.40400000000000003</v>
      </c>
      <c r="K16" s="67">
        <v>511.65524234899806</v>
      </c>
      <c r="L16" s="67">
        <v>516042.06087463198</v>
      </c>
      <c r="M16" s="118">
        <v>0.81869999999999998</v>
      </c>
      <c r="N16" s="67">
        <v>3308.5418807345418</v>
      </c>
      <c r="O16" s="133"/>
      <c r="Q16"/>
    </row>
    <row r="17" spans="1:17" ht="15" customHeight="1">
      <c r="B17" s="131"/>
      <c r="C17" s="125" t="s">
        <v>388</v>
      </c>
      <c r="D17" s="67">
        <v>1195783.4287294501</v>
      </c>
      <c r="E17" s="67">
        <v>300323.75453170401</v>
      </c>
      <c r="F17" s="132">
        <v>0.62909999999999999</v>
      </c>
      <c r="G17" s="67">
        <v>1379303.2056891301</v>
      </c>
      <c r="H17" s="132">
        <v>2.3E-2</v>
      </c>
      <c r="I17" s="67">
        <v>289</v>
      </c>
      <c r="J17" s="132">
        <v>0.36059999999999998</v>
      </c>
      <c r="K17" s="67">
        <v>701.48174711269246</v>
      </c>
      <c r="L17" s="67">
        <v>1312670.3382918779</v>
      </c>
      <c r="M17" s="118">
        <v>0.95169999999999999</v>
      </c>
      <c r="N17" s="67">
        <v>11432.063324996341</v>
      </c>
      <c r="O17" s="133"/>
      <c r="Q17"/>
    </row>
    <row r="18" spans="1:17" ht="15" customHeight="1">
      <c r="B18" s="131"/>
      <c r="C18" s="125" t="s">
        <v>389</v>
      </c>
      <c r="D18" s="67">
        <v>486094.907285013</v>
      </c>
      <c r="E18" s="67">
        <v>318907.32494486502</v>
      </c>
      <c r="F18" s="132">
        <v>0.48230000000000001</v>
      </c>
      <c r="G18" s="67">
        <v>622965.65231383708</v>
      </c>
      <c r="H18" s="132">
        <v>3.6999999999999998E-2</v>
      </c>
      <c r="I18" s="67">
        <v>273</v>
      </c>
      <c r="J18" s="132">
        <v>0.3629</v>
      </c>
      <c r="K18" s="67">
        <v>1012.7841036343559</v>
      </c>
      <c r="L18" s="67">
        <v>742007.2722978181</v>
      </c>
      <c r="M18" s="118">
        <v>1.1911</v>
      </c>
      <c r="N18" s="67">
        <v>8353.1860436142397</v>
      </c>
      <c r="O18" s="133"/>
      <c r="Q18"/>
    </row>
    <row r="19" spans="1:17" ht="15" customHeight="1">
      <c r="B19" s="131"/>
      <c r="C19" s="125" t="s">
        <v>390</v>
      </c>
      <c r="D19" s="67">
        <v>204156.061089247</v>
      </c>
      <c r="E19" s="67">
        <v>157897.650481577</v>
      </c>
      <c r="F19" s="132">
        <v>0.34660000000000002</v>
      </c>
      <c r="G19" s="67">
        <v>254553.61410567642</v>
      </c>
      <c r="H19" s="132">
        <v>5.8999999999999997E-2</v>
      </c>
      <c r="I19" s="67">
        <v>185</v>
      </c>
      <c r="J19" s="132">
        <v>0.34429999999999999</v>
      </c>
      <c r="K19" s="67">
        <v>975.31869776780104</v>
      </c>
      <c r="L19" s="67">
        <v>331070.8972424299</v>
      </c>
      <c r="M19" s="118">
        <v>1.3006</v>
      </c>
      <c r="N19" s="67">
        <v>5181.03491168034</v>
      </c>
      <c r="O19" s="133"/>
      <c r="Q19"/>
    </row>
    <row r="20" spans="1:17" ht="15" customHeight="1">
      <c r="A20" s="7"/>
      <c r="B20" s="131"/>
      <c r="C20" s="125" t="s">
        <v>391</v>
      </c>
      <c r="D20" s="67">
        <v>301680.31302999996</v>
      </c>
      <c r="E20" s="67">
        <v>56891.441563514301</v>
      </c>
      <c r="F20" s="132">
        <v>0.29399999999999998</v>
      </c>
      <c r="G20" s="67">
        <v>313876.78823622828</v>
      </c>
      <c r="H20" s="132">
        <v>8.3000000000000004E-2</v>
      </c>
      <c r="I20" s="67">
        <v>96</v>
      </c>
      <c r="J20" s="132">
        <v>0.38890000000000002</v>
      </c>
      <c r="K20" s="67">
        <v>1137.5989989115319</v>
      </c>
      <c r="L20" s="67">
        <v>541259.95305368945</v>
      </c>
      <c r="M20" s="118">
        <v>1.7243999999999999</v>
      </c>
      <c r="N20" s="67">
        <v>10137.550441736916</v>
      </c>
      <c r="O20" s="133"/>
      <c r="Q20"/>
    </row>
    <row r="21" spans="1:17" ht="15" customHeight="1">
      <c r="A21" s="7"/>
      <c r="B21" s="131"/>
      <c r="C21" s="125" t="s">
        <v>392</v>
      </c>
      <c r="D21" s="67">
        <v>418067.595422643</v>
      </c>
      <c r="E21" s="67">
        <v>252700.50260381401</v>
      </c>
      <c r="F21" s="132">
        <v>0.3543</v>
      </c>
      <c r="G21" s="67">
        <v>504282.38627745374</v>
      </c>
      <c r="H21" s="132">
        <v>0.115</v>
      </c>
      <c r="I21" s="67">
        <v>297</v>
      </c>
      <c r="J21" s="132">
        <v>0.3468</v>
      </c>
      <c r="K21" s="67">
        <v>1190.4706614217946</v>
      </c>
      <c r="L21" s="67">
        <v>867362.37660391408</v>
      </c>
      <c r="M21" s="118">
        <v>1.72</v>
      </c>
      <c r="N21" s="67">
        <v>20080.869478385339</v>
      </c>
      <c r="O21" s="133"/>
      <c r="Q21"/>
    </row>
    <row r="22" spans="1:17" ht="15" customHeight="1">
      <c r="A22" s="7"/>
      <c r="B22" s="131"/>
      <c r="C22" s="125" t="s">
        <v>393</v>
      </c>
      <c r="D22" s="67">
        <v>24827.659620000002</v>
      </c>
      <c r="E22" s="67">
        <v>22492.497542332399</v>
      </c>
      <c r="F22" s="132">
        <v>0.27289999999999998</v>
      </c>
      <c r="G22" s="67">
        <v>30966.258084764475</v>
      </c>
      <c r="H22" s="132">
        <v>0.50849999999999995</v>
      </c>
      <c r="I22" s="67">
        <v>63</v>
      </c>
      <c r="J22" s="132">
        <v>0.37219999999999998</v>
      </c>
      <c r="K22" s="67">
        <v>721.03435147797984</v>
      </c>
      <c r="L22" s="67">
        <v>57218.430036094498</v>
      </c>
      <c r="M22" s="118">
        <v>1.8478000000000001</v>
      </c>
      <c r="N22" s="67">
        <v>5802.3025832143294</v>
      </c>
      <c r="O22" s="133"/>
      <c r="Q22"/>
    </row>
    <row r="23" spans="1:17" ht="15" customHeight="1">
      <c r="A23" s="7"/>
      <c r="B23" s="131"/>
      <c r="C23" s="125" t="s">
        <v>394</v>
      </c>
      <c r="D23" s="67">
        <v>2119177.9324708902</v>
      </c>
      <c r="E23" s="67">
        <v>247738.73684964</v>
      </c>
      <c r="F23" s="132">
        <v>0.43340000000000001</v>
      </c>
      <c r="G23" s="67">
        <v>2226548.358997582</v>
      </c>
      <c r="H23" s="132">
        <v>1</v>
      </c>
      <c r="I23" s="67">
        <v>193</v>
      </c>
      <c r="J23" s="132">
        <v>0.69450000000000001</v>
      </c>
      <c r="K23" s="67">
        <v>1202.8897385694097</v>
      </c>
      <c r="L23" s="67">
        <v>265881.27665465389</v>
      </c>
      <c r="M23" s="118">
        <v>0.11940000000000001</v>
      </c>
      <c r="N23" s="67">
        <v>1469109.9792437078</v>
      </c>
      <c r="O23" s="133"/>
      <c r="Q23"/>
    </row>
    <row r="24" spans="1:17" ht="15" customHeight="1">
      <c r="A24" s="7"/>
      <c r="B24" s="1289"/>
      <c r="C24" s="1288" t="s">
        <v>395</v>
      </c>
      <c r="D24" s="134">
        <v>6858097.9632675275</v>
      </c>
      <c r="E24" s="134">
        <v>3216718.4543055152</v>
      </c>
      <c r="F24" s="135">
        <v>0.62619999999999998</v>
      </c>
      <c r="G24" s="134">
        <v>8838929.7873800304</v>
      </c>
      <c r="H24" s="135">
        <v>0.2722</v>
      </c>
      <c r="I24" s="134">
        <v>2891</v>
      </c>
      <c r="J24" s="135">
        <v>0.45500000000000002</v>
      </c>
      <c r="K24" s="134">
        <v>890.30519579929614</v>
      </c>
      <c r="L24" s="134">
        <v>5951550.0703361286</v>
      </c>
      <c r="M24" s="136">
        <v>0.67330000000000001</v>
      </c>
      <c r="N24" s="134">
        <v>1537629.4713576129</v>
      </c>
      <c r="O24" s="137">
        <v>-1540642.7456432297</v>
      </c>
      <c r="Q24"/>
    </row>
    <row r="25" spans="1:17" ht="15" customHeight="1">
      <c r="B25" s="124" t="s">
        <v>325</v>
      </c>
      <c r="C25" s="138" t="s">
        <v>381</v>
      </c>
      <c r="D25" s="126"/>
      <c r="E25" s="126"/>
      <c r="F25" s="126">
        <v>0</v>
      </c>
      <c r="G25" s="126"/>
      <c r="H25" s="126">
        <v>0</v>
      </c>
      <c r="I25" s="126"/>
      <c r="J25" s="126">
        <v>0</v>
      </c>
      <c r="K25" s="127"/>
      <c r="L25" s="129"/>
      <c r="M25" s="128">
        <v>0</v>
      </c>
      <c r="N25" s="126"/>
      <c r="O25" s="130"/>
      <c r="Q25"/>
    </row>
    <row r="26" spans="1:17" ht="15" customHeight="1">
      <c r="B26" s="131"/>
      <c r="C26" s="125" t="s">
        <v>382</v>
      </c>
      <c r="D26" s="126">
        <v>45.208769999999994</v>
      </c>
      <c r="E26" s="67">
        <v>612.36739</v>
      </c>
      <c r="F26" s="132">
        <v>0.45069999999999999</v>
      </c>
      <c r="G26" s="67">
        <v>321.20900488399997</v>
      </c>
      <c r="H26" s="132">
        <v>5.0000000000000001E-4</v>
      </c>
      <c r="I26" s="67">
        <v>7</v>
      </c>
      <c r="J26" s="132">
        <v>0.39650000000000002</v>
      </c>
      <c r="K26" s="93">
        <v>411.29962277425813</v>
      </c>
      <c r="L26" s="67">
        <v>27.00066461317477</v>
      </c>
      <c r="M26" s="118">
        <v>8.4099999999999994E-2</v>
      </c>
      <c r="N26" s="67">
        <v>6.3687019432862008E-2</v>
      </c>
      <c r="O26" s="133"/>
      <c r="Q26"/>
    </row>
    <row r="27" spans="1:17" ht="15" customHeight="1">
      <c r="B27" s="131"/>
      <c r="C27" s="125" t="s">
        <v>383</v>
      </c>
      <c r="D27" s="126">
        <v>4349.35556</v>
      </c>
      <c r="E27" s="67">
        <v>3736.38778</v>
      </c>
      <c r="F27" s="132">
        <v>0.55259999999999998</v>
      </c>
      <c r="G27" s="67">
        <v>5936.6330155859996</v>
      </c>
      <c r="H27" s="132">
        <v>1E-3</v>
      </c>
      <c r="I27" s="67">
        <v>72</v>
      </c>
      <c r="J27" s="132">
        <v>0.3654</v>
      </c>
      <c r="K27" s="93">
        <v>777.68406770982335</v>
      </c>
      <c r="L27" s="67">
        <v>965.59959541120406</v>
      </c>
      <c r="M27" s="118">
        <v>0.16270000000000001</v>
      </c>
      <c r="N27" s="67">
        <v>2.1568640487191435</v>
      </c>
      <c r="O27" s="133"/>
      <c r="Q27"/>
    </row>
    <row r="28" spans="1:17" ht="15" customHeight="1">
      <c r="B28" s="131"/>
      <c r="C28" s="125" t="s">
        <v>384</v>
      </c>
      <c r="D28" s="126">
        <v>62978.332230809894</v>
      </c>
      <c r="E28" s="67">
        <v>107648.41403964099</v>
      </c>
      <c r="F28" s="132">
        <v>0.72850000000000004</v>
      </c>
      <c r="G28" s="67">
        <v>137685.87264844199</v>
      </c>
      <c r="H28" s="132">
        <v>2E-3</v>
      </c>
      <c r="I28" s="67">
        <v>494</v>
      </c>
      <c r="J28" s="132">
        <v>0.39529999999999998</v>
      </c>
      <c r="K28" s="93">
        <v>537.18173557392868</v>
      </c>
      <c r="L28" s="67">
        <v>32041.203956409299</v>
      </c>
      <c r="M28" s="118">
        <v>0.23269999999999999</v>
      </c>
      <c r="N28" s="67">
        <v>108.3925350639816</v>
      </c>
      <c r="O28" s="133"/>
      <c r="Q28"/>
    </row>
    <row r="29" spans="1:17" ht="15" customHeight="1">
      <c r="B29" s="131"/>
      <c r="C29" s="125" t="s">
        <v>385</v>
      </c>
      <c r="D29" s="126">
        <v>170978.891153512</v>
      </c>
      <c r="E29" s="67">
        <v>226083.38580669599</v>
      </c>
      <c r="F29" s="132">
        <v>0.61309999999999998</v>
      </c>
      <c r="G29" s="67">
        <v>281351.40876786306</v>
      </c>
      <c r="H29" s="132">
        <v>4.0000000000000001E-3</v>
      </c>
      <c r="I29" s="67">
        <v>948</v>
      </c>
      <c r="J29" s="132">
        <v>0.39029999999999998</v>
      </c>
      <c r="K29" s="93">
        <v>673.21441060355221</v>
      </c>
      <c r="L29" s="67">
        <v>98784.247266119812</v>
      </c>
      <c r="M29" s="118">
        <v>0.35110000000000002</v>
      </c>
      <c r="N29" s="67">
        <v>440.23520865316004</v>
      </c>
      <c r="O29" s="133"/>
      <c r="Q29"/>
    </row>
    <row r="30" spans="1:17" ht="15" customHeight="1">
      <c r="B30" s="131"/>
      <c r="C30" s="125" t="s">
        <v>386</v>
      </c>
      <c r="D30" s="126">
        <v>288494.33517276798</v>
      </c>
      <c r="E30" s="67">
        <v>197165.82703804399</v>
      </c>
      <c r="F30" s="132">
        <v>0.59160000000000001</v>
      </c>
      <c r="G30" s="67">
        <v>391574.821721485</v>
      </c>
      <c r="H30" s="132">
        <v>7.0000000000000001E-3</v>
      </c>
      <c r="I30" s="67">
        <v>975</v>
      </c>
      <c r="J30" s="132">
        <v>0.37480000000000002</v>
      </c>
      <c r="K30" s="93">
        <v>755.31376204912374</v>
      </c>
      <c r="L30" s="67">
        <v>189737.79471435474</v>
      </c>
      <c r="M30" s="118">
        <v>0.48459999999999998</v>
      </c>
      <c r="N30" s="67">
        <v>1022.2645989687319</v>
      </c>
      <c r="O30" s="133"/>
      <c r="Q30"/>
    </row>
    <row r="31" spans="1:17" ht="15" customHeight="1">
      <c r="B31" s="131"/>
      <c r="C31" s="125" t="s">
        <v>387</v>
      </c>
      <c r="D31" s="126">
        <v>317959.95845614199</v>
      </c>
      <c r="E31" s="67">
        <v>183570.11427462898</v>
      </c>
      <c r="F31" s="132">
        <v>0.57479999999999998</v>
      </c>
      <c r="G31" s="67">
        <v>359845.77189440205</v>
      </c>
      <c r="H31" s="132">
        <v>1.2999999999999999E-2</v>
      </c>
      <c r="I31" s="67">
        <v>984</v>
      </c>
      <c r="J31" s="132">
        <v>0.38829999999999998</v>
      </c>
      <c r="K31" s="93">
        <v>596.867382697788</v>
      </c>
      <c r="L31" s="67">
        <v>214129.94765838771</v>
      </c>
      <c r="M31" s="118">
        <v>0.59509999999999996</v>
      </c>
      <c r="N31" s="67">
        <v>1808.711525980257</v>
      </c>
      <c r="O31" s="133"/>
      <c r="Q31"/>
    </row>
    <row r="32" spans="1:17" ht="15" customHeight="1">
      <c r="B32" s="131"/>
      <c r="C32" s="125" t="s">
        <v>388</v>
      </c>
      <c r="D32" s="126">
        <v>638914.03222000098</v>
      </c>
      <c r="E32" s="67">
        <v>163874.49147813002</v>
      </c>
      <c r="F32" s="132">
        <v>0.42699999999999999</v>
      </c>
      <c r="G32" s="67">
        <v>649023.23093909759</v>
      </c>
      <c r="H32" s="132">
        <v>2.3E-2</v>
      </c>
      <c r="I32" s="67">
        <v>756</v>
      </c>
      <c r="J32" s="132">
        <v>0.39069999999999999</v>
      </c>
      <c r="K32" s="93">
        <v>1225.6276356623514</v>
      </c>
      <c r="L32" s="67">
        <v>690223.42571416846</v>
      </c>
      <c r="M32" s="118">
        <v>1.0634999999999999</v>
      </c>
      <c r="N32" s="67">
        <v>5832.1602152824598</v>
      </c>
      <c r="O32" s="133"/>
      <c r="Q32"/>
    </row>
    <row r="33" spans="1:17" ht="15" customHeight="1">
      <c r="B33" s="131"/>
      <c r="C33" s="125" t="s">
        <v>389</v>
      </c>
      <c r="D33" s="126">
        <v>252628.78232276201</v>
      </c>
      <c r="E33" s="67">
        <v>210409.01366107698</v>
      </c>
      <c r="F33" s="132">
        <v>0.34560000000000002</v>
      </c>
      <c r="G33" s="67">
        <v>272826.67993360118</v>
      </c>
      <c r="H33" s="132">
        <v>3.6999999999999998E-2</v>
      </c>
      <c r="I33" s="67">
        <v>637</v>
      </c>
      <c r="J33" s="132">
        <v>0.3659</v>
      </c>
      <c r="K33" s="93">
        <v>635.20915801097669</v>
      </c>
      <c r="L33" s="67">
        <v>215430.15477637929</v>
      </c>
      <c r="M33" s="118">
        <v>0.78959999999999997</v>
      </c>
      <c r="N33" s="67">
        <v>3656.2949660516492</v>
      </c>
      <c r="O33" s="133"/>
      <c r="Q33"/>
    </row>
    <row r="34" spans="1:17" ht="15" customHeight="1">
      <c r="B34" s="131"/>
      <c r="C34" s="125" t="s">
        <v>390</v>
      </c>
      <c r="D34" s="126">
        <v>218921.31686494203</v>
      </c>
      <c r="E34" s="67">
        <v>105519.086328096</v>
      </c>
      <c r="F34" s="132">
        <v>0.39650000000000002</v>
      </c>
      <c r="G34" s="67">
        <v>243096.63146998812</v>
      </c>
      <c r="H34" s="132">
        <v>5.8999999999999997E-2</v>
      </c>
      <c r="I34" s="67">
        <v>556</v>
      </c>
      <c r="J34" s="132">
        <v>0.35680000000000001</v>
      </c>
      <c r="K34" s="93">
        <v>765.22564687694853</v>
      </c>
      <c r="L34" s="67">
        <v>228510.30231493051</v>
      </c>
      <c r="M34" s="118">
        <v>0.94</v>
      </c>
      <c r="N34" s="67">
        <v>5078.8680773838096</v>
      </c>
      <c r="O34" s="133"/>
      <c r="Q34"/>
    </row>
    <row r="35" spans="1:17" ht="15" customHeight="1">
      <c r="A35" s="7"/>
      <c r="B35" s="131"/>
      <c r="C35" s="125" t="s">
        <v>391</v>
      </c>
      <c r="D35" s="126">
        <v>121777.23576601701</v>
      </c>
      <c r="E35" s="67">
        <v>93628.7322665463</v>
      </c>
      <c r="F35" s="132">
        <v>0.33639999999999998</v>
      </c>
      <c r="G35" s="67">
        <v>141210.29238984638</v>
      </c>
      <c r="H35" s="132">
        <v>8.3000000000000004E-2</v>
      </c>
      <c r="I35" s="67">
        <v>281</v>
      </c>
      <c r="J35" s="132">
        <v>0.35499999999999998</v>
      </c>
      <c r="K35" s="93">
        <v>696.59815038753288</v>
      </c>
      <c r="L35" s="67">
        <v>143547.7388347396</v>
      </c>
      <c r="M35" s="118">
        <v>1.0165999999999999</v>
      </c>
      <c r="N35" s="67">
        <v>4112.0174682536217</v>
      </c>
      <c r="O35" s="133"/>
      <c r="Q35"/>
    </row>
    <row r="36" spans="1:17" ht="15" customHeight="1">
      <c r="A36" s="7"/>
      <c r="B36" s="131"/>
      <c r="C36" s="125" t="s">
        <v>392</v>
      </c>
      <c r="D36" s="126">
        <v>672121.01548786799</v>
      </c>
      <c r="E36" s="67">
        <v>188157.84694215198</v>
      </c>
      <c r="F36" s="132">
        <v>0.35959999999999998</v>
      </c>
      <c r="G36" s="67">
        <v>718519.8225566512</v>
      </c>
      <c r="H36" s="132">
        <v>0.115</v>
      </c>
      <c r="I36" s="67">
        <v>1854</v>
      </c>
      <c r="J36" s="132">
        <v>0.33610000000000001</v>
      </c>
      <c r="K36" s="93">
        <v>907.33583019273567</v>
      </c>
      <c r="L36" s="67">
        <v>886710.84648806509</v>
      </c>
      <c r="M36" s="118">
        <v>1.2341</v>
      </c>
      <c r="N36" s="67">
        <v>27696.117112842447</v>
      </c>
      <c r="O36" s="133"/>
      <c r="Q36"/>
    </row>
    <row r="37" spans="1:17" ht="15" customHeight="1">
      <c r="A37" s="7"/>
      <c r="B37" s="131"/>
      <c r="C37" s="125" t="s">
        <v>393</v>
      </c>
      <c r="D37" s="126">
        <v>149693.37001502002</v>
      </c>
      <c r="E37" s="67">
        <v>15364.445092053498</v>
      </c>
      <c r="F37" s="132">
        <v>0.30719999999999997</v>
      </c>
      <c r="G37" s="67">
        <v>154411.86251443473</v>
      </c>
      <c r="H37" s="132">
        <v>0.51439999999999997</v>
      </c>
      <c r="I37" s="67">
        <v>150</v>
      </c>
      <c r="J37" s="132">
        <v>0.33939999999999998</v>
      </c>
      <c r="K37" s="93">
        <v>1502.6892661523821</v>
      </c>
      <c r="L37" s="67">
        <v>235811.70781769097</v>
      </c>
      <c r="M37" s="118">
        <v>1.5271999999999999</v>
      </c>
      <c r="N37" s="67">
        <v>26918.032697210179</v>
      </c>
      <c r="O37" s="133"/>
      <c r="Q37"/>
    </row>
    <row r="38" spans="1:17" ht="15" customHeight="1">
      <c r="A38" s="7"/>
      <c r="B38" s="131"/>
      <c r="C38" s="125" t="s">
        <v>394</v>
      </c>
      <c r="D38" s="126">
        <v>926962.78856616199</v>
      </c>
      <c r="E38" s="67">
        <v>140900.96966409599</v>
      </c>
      <c r="F38" s="132">
        <v>0.23719999999999999</v>
      </c>
      <c r="G38" s="67">
        <v>960385.32021175709</v>
      </c>
      <c r="H38" s="132">
        <v>1</v>
      </c>
      <c r="I38" s="67">
        <v>836</v>
      </c>
      <c r="J38" s="132">
        <v>0.56340000000000001</v>
      </c>
      <c r="K38" s="93">
        <v>1218.1921583607896</v>
      </c>
      <c r="L38" s="67">
        <v>161936.54984720569</v>
      </c>
      <c r="M38" s="118">
        <v>0.1686</v>
      </c>
      <c r="N38" s="67">
        <v>490977.07444386481</v>
      </c>
      <c r="O38" s="133"/>
      <c r="Q38"/>
    </row>
    <row r="39" spans="1:17" ht="15" customHeight="1">
      <c r="A39" s="7"/>
      <c r="B39" s="1289"/>
      <c r="C39" s="1288" t="s">
        <v>395</v>
      </c>
      <c r="D39" s="134">
        <v>3825824.622586004</v>
      </c>
      <c r="E39" s="134">
        <v>1636671.0817611604</v>
      </c>
      <c r="F39" s="135">
        <v>0.46639999999999998</v>
      </c>
      <c r="G39" s="134">
        <v>4316189.5570680387</v>
      </c>
      <c r="H39" s="135">
        <v>0.2596</v>
      </c>
      <c r="I39" s="134">
        <v>8550</v>
      </c>
      <c r="J39" s="135">
        <v>0.40989999999999999</v>
      </c>
      <c r="K39" s="134">
        <v>937.67512295236224</v>
      </c>
      <c r="L39" s="134">
        <v>3097856.5196484756</v>
      </c>
      <c r="M39" s="136">
        <v>0.7177</v>
      </c>
      <c r="N39" s="134">
        <v>567652.38940062327</v>
      </c>
      <c r="O39" s="137">
        <v>-557370.97064161289</v>
      </c>
      <c r="Q39"/>
    </row>
    <row r="40" spans="1:17" ht="15" customHeight="1" thickBot="1">
      <c r="A40" s="7"/>
      <c r="B40" s="153" t="s">
        <v>2</v>
      </c>
      <c r="C40" s="139"/>
      <c r="D40" s="140">
        <v>10683922.585853532</v>
      </c>
      <c r="E40" s="140">
        <v>4853389.5360666756</v>
      </c>
      <c r="F40" s="141" t="s">
        <v>1352</v>
      </c>
      <c r="G40" s="140">
        <v>13155119.344448069</v>
      </c>
      <c r="H40" s="141" t="s">
        <v>1352</v>
      </c>
      <c r="I40" s="141" t="s">
        <v>1352</v>
      </c>
      <c r="J40" s="141" t="s">
        <v>1352</v>
      </c>
      <c r="K40" s="141" t="s">
        <v>1352</v>
      </c>
      <c r="L40" s="140">
        <v>9049406.5899846032</v>
      </c>
      <c r="M40" s="142">
        <v>0.68789999999999996</v>
      </c>
      <c r="N40" s="140">
        <v>2105281.8607582361</v>
      </c>
      <c r="O40" s="140">
        <v>-2098013.7162848427</v>
      </c>
      <c r="Q40"/>
    </row>
    <row r="41" spans="1:17" ht="15" customHeight="1" thickTop="1">
      <c r="B41" s="154" t="s">
        <v>396</v>
      </c>
      <c r="C41" s="146"/>
      <c r="D41" s="146"/>
      <c r="E41" s="146"/>
      <c r="F41" s="146"/>
      <c r="G41" s="146"/>
      <c r="H41" s="146"/>
      <c r="I41" s="146"/>
      <c r="J41" s="146"/>
      <c r="K41" s="146"/>
      <c r="L41" s="146"/>
      <c r="M41" s="146"/>
      <c r="N41" s="146"/>
      <c r="O41" s="146"/>
      <c r="Q41"/>
    </row>
    <row r="42" spans="1:17" ht="15" customHeight="1">
      <c r="B42" s="154"/>
      <c r="C42" s="146"/>
      <c r="D42" s="146"/>
      <c r="E42" s="146"/>
      <c r="F42" s="146"/>
      <c r="G42" s="146"/>
      <c r="H42" s="146"/>
      <c r="I42" s="146"/>
      <c r="J42" s="146"/>
      <c r="K42" s="146"/>
      <c r="L42" s="146"/>
      <c r="M42" s="146"/>
      <c r="N42" s="146"/>
      <c r="O42" s="146"/>
      <c r="Q42"/>
    </row>
    <row r="43" spans="1:17" ht="15" customHeight="1">
      <c r="B43" s="51"/>
      <c r="C43" s="51"/>
      <c r="D43" s="51"/>
      <c r="E43" s="51"/>
      <c r="F43" s="51"/>
      <c r="G43" s="51"/>
      <c r="H43" s="51"/>
      <c r="I43" s="51"/>
      <c r="J43" s="51"/>
      <c r="K43" s="51"/>
      <c r="L43" s="51"/>
      <c r="M43" s="51"/>
      <c r="N43" s="51"/>
      <c r="O43" s="1283"/>
      <c r="Q43"/>
    </row>
    <row r="44" spans="1:17" ht="15" customHeight="1">
      <c r="B44" s="51"/>
      <c r="C44" s="1359" t="s">
        <v>607</v>
      </c>
      <c r="D44" s="1359"/>
      <c r="E44" s="1359"/>
      <c r="F44" s="1359"/>
      <c r="G44" s="1359"/>
      <c r="H44" s="1359"/>
      <c r="I44" s="1359"/>
      <c r="J44" s="1359"/>
      <c r="K44" s="1359"/>
      <c r="L44" s="1359"/>
      <c r="M44" s="1359"/>
      <c r="N44" s="1359"/>
      <c r="O44" s="1359"/>
      <c r="Q44"/>
    </row>
    <row r="45" spans="1:17" ht="15" customHeight="1">
      <c r="B45" s="51"/>
      <c r="C45" s="1012"/>
      <c r="D45" s="1012" t="s">
        <v>305</v>
      </c>
      <c r="E45" s="1012" t="s">
        <v>306</v>
      </c>
      <c r="F45" s="1012" t="s">
        <v>307</v>
      </c>
      <c r="G45" s="1012" t="s">
        <v>308</v>
      </c>
      <c r="H45" s="1012" t="s">
        <v>309</v>
      </c>
      <c r="I45" s="1012" t="s">
        <v>310</v>
      </c>
      <c r="J45" s="1012" t="s">
        <v>311</v>
      </c>
      <c r="K45" s="1012" t="s">
        <v>1574</v>
      </c>
      <c r="L45" s="1012" t="s">
        <v>1575</v>
      </c>
      <c r="M45" s="1012" t="s">
        <v>1576</v>
      </c>
      <c r="N45" s="1012" t="s">
        <v>1577</v>
      </c>
      <c r="O45" s="1012" t="s">
        <v>1578</v>
      </c>
      <c r="Q45"/>
    </row>
    <row r="46" spans="1:17" ht="45" customHeight="1">
      <c r="B46" s="701"/>
      <c r="C46" s="1281" t="s">
        <v>370</v>
      </c>
      <c r="D46" s="1282" t="s">
        <v>371</v>
      </c>
      <c r="E46" s="1282" t="s">
        <v>1900</v>
      </c>
      <c r="F46" s="1282" t="s">
        <v>372</v>
      </c>
      <c r="G46" s="1282" t="s">
        <v>373</v>
      </c>
      <c r="H46" s="1282" t="s">
        <v>374</v>
      </c>
      <c r="I46" s="1282" t="s">
        <v>375</v>
      </c>
      <c r="J46" s="1282" t="s">
        <v>376</v>
      </c>
      <c r="K46" s="1282" t="s">
        <v>377</v>
      </c>
      <c r="L46" s="1281" t="s">
        <v>1</v>
      </c>
      <c r="M46" s="1282" t="s">
        <v>362</v>
      </c>
      <c r="N46" s="1281" t="s">
        <v>378</v>
      </c>
      <c r="O46" s="1282" t="s">
        <v>379</v>
      </c>
      <c r="Q46"/>
    </row>
    <row r="47" spans="1:17" ht="15" customHeight="1">
      <c r="B47" s="124" t="s">
        <v>380</v>
      </c>
      <c r="C47" s="125" t="s">
        <v>381</v>
      </c>
      <c r="D47" s="126">
        <v>0</v>
      </c>
      <c r="E47" s="126">
        <v>0</v>
      </c>
      <c r="F47" s="127">
        <v>0</v>
      </c>
      <c r="G47" s="126">
        <v>0</v>
      </c>
      <c r="H47" s="127">
        <v>0</v>
      </c>
      <c r="I47" s="126">
        <v>0</v>
      </c>
      <c r="J47" s="126">
        <v>0</v>
      </c>
      <c r="K47" s="128">
        <v>0</v>
      </c>
      <c r="L47" s="129">
        <v>0</v>
      </c>
      <c r="M47" s="128">
        <v>0</v>
      </c>
      <c r="N47" s="129">
        <v>0</v>
      </c>
      <c r="O47" s="130">
        <v>0</v>
      </c>
      <c r="Q47"/>
    </row>
    <row r="48" spans="1:17" ht="15" customHeight="1">
      <c r="B48" s="144"/>
      <c r="C48" s="125" t="s">
        <v>382</v>
      </c>
      <c r="D48" s="67">
        <v>0</v>
      </c>
      <c r="E48" s="67">
        <v>315.89999999999998</v>
      </c>
      <c r="F48" s="132">
        <v>0.23400000000000001</v>
      </c>
      <c r="G48" s="67">
        <v>73.900000000000006</v>
      </c>
      <c r="H48" s="132">
        <v>5.0000000000000001E-4</v>
      </c>
      <c r="I48" s="67">
        <v>11</v>
      </c>
      <c r="J48" s="132">
        <v>0.42259999999999998</v>
      </c>
      <c r="K48" s="67">
        <v>718.6</v>
      </c>
      <c r="L48" s="67">
        <v>12.3</v>
      </c>
      <c r="M48" s="118">
        <v>0.16639999999999999</v>
      </c>
      <c r="N48" s="67">
        <v>0</v>
      </c>
      <c r="O48" s="133">
        <v>0</v>
      </c>
      <c r="Q48"/>
    </row>
    <row r="49" spans="2:17" ht="15" customHeight="1">
      <c r="B49" s="144"/>
      <c r="C49" s="125" t="s">
        <v>383</v>
      </c>
      <c r="D49" s="67">
        <v>20136</v>
      </c>
      <c r="E49" s="67">
        <v>18643.3</v>
      </c>
      <c r="F49" s="132">
        <v>0.55630000000000002</v>
      </c>
      <c r="G49" s="67">
        <v>30508.2</v>
      </c>
      <c r="H49" s="132">
        <v>1E-3</v>
      </c>
      <c r="I49" s="67">
        <v>83</v>
      </c>
      <c r="J49" s="132">
        <v>0.42130000000000001</v>
      </c>
      <c r="K49" s="67">
        <v>502.8</v>
      </c>
      <c r="L49" s="67">
        <v>6479</v>
      </c>
      <c r="M49" s="118">
        <v>0.21240000000000001</v>
      </c>
      <c r="N49" s="67">
        <v>12.9</v>
      </c>
      <c r="O49" s="133">
        <v>0</v>
      </c>
      <c r="Q49"/>
    </row>
    <row r="50" spans="2:17" ht="15" customHeight="1">
      <c r="B50" s="144"/>
      <c r="C50" s="125" t="s">
        <v>384</v>
      </c>
      <c r="D50" s="67">
        <v>549003.80000000005</v>
      </c>
      <c r="E50" s="67">
        <v>978888.4</v>
      </c>
      <c r="F50" s="132">
        <v>0.80230000000000001</v>
      </c>
      <c r="G50" s="67">
        <v>1335968.3</v>
      </c>
      <c r="H50" s="132">
        <v>2E-3</v>
      </c>
      <c r="I50" s="67">
        <v>370</v>
      </c>
      <c r="J50" s="132">
        <v>0.41799999999999998</v>
      </c>
      <c r="K50" s="67">
        <v>649.20000000000005</v>
      </c>
      <c r="L50" s="67">
        <v>490417.5</v>
      </c>
      <c r="M50" s="118">
        <v>0.36709999999999998</v>
      </c>
      <c r="N50" s="67">
        <v>1116.9000000000001</v>
      </c>
      <c r="O50" s="133">
        <v>0</v>
      </c>
      <c r="Q50"/>
    </row>
    <row r="51" spans="2:17" ht="15" customHeight="1">
      <c r="B51" s="144"/>
      <c r="C51" s="125" t="s">
        <v>385</v>
      </c>
      <c r="D51" s="67">
        <v>468829.4</v>
      </c>
      <c r="E51" s="67">
        <v>262931.20000000001</v>
      </c>
      <c r="F51" s="132">
        <v>0.71709999999999996</v>
      </c>
      <c r="G51" s="67">
        <v>658124.6</v>
      </c>
      <c r="H51" s="132">
        <v>4.0000000000000001E-3</v>
      </c>
      <c r="I51" s="67">
        <v>386</v>
      </c>
      <c r="J51" s="132">
        <v>0.29620000000000002</v>
      </c>
      <c r="K51" s="67">
        <v>640.6</v>
      </c>
      <c r="L51" s="67">
        <v>235639.3</v>
      </c>
      <c r="M51" s="118">
        <v>0.35799999999999998</v>
      </c>
      <c r="N51" s="67">
        <v>779.2</v>
      </c>
      <c r="O51" s="133">
        <v>0</v>
      </c>
      <c r="Q51"/>
    </row>
    <row r="52" spans="2:17" ht="15" customHeight="1">
      <c r="B52" s="144"/>
      <c r="C52" s="125" t="s">
        <v>386</v>
      </c>
      <c r="D52" s="67">
        <v>411964.1</v>
      </c>
      <c r="E52" s="67">
        <v>448757.6</v>
      </c>
      <c r="F52" s="132">
        <v>0.75860000000000005</v>
      </c>
      <c r="G52" s="67">
        <v>747612.1</v>
      </c>
      <c r="H52" s="132">
        <v>7.0000000000000001E-3</v>
      </c>
      <c r="I52" s="67">
        <v>311</v>
      </c>
      <c r="J52" s="132">
        <v>0.3977</v>
      </c>
      <c r="K52" s="67">
        <v>733.4</v>
      </c>
      <c r="L52" s="67">
        <v>516793.1</v>
      </c>
      <c r="M52" s="118">
        <v>0.69130000000000003</v>
      </c>
      <c r="N52" s="67">
        <v>2080.1999999999998</v>
      </c>
      <c r="O52" s="133">
        <v>0</v>
      </c>
      <c r="Q52"/>
    </row>
    <row r="53" spans="2:17" ht="15" customHeight="1">
      <c r="B53" s="144"/>
      <c r="C53" s="125" t="s">
        <v>387</v>
      </c>
      <c r="D53" s="67">
        <v>551403.6</v>
      </c>
      <c r="E53" s="67">
        <v>245340.7</v>
      </c>
      <c r="F53" s="132">
        <v>0.68840000000000001</v>
      </c>
      <c r="G53" s="67">
        <v>720933.1</v>
      </c>
      <c r="H53" s="132">
        <v>1.2999999999999999E-2</v>
      </c>
      <c r="I53" s="67">
        <v>302</v>
      </c>
      <c r="J53" s="132">
        <v>0.40339999999999998</v>
      </c>
      <c r="K53" s="67">
        <v>644.5</v>
      </c>
      <c r="L53" s="67">
        <v>627777.4</v>
      </c>
      <c r="M53" s="118">
        <v>0.87080000000000002</v>
      </c>
      <c r="N53" s="67">
        <v>3779.7</v>
      </c>
      <c r="O53" s="133">
        <v>0</v>
      </c>
      <c r="Q53"/>
    </row>
    <row r="54" spans="2:17" ht="15" customHeight="1">
      <c r="B54" s="144"/>
      <c r="C54" s="125" t="s">
        <v>388</v>
      </c>
      <c r="D54" s="67">
        <v>451873.3</v>
      </c>
      <c r="E54" s="67">
        <v>249778</v>
      </c>
      <c r="F54" s="132">
        <v>0.61870000000000003</v>
      </c>
      <c r="G54" s="67">
        <v>591479.4</v>
      </c>
      <c r="H54" s="132">
        <v>2.3E-2</v>
      </c>
      <c r="I54" s="67">
        <v>229</v>
      </c>
      <c r="J54" s="132">
        <v>0.34279999999999999</v>
      </c>
      <c r="K54" s="67">
        <v>584.5</v>
      </c>
      <c r="L54" s="67">
        <v>515400</v>
      </c>
      <c r="M54" s="118">
        <v>0.87139999999999995</v>
      </c>
      <c r="N54" s="67">
        <v>4652.5</v>
      </c>
      <c r="O54" s="133">
        <v>0</v>
      </c>
      <c r="Q54"/>
    </row>
    <row r="55" spans="2:17" ht="15" customHeight="1">
      <c r="B55" s="144"/>
      <c r="C55" s="125" t="s">
        <v>389</v>
      </c>
      <c r="D55" s="67">
        <v>789017.9</v>
      </c>
      <c r="E55" s="67">
        <v>322575.09999999998</v>
      </c>
      <c r="F55" s="132">
        <v>0.50539999999999996</v>
      </c>
      <c r="G55" s="67">
        <v>962200</v>
      </c>
      <c r="H55" s="132">
        <v>3.6999999999999998E-2</v>
      </c>
      <c r="I55" s="67">
        <v>280</v>
      </c>
      <c r="J55" s="132">
        <v>0.3669</v>
      </c>
      <c r="K55" s="67">
        <v>645.4</v>
      </c>
      <c r="L55" s="67">
        <v>1054342.1000000001</v>
      </c>
      <c r="M55" s="118">
        <v>1.0958000000000001</v>
      </c>
      <c r="N55" s="67">
        <v>13058.4</v>
      </c>
      <c r="O55" s="133">
        <v>0</v>
      </c>
      <c r="Q55"/>
    </row>
    <row r="56" spans="2:17" ht="15" customHeight="1">
      <c r="B56" s="144"/>
      <c r="C56" s="125" t="s">
        <v>390</v>
      </c>
      <c r="D56" s="67">
        <v>253494.7</v>
      </c>
      <c r="E56" s="67">
        <v>217778.7</v>
      </c>
      <c r="F56" s="132">
        <v>0.46729999999999999</v>
      </c>
      <c r="G56" s="67">
        <v>343388.4</v>
      </c>
      <c r="H56" s="132">
        <v>5.91E-2</v>
      </c>
      <c r="I56" s="67">
        <v>189</v>
      </c>
      <c r="J56" s="132">
        <v>0.34839999999999999</v>
      </c>
      <c r="K56" s="67">
        <v>568.5</v>
      </c>
      <c r="L56" s="67">
        <v>414909.3</v>
      </c>
      <c r="M56" s="118">
        <v>1.2082999999999999</v>
      </c>
      <c r="N56" s="67">
        <v>7067.5</v>
      </c>
      <c r="O56" s="133">
        <v>0</v>
      </c>
      <c r="Q56"/>
    </row>
    <row r="57" spans="2:17" ht="15" customHeight="1">
      <c r="B57" s="144"/>
      <c r="C57" s="125" t="s">
        <v>391</v>
      </c>
      <c r="D57" s="67">
        <v>484567.8</v>
      </c>
      <c r="E57" s="67">
        <v>78963.199999999997</v>
      </c>
      <c r="F57" s="132">
        <v>0.4501</v>
      </c>
      <c r="G57" s="67">
        <v>436599.5</v>
      </c>
      <c r="H57" s="132">
        <v>8.3000000000000004E-2</v>
      </c>
      <c r="I57" s="67">
        <v>122</v>
      </c>
      <c r="J57" s="132">
        <v>0.30740000000000001</v>
      </c>
      <c r="K57" s="67">
        <v>772.3</v>
      </c>
      <c r="L57" s="67">
        <v>555618.69999999995</v>
      </c>
      <c r="M57" s="118">
        <v>1.2726</v>
      </c>
      <c r="N57" s="67">
        <v>11062.7</v>
      </c>
      <c r="O57" s="133">
        <v>0</v>
      </c>
      <c r="Q57"/>
    </row>
    <row r="58" spans="2:17" ht="15" customHeight="1">
      <c r="B58" s="144"/>
      <c r="C58" s="125" t="s">
        <v>392</v>
      </c>
      <c r="D58" s="67">
        <v>487216.1</v>
      </c>
      <c r="E58" s="67">
        <v>229582.8</v>
      </c>
      <c r="F58" s="132">
        <v>0.38319999999999999</v>
      </c>
      <c r="G58" s="67">
        <v>547429.5</v>
      </c>
      <c r="H58" s="132">
        <v>0.115</v>
      </c>
      <c r="I58" s="67">
        <v>310</v>
      </c>
      <c r="J58" s="132">
        <v>0.3256</v>
      </c>
      <c r="K58" s="67">
        <v>1030.4000000000001</v>
      </c>
      <c r="L58" s="67">
        <v>862634.5</v>
      </c>
      <c r="M58" s="118">
        <v>1.5758000000000001</v>
      </c>
      <c r="N58" s="67">
        <v>20490.900000000001</v>
      </c>
      <c r="O58" s="133">
        <v>0</v>
      </c>
      <c r="Q58"/>
    </row>
    <row r="59" spans="2:17" ht="15" customHeight="1">
      <c r="B59" s="144"/>
      <c r="C59" s="125" t="s">
        <v>393</v>
      </c>
      <c r="D59" s="67">
        <v>24888.2</v>
      </c>
      <c r="E59" s="67">
        <v>15144.1</v>
      </c>
      <c r="F59" s="132">
        <v>0.2482</v>
      </c>
      <c r="G59" s="67">
        <v>28646.7</v>
      </c>
      <c r="H59" s="132">
        <v>0.42520000000000002</v>
      </c>
      <c r="I59" s="67">
        <v>24</v>
      </c>
      <c r="J59" s="132">
        <v>0.34520000000000001</v>
      </c>
      <c r="K59" s="67">
        <v>1064.0999999999999</v>
      </c>
      <c r="L59" s="67">
        <v>53534.6</v>
      </c>
      <c r="M59" s="118">
        <v>1.8688</v>
      </c>
      <c r="N59" s="67">
        <v>4178.6000000000004</v>
      </c>
      <c r="O59" s="133">
        <v>0</v>
      </c>
      <c r="Q59"/>
    </row>
    <row r="60" spans="2:17" ht="15" customHeight="1">
      <c r="B60" s="131"/>
      <c r="C60" s="125" t="s">
        <v>397</v>
      </c>
      <c r="D60" s="67">
        <v>2546900</v>
      </c>
      <c r="E60" s="67">
        <v>283281.90000000002</v>
      </c>
      <c r="F60" s="132">
        <v>0.4234</v>
      </c>
      <c r="G60" s="67">
        <v>2666845</v>
      </c>
      <c r="H60" s="132">
        <v>1</v>
      </c>
      <c r="I60" s="67">
        <v>212</v>
      </c>
      <c r="J60" s="132">
        <v>0.65649999999999997</v>
      </c>
      <c r="K60" s="67">
        <v>1110.5</v>
      </c>
      <c r="L60" s="67">
        <v>412174.7</v>
      </c>
      <c r="M60" s="118">
        <v>0.15459999999999999</v>
      </c>
      <c r="N60" s="67">
        <v>1593399.7</v>
      </c>
      <c r="O60" s="133">
        <v>0</v>
      </c>
      <c r="Q60"/>
    </row>
    <row r="61" spans="2:17" ht="15" customHeight="1">
      <c r="B61" s="1289"/>
      <c r="C61" s="1288" t="s">
        <v>395</v>
      </c>
      <c r="D61" s="134">
        <v>7039294.9000000004</v>
      </c>
      <c r="E61" s="134">
        <v>3351980.9</v>
      </c>
      <c r="F61" s="135">
        <v>0.64449999999999996</v>
      </c>
      <c r="G61" s="134">
        <v>9069808.9000000004</v>
      </c>
      <c r="H61" s="135">
        <v>0.31519999999999998</v>
      </c>
      <c r="I61" s="134">
        <v>2829</v>
      </c>
      <c r="J61" s="135">
        <v>0.45200000000000001</v>
      </c>
      <c r="K61" s="134">
        <v>812.4</v>
      </c>
      <c r="L61" s="134">
        <v>5745732.7000000002</v>
      </c>
      <c r="M61" s="136">
        <v>0.63349999999999995</v>
      </c>
      <c r="N61" s="134">
        <v>1661679.1</v>
      </c>
      <c r="O61" s="137">
        <v>-1670479.9</v>
      </c>
      <c r="Q61"/>
    </row>
    <row r="62" spans="2:17" ht="15" customHeight="1">
      <c r="B62" s="124" t="s">
        <v>325</v>
      </c>
      <c r="C62" s="138" t="s">
        <v>381</v>
      </c>
      <c r="D62" s="126">
        <v>0</v>
      </c>
      <c r="E62" s="126">
        <v>0</v>
      </c>
      <c r="F62" s="126">
        <v>0</v>
      </c>
      <c r="G62" s="126">
        <v>0</v>
      </c>
      <c r="H62" s="126">
        <v>0</v>
      </c>
      <c r="I62" s="126">
        <v>0</v>
      </c>
      <c r="J62" s="126">
        <v>0</v>
      </c>
      <c r="K62" s="127">
        <v>0</v>
      </c>
      <c r="L62" s="129">
        <v>0</v>
      </c>
      <c r="M62" s="128">
        <v>0</v>
      </c>
      <c r="N62" s="126">
        <v>0</v>
      </c>
      <c r="O62" s="130">
        <v>0</v>
      </c>
      <c r="Q62"/>
    </row>
    <row r="63" spans="2:17" ht="15" customHeight="1">
      <c r="B63" s="144"/>
      <c r="C63" s="125" t="s">
        <v>382</v>
      </c>
      <c r="D63" s="126">
        <v>240.7</v>
      </c>
      <c r="E63" s="67">
        <v>701.9</v>
      </c>
      <c r="F63" s="132">
        <v>0.47010000000000002</v>
      </c>
      <c r="G63" s="67">
        <v>570.6</v>
      </c>
      <c r="H63" s="132">
        <v>5.0000000000000001E-4</v>
      </c>
      <c r="I63" s="67">
        <v>4</v>
      </c>
      <c r="J63" s="132">
        <v>0.3271</v>
      </c>
      <c r="K63" s="93">
        <v>365.3</v>
      </c>
      <c r="L63" s="67">
        <v>38.6</v>
      </c>
      <c r="M63" s="118">
        <v>6.7599999999999993E-2</v>
      </c>
      <c r="N63" s="67">
        <v>0.1</v>
      </c>
      <c r="O63" s="133">
        <v>0</v>
      </c>
      <c r="Q63"/>
    </row>
    <row r="64" spans="2:17" ht="15" customHeight="1">
      <c r="B64" s="144"/>
      <c r="C64" s="125" t="s">
        <v>383</v>
      </c>
      <c r="D64" s="126">
        <v>3843.2</v>
      </c>
      <c r="E64" s="67">
        <v>3189.2</v>
      </c>
      <c r="F64" s="132">
        <v>0.42309999999999998</v>
      </c>
      <c r="G64" s="67">
        <v>4992.3999999999996</v>
      </c>
      <c r="H64" s="132">
        <v>1E-3</v>
      </c>
      <c r="I64" s="67">
        <v>70</v>
      </c>
      <c r="J64" s="132">
        <v>0.32929999999999998</v>
      </c>
      <c r="K64" s="93">
        <v>857.5</v>
      </c>
      <c r="L64" s="67">
        <v>766.5</v>
      </c>
      <c r="M64" s="118">
        <v>0.1535</v>
      </c>
      <c r="N64" s="67">
        <v>1.6</v>
      </c>
      <c r="O64" s="133">
        <v>0</v>
      </c>
      <c r="Q64"/>
    </row>
    <row r="65" spans="2:17" ht="15" customHeight="1">
      <c r="B65" s="144"/>
      <c r="C65" s="125" t="s">
        <v>384</v>
      </c>
      <c r="D65" s="126">
        <v>71943.5</v>
      </c>
      <c r="E65" s="67">
        <v>112202.4</v>
      </c>
      <c r="F65" s="132">
        <v>0.60929999999999995</v>
      </c>
      <c r="G65" s="67">
        <v>135971.79999999999</v>
      </c>
      <c r="H65" s="132">
        <v>2E-3</v>
      </c>
      <c r="I65" s="67">
        <v>501</v>
      </c>
      <c r="J65" s="132">
        <v>0.3876</v>
      </c>
      <c r="K65" s="93">
        <v>579.1</v>
      </c>
      <c r="L65" s="67">
        <v>31444.2</v>
      </c>
      <c r="M65" s="118">
        <v>0.23130000000000001</v>
      </c>
      <c r="N65" s="67">
        <v>105.1</v>
      </c>
      <c r="O65" s="133">
        <v>0</v>
      </c>
      <c r="Q65"/>
    </row>
    <row r="66" spans="2:17" ht="15" customHeight="1">
      <c r="B66" s="144"/>
      <c r="C66" s="125" t="s">
        <v>385</v>
      </c>
      <c r="D66" s="126">
        <v>258782.7</v>
      </c>
      <c r="E66" s="67">
        <v>230835</v>
      </c>
      <c r="F66" s="132">
        <v>0.61660000000000004</v>
      </c>
      <c r="G66" s="67">
        <v>380903.5</v>
      </c>
      <c r="H66" s="132">
        <v>4.0000000000000001E-3</v>
      </c>
      <c r="I66" s="67">
        <v>924</v>
      </c>
      <c r="J66" s="132">
        <v>0.38440000000000002</v>
      </c>
      <c r="K66" s="93">
        <v>810.3</v>
      </c>
      <c r="L66" s="67">
        <v>155132.29999999999</v>
      </c>
      <c r="M66" s="118">
        <v>0.4073</v>
      </c>
      <c r="N66" s="67">
        <v>584.29999999999995</v>
      </c>
      <c r="O66" s="133">
        <v>0</v>
      </c>
      <c r="Q66"/>
    </row>
    <row r="67" spans="2:17" ht="15" customHeight="1">
      <c r="B67" s="144"/>
      <c r="C67" s="125" t="s">
        <v>386</v>
      </c>
      <c r="D67" s="126">
        <v>255560.8</v>
      </c>
      <c r="E67" s="67">
        <v>184320.3</v>
      </c>
      <c r="F67" s="132">
        <v>0.55400000000000005</v>
      </c>
      <c r="G67" s="67">
        <v>320531.20000000001</v>
      </c>
      <c r="H67" s="132">
        <v>7.0000000000000001E-3</v>
      </c>
      <c r="I67" s="67">
        <v>973</v>
      </c>
      <c r="J67" s="132">
        <v>0.38469999999999999</v>
      </c>
      <c r="K67" s="93">
        <v>632.20000000000005</v>
      </c>
      <c r="L67" s="67">
        <v>150848.70000000001</v>
      </c>
      <c r="M67" s="118">
        <v>0.47060000000000002</v>
      </c>
      <c r="N67" s="67">
        <v>858.9</v>
      </c>
      <c r="O67" s="133">
        <v>0</v>
      </c>
      <c r="Q67"/>
    </row>
    <row r="68" spans="2:17" ht="15" customHeight="1">
      <c r="B68" s="144"/>
      <c r="C68" s="125" t="s">
        <v>387</v>
      </c>
      <c r="D68" s="126">
        <v>300049.5</v>
      </c>
      <c r="E68" s="67">
        <v>169651.6</v>
      </c>
      <c r="F68" s="132">
        <v>0.56259999999999999</v>
      </c>
      <c r="G68" s="67">
        <v>470564.5</v>
      </c>
      <c r="H68" s="132">
        <v>1.2999999999999999E-2</v>
      </c>
      <c r="I68" s="67">
        <v>883</v>
      </c>
      <c r="J68" s="132">
        <v>0.36070000000000002</v>
      </c>
      <c r="K68" s="93">
        <v>616.29999999999995</v>
      </c>
      <c r="L68" s="67">
        <v>283778.2</v>
      </c>
      <c r="M68" s="118">
        <v>0.60309999999999997</v>
      </c>
      <c r="N68" s="67">
        <v>2180</v>
      </c>
      <c r="O68" s="133">
        <v>0</v>
      </c>
      <c r="Q68"/>
    </row>
    <row r="69" spans="2:17" ht="15" customHeight="1">
      <c r="B69" s="144"/>
      <c r="C69" s="125" t="s">
        <v>388</v>
      </c>
      <c r="D69" s="126">
        <v>580820.80000000005</v>
      </c>
      <c r="E69" s="67">
        <v>120780.5</v>
      </c>
      <c r="F69" s="132">
        <v>0.46500000000000002</v>
      </c>
      <c r="G69" s="67">
        <v>583839.19999999995</v>
      </c>
      <c r="H69" s="132">
        <v>2.3E-2</v>
      </c>
      <c r="I69" s="67">
        <v>696</v>
      </c>
      <c r="J69" s="132">
        <v>0.39</v>
      </c>
      <c r="K69" s="93">
        <v>1317.8</v>
      </c>
      <c r="L69" s="67">
        <v>648908.69999999995</v>
      </c>
      <c r="M69" s="118">
        <v>1.1114999999999999</v>
      </c>
      <c r="N69" s="67">
        <v>5230</v>
      </c>
      <c r="O69" s="133">
        <v>0</v>
      </c>
      <c r="Q69"/>
    </row>
    <row r="70" spans="2:17" ht="15" customHeight="1">
      <c r="B70" s="144"/>
      <c r="C70" s="125" t="s">
        <v>389</v>
      </c>
      <c r="D70" s="126">
        <v>258208.8</v>
      </c>
      <c r="E70" s="67">
        <v>109970.8</v>
      </c>
      <c r="F70" s="132">
        <v>0.39960000000000001</v>
      </c>
      <c r="G70" s="67">
        <v>265054.09999999998</v>
      </c>
      <c r="H70" s="132">
        <v>3.6999999999999998E-2</v>
      </c>
      <c r="I70" s="67">
        <v>644</v>
      </c>
      <c r="J70" s="132">
        <v>0.3659</v>
      </c>
      <c r="K70" s="93">
        <v>704.9</v>
      </c>
      <c r="L70" s="67">
        <v>215597.2</v>
      </c>
      <c r="M70" s="118">
        <v>0.81340000000000001</v>
      </c>
      <c r="N70" s="67">
        <v>3551.3</v>
      </c>
      <c r="O70" s="133">
        <v>0</v>
      </c>
      <c r="Q70"/>
    </row>
    <row r="71" spans="2:17" ht="15" customHeight="1">
      <c r="B71" s="144"/>
      <c r="C71" s="125" t="s">
        <v>390</v>
      </c>
      <c r="D71" s="126">
        <v>184465.4</v>
      </c>
      <c r="E71" s="67">
        <v>75247.899999999994</v>
      </c>
      <c r="F71" s="132">
        <v>0.37219999999999998</v>
      </c>
      <c r="G71" s="67">
        <v>194224.9</v>
      </c>
      <c r="H71" s="132">
        <v>5.8999999999999997E-2</v>
      </c>
      <c r="I71" s="67">
        <v>496</v>
      </c>
      <c r="J71" s="132">
        <v>0.35709999999999997</v>
      </c>
      <c r="K71" s="93">
        <v>857.7</v>
      </c>
      <c r="L71" s="67">
        <v>182676.1</v>
      </c>
      <c r="M71" s="118">
        <v>0.9405</v>
      </c>
      <c r="N71" s="67">
        <v>4051.1</v>
      </c>
      <c r="O71" s="133">
        <v>0</v>
      </c>
      <c r="Q71"/>
    </row>
    <row r="72" spans="2:17" ht="15" customHeight="1">
      <c r="B72" s="144"/>
      <c r="C72" s="125" t="s">
        <v>391</v>
      </c>
      <c r="D72" s="126">
        <v>90865.3</v>
      </c>
      <c r="E72" s="67">
        <v>79083.3</v>
      </c>
      <c r="F72" s="132">
        <v>0.36720000000000003</v>
      </c>
      <c r="G72" s="67">
        <v>115892.9</v>
      </c>
      <c r="H72" s="132">
        <v>8.3000000000000004E-2</v>
      </c>
      <c r="I72" s="67">
        <v>257</v>
      </c>
      <c r="J72" s="132">
        <v>0.35010000000000002</v>
      </c>
      <c r="K72" s="93">
        <v>715.9</v>
      </c>
      <c r="L72" s="67">
        <v>125669.7</v>
      </c>
      <c r="M72" s="118">
        <v>1.0844</v>
      </c>
      <c r="N72" s="67">
        <v>3340.2</v>
      </c>
      <c r="O72" s="133">
        <v>0</v>
      </c>
      <c r="Q72"/>
    </row>
    <row r="73" spans="2:17" ht="15" customHeight="1">
      <c r="B73" s="144"/>
      <c r="C73" s="125" t="s">
        <v>392</v>
      </c>
      <c r="D73" s="126">
        <v>573634.9</v>
      </c>
      <c r="E73" s="67">
        <v>226435.1</v>
      </c>
      <c r="F73" s="132">
        <v>0.33289999999999997</v>
      </c>
      <c r="G73" s="67">
        <v>635174.80000000005</v>
      </c>
      <c r="H73" s="132">
        <v>0.115</v>
      </c>
      <c r="I73" s="67">
        <v>1700</v>
      </c>
      <c r="J73" s="132">
        <v>0.31030000000000002</v>
      </c>
      <c r="K73" s="93">
        <v>835.3</v>
      </c>
      <c r="L73" s="67">
        <v>714579.8</v>
      </c>
      <c r="M73" s="118">
        <v>1.125</v>
      </c>
      <c r="N73" s="67">
        <v>22565.3</v>
      </c>
      <c r="O73" s="133">
        <v>0</v>
      </c>
      <c r="Q73"/>
    </row>
    <row r="74" spans="2:17" ht="15" customHeight="1">
      <c r="B74" s="144"/>
      <c r="C74" s="125" t="s">
        <v>393</v>
      </c>
      <c r="D74" s="126">
        <v>89915.199999999997</v>
      </c>
      <c r="E74" s="67">
        <v>10504.8</v>
      </c>
      <c r="F74" s="132">
        <v>0.25259999999999999</v>
      </c>
      <c r="G74" s="67">
        <v>92285.9</v>
      </c>
      <c r="H74" s="132">
        <v>0.47570000000000001</v>
      </c>
      <c r="I74" s="67">
        <v>120</v>
      </c>
      <c r="J74" s="132">
        <v>0.33260000000000001</v>
      </c>
      <c r="K74" s="93">
        <v>1459.9</v>
      </c>
      <c r="L74" s="67">
        <v>136089.60000000001</v>
      </c>
      <c r="M74" s="118">
        <v>1.4746999999999999</v>
      </c>
      <c r="N74" s="67">
        <v>14557</v>
      </c>
      <c r="O74" s="133">
        <v>0</v>
      </c>
      <c r="Q74"/>
    </row>
    <row r="75" spans="2:17" ht="15" customHeight="1">
      <c r="B75" s="131"/>
      <c r="C75" s="125" t="s">
        <v>397</v>
      </c>
      <c r="D75" s="126">
        <v>1156150.8</v>
      </c>
      <c r="E75" s="67">
        <v>140945.70000000001</v>
      </c>
      <c r="F75" s="132">
        <v>0.24360000000000001</v>
      </c>
      <c r="G75" s="67">
        <v>1190489.1000000001</v>
      </c>
      <c r="H75" s="132">
        <v>1</v>
      </c>
      <c r="I75" s="67">
        <v>923</v>
      </c>
      <c r="J75" s="132">
        <v>0.57479999999999998</v>
      </c>
      <c r="K75" s="93">
        <v>1212.5</v>
      </c>
      <c r="L75" s="67">
        <v>180781.1</v>
      </c>
      <c r="M75" s="118">
        <v>0.15190000000000001</v>
      </c>
      <c r="N75" s="67">
        <v>603098.69999999995</v>
      </c>
      <c r="O75" s="133">
        <v>0</v>
      </c>
      <c r="Q75"/>
    </row>
    <row r="76" spans="2:17" ht="15" customHeight="1">
      <c r="B76" s="1289"/>
      <c r="C76" s="1288" t="s">
        <v>395</v>
      </c>
      <c r="D76" s="134">
        <v>3824481.5</v>
      </c>
      <c r="E76" s="134">
        <v>1463868.4</v>
      </c>
      <c r="F76" s="135">
        <v>0.4642</v>
      </c>
      <c r="G76" s="134">
        <v>4390494.9000000004</v>
      </c>
      <c r="H76" s="135">
        <v>0.29699999999999999</v>
      </c>
      <c r="I76" s="134">
        <v>8191</v>
      </c>
      <c r="J76" s="135">
        <v>0.41699999999999998</v>
      </c>
      <c r="K76" s="134">
        <v>949.7</v>
      </c>
      <c r="L76" s="134">
        <v>2826310.7</v>
      </c>
      <c r="M76" s="136">
        <v>0.64370000000000005</v>
      </c>
      <c r="N76" s="134">
        <v>660123.6</v>
      </c>
      <c r="O76" s="137">
        <v>-654860.5</v>
      </c>
      <c r="Q76"/>
    </row>
    <row r="77" spans="2:17" ht="15" customHeight="1" thickBot="1">
      <c r="B77" s="153" t="s">
        <v>2</v>
      </c>
      <c r="C77" s="139"/>
      <c r="D77" s="140">
        <v>10863776.4</v>
      </c>
      <c r="E77" s="140">
        <v>4815849.2</v>
      </c>
      <c r="F77" s="141"/>
      <c r="G77" s="140">
        <v>13460303.800000001</v>
      </c>
      <c r="H77" s="141"/>
      <c r="I77" s="141"/>
      <c r="J77" s="141"/>
      <c r="K77" s="141"/>
      <c r="L77" s="140">
        <v>8572043.4000000004</v>
      </c>
      <c r="M77" s="142">
        <v>0.63680000000000003</v>
      </c>
      <c r="N77" s="140">
        <v>2321802.7000000002</v>
      </c>
      <c r="O77" s="140">
        <v>-2325340.4</v>
      </c>
      <c r="Q77"/>
    </row>
    <row r="78" spans="2:17" ht="15" customHeight="1" thickTop="1">
      <c r="B78" s="58" t="s">
        <v>396</v>
      </c>
    </row>
    <row r="80" spans="2:17" ht="15" customHeight="1">
      <c r="G80" s="1352" t="s">
        <v>629</v>
      </c>
      <c r="H80" s="1352"/>
    </row>
    <row r="81" spans="7:8" ht="15" customHeight="1">
      <c r="G81" s="1352"/>
      <c r="H81" s="1352"/>
    </row>
  </sheetData>
  <mergeCells count="6">
    <mergeCell ref="G80:H81"/>
    <mergeCell ref="C7:O7"/>
    <mergeCell ref="C44:O44"/>
    <mergeCell ref="B3:G3"/>
    <mergeCell ref="B2:G2"/>
    <mergeCell ref="B4:G4"/>
  </mergeCells>
  <hyperlinks>
    <hyperlink ref="Q9" location="Índice!A1" display="Back to the Index"/>
    <hyperlink ref="G80" location="Índice!A1" display="Back to the Index"/>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Q140"/>
  <sheetViews>
    <sheetView showGridLines="0" showZeros="0" topLeftCell="A108" zoomScaleNormal="100" workbookViewId="0"/>
  </sheetViews>
  <sheetFormatPr defaultRowHeight="15" customHeight="1"/>
  <cols>
    <col min="1" max="2" width="12.7109375" style="2" customWidth="1"/>
    <col min="3" max="5" width="15.7109375" style="2" customWidth="1"/>
    <col min="6" max="15" width="12.7109375" style="2" customWidth="1"/>
    <col min="16" max="16" width="8.7109375" style="2" customWidth="1"/>
    <col min="17" max="17" width="12.7109375" style="2" customWidth="1"/>
    <col min="18" max="16384" width="9.140625" style="2"/>
  </cols>
  <sheetData>
    <row r="2" spans="2:17" ht="15" customHeight="1">
      <c r="B2" s="1376" t="s">
        <v>1632</v>
      </c>
      <c r="C2" s="1376"/>
      <c r="D2" s="1376"/>
      <c r="E2" s="1376"/>
      <c r="F2" s="1376"/>
      <c r="G2" s="1376"/>
    </row>
    <row r="3" spans="2:17" ht="15" customHeight="1">
      <c r="B3" s="1376" t="s">
        <v>369</v>
      </c>
      <c r="C3" s="1376"/>
      <c r="D3" s="1376"/>
      <c r="E3" s="1376"/>
      <c r="F3" s="1376"/>
      <c r="G3" s="1376"/>
    </row>
    <row r="4" spans="2:17" ht="15" customHeight="1">
      <c r="B4" s="1376" t="s">
        <v>1634</v>
      </c>
      <c r="C4" s="1376"/>
      <c r="D4" s="1376"/>
      <c r="E4" s="1376"/>
      <c r="F4" s="1376"/>
      <c r="G4" s="1376"/>
    </row>
    <row r="5" spans="2:17" ht="15" customHeight="1">
      <c r="B5" s="1103" t="s">
        <v>1579</v>
      </c>
      <c r="C5" s="1103"/>
    </row>
    <row r="6" spans="2:17" ht="15" customHeight="1">
      <c r="O6" s="699"/>
    </row>
    <row r="7" spans="2:17" ht="15" customHeight="1">
      <c r="C7" s="1359" t="s">
        <v>1357</v>
      </c>
      <c r="D7" s="1359"/>
      <c r="E7" s="1359"/>
      <c r="F7" s="1359"/>
      <c r="G7" s="1359"/>
      <c r="H7" s="1359"/>
      <c r="I7" s="1359"/>
      <c r="J7" s="1359"/>
      <c r="K7" s="1359"/>
      <c r="L7" s="1359"/>
      <c r="M7" s="1359"/>
      <c r="N7" s="1359"/>
      <c r="O7" s="1359"/>
    </row>
    <row r="8" spans="2:17" ht="15" customHeight="1">
      <c r="C8" s="1012"/>
      <c r="D8" s="1012" t="s">
        <v>305</v>
      </c>
      <c r="E8" s="1012" t="s">
        <v>306</v>
      </c>
      <c r="F8" s="1012" t="s">
        <v>307</v>
      </c>
      <c r="G8" s="1012" t="s">
        <v>308</v>
      </c>
      <c r="H8" s="1012" t="s">
        <v>309</v>
      </c>
      <c r="I8" s="1012" t="s">
        <v>310</v>
      </c>
      <c r="J8" s="1012" t="s">
        <v>311</v>
      </c>
      <c r="K8" s="1012" t="s">
        <v>1574</v>
      </c>
      <c r="L8" s="1012" t="s">
        <v>1575</v>
      </c>
      <c r="M8" s="1012" t="s">
        <v>1576</v>
      </c>
      <c r="N8" s="1012" t="s">
        <v>1577</v>
      </c>
      <c r="O8" s="1012" t="s">
        <v>1578</v>
      </c>
    </row>
    <row r="9" spans="2:17" s="49" customFormat="1" ht="45" customHeight="1">
      <c r="B9" s="700"/>
      <c r="C9" s="693" t="s">
        <v>370</v>
      </c>
      <c r="D9" s="602" t="s">
        <v>371</v>
      </c>
      <c r="E9" s="1282" t="s">
        <v>1900</v>
      </c>
      <c r="F9" s="602" t="s">
        <v>372</v>
      </c>
      <c r="G9" s="602" t="s">
        <v>373</v>
      </c>
      <c r="H9" s="602" t="s">
        <v>374</v>
      </c>
      <c r="I9" s="602" t="s">
        <v>375</v>
      </c>
      <c r="J9" s="602" t="s">
        <v>376</v>
      </c>
      <c r="K9" s="602" t="s">
        <v>377</v>
      </c>
      <c r="L9" s="693" t="s">
        <v>1</v>
      </c>
      <c r="M9" s="602" t="s">
        <v>362</v>
      </c>
      <c r="N9" s="693" t="s">
        <v>378</v>
      </c>
      <c r="O9" s="602" t="s">
        <v>379</v>
      </c>
      <c r="Q9" s="1101" t="s">
        <v>629</v>
      </c>
    </row>
    <row r="10" spans="2:17" ht="15" customHeight="1">
      <c r="B10" s="1429" t="s">
        <v>1901</v>
      </c>
      <c r="C10" s="125" t="s">
        <v>381</v>
      </c>
      <c r="D10" s="126"/>
      <c r="E10" s="126"/>
      <c r="F10" s="127"/>
      <c r="G10" s="126"/>
      <c r="H10" s="126"/>
      <c r="I10" s="126"/>
      <c r="J10" s="126"/>
      <c r="K10" s="285"/>
      <c r="L10" s="129"/>
      <c r="M10" s="128"/>
      <c r="N10" s="126"/>
      <c r="O10" s="285"/>
      <c r="Q10"/>
    </row>
    <row r="11" spans="2:17" ht="15" customHeight="1">
      <c r="B11" s="1430"/>
      <c r="C11" s="125" t="s">
        <v>382</v>
      </c>
      <c r="D11" s="126">
        <v>91754.971999999805</v>
      </c>
      <c r="E11" s="126">
        <v>2939.7350000000001</v>
      </c>
      <c r="F11" s="132">
        <v>0.97529999999999994</v>
      </c>
      <c r="G11" s="67">
        <v>94622.130999999994</v>
      </c>
      <c r="H11" s="132">
        <v>5.0000000000000001E-4</v>
      </c>
      <c r="I11" s="67">
        <v>1222</v>
      </c>
      <c r="J11" s="132">
        <v>0.1623</v>
      </c>
      <c r="K11" s="157">
        <v>0</v>
      </c>
      <c r="L11" s="67">
        <v>2241.3980418165584</v>
      </c>
      <c r="M11" s="128">
        <v>2.3699999999999999E-2</v>
      </c>
      <c r="N11" s="67">
        <v>7.6804362258043648</v>
      </c>
      <c r="O11" s="157"/>
      <c r="Q11"/>
    </row>
    <row r="12" spans="2:17" ht="15" customHeight="1">
      <c r="B12" s="1430"/>
      <c r="C12" s="125" t="s">
        <v>383</v>
      </c>
      <c r="D12" s="126">
        <v>9132510.6465073004</v>
      </c>
      <c r="E12" s="126">
        <v>52454.177486070497</v>
      </c>
      <c r="F12" s="132">
        <v>0.9264</v>
      </c>
      <c r="G12" s="67">
        <v>9303387.3825378437</v>
      </c>
      <c r="H12" s="132">
        <v>8.9999999999999998E-4</v>
      </c>
      <c r="I12" s="67">
        <v>166840</v>
      </c>
      <c r="J12" s="132">
        <v>0.21279999999999999</v>
      </c>
      <c r="K12" s="157"/>
      <c r="L12" s="67">
        <v>454273.11139393301</v>
      </c>
      <c r="M12" s="128">
        <v>4.8800000000000003E-2</v>
      </c>
      <c r="N12" s="67">
        <v>1774.1712008405575</v>
      </c>
      <c r="O12" s="157"/>
      <c r="Q12"/>
    </row>
    <row r="13" spans="2:17" ht="15" customHeight="1">
      <c r="B13" s="131"/>
      <c r="C13" s="125" t="s">
        <v>384</v>
      </c>
      <c r="D13" s="126">
        <v>4145161.7434713803</v>
      </c>
      <c r="E13" s="126">
        <v>36080.333378993302</v>
      </c>
      <c r="F13" s="132">
        <v>1.0062</v>
      </c>
      <c r="G13" s="67">
        <v>4240069.2837556275</v>
      </c>
      <c r="H13" s="132">
        <v>2E-3</v>
      </c>
      <c r="I13" s="67">
        <v>63094</v>
      </c>
      <c r="J13" s="132">
        <v>0.1971</v>
      </c>
      <c r="K13" s="157"/>
      <c r="L13" s="67">
        <v>340720.65184677654</v>
      </c>
      <c r="M13" s="128">
        <v>8.0399999999999999E-2</v>
      </c>
      <c r="N13" s="67">
        <v>1614.1544123825163</v>
      </c>
      <c r="O13" s="157"/>
      <c r="Q13"/>
    </row>
    <row r="14" spans="2:17" ht="15" customHeight="1">
      <c r="B14" s="131"/>
      <c r="C14" s="125" t="s">
        <v>385</v>
      </c>
      <c r="D14" s="126">
        <v>2417771.6813271865</v>
      </c>
      <c r="E14" s="126">
        <v>17847.381104333461</v>
      </c>
      <c r="F14" s="132">
        <v>0.94920000000000004</v>
      </c>
      <c r="G14" s="67">
        <v>2476111.1345593417</v>
      </c>
      <c r="H14" s="132">
        <v>4.0000000000000001E-3</v>
      </c>
      <c r="I14" s="67">
        <v>38793</v>
      </c>
      <c r="J14" s="132">
        <v>0.19409999999999999</v>
      </c>
      <c r="K14" s="157"/>
      <c r="L14" s="67">
        <v>333767.11958377343</v>
      </c>
      <c r="M14" s="128">
        <v>0.1348</v>
      </c>
      <c r="N14" s="67">
        <v>1909.3956503215054</v>
      </c>
      <c r="O14" s="157"/>
      <c r="Q14"/>
    </row>
    <row r="15" spans="2:17" ht="15" customHeight="1">
      <c r="B15" s="131"/>
      <c r="C15" s="125" t="s">
        <v>386</v>
      </c>
      <c r="D15" s="126">
        <v>1710786.5259144949</v>
      </c>
      <c r="E15" s="126">
        <v>7441.2537444008994</v>
      </c>
      <c r="F15" s="132">
        <v>0.90280000000000005</v>
      </c>
      <c r="G15" s="67">
        <v>1721471.4001928796</v>
      </c>
      <c r="H15" s="132">
        <v>7.0000000000000001E-3</v>
      </c>
      <c r="I15" s="67">
        <v>27565</v>
      </c>
      <c r="J15" s="132">
        <v>0.20419999999999999</v>
      </c>
      <c r="K15" s="157"/>
      <c r="L15" s="67">
        <v>362346.74774434121</v>
      </c>
      <c r="M15" s="128">
        <v>0.21049999999999999</v>
      </c>
      <c r="N15" s="67">
        <v>2472.5456082918208</v>
      </c>
      <c r="O15" s="157"/>
      <c r="Q15"/>
    </row>
    <row r="16" spans="2:17" ht="15" customHeight="1">
      <c r="B16" s="131"/>
      <c r="C16" s="125" t="s">
        <v>387</v>
      </c>
      <c r="D16" s="126">
        <v>1137015.0814904026</v>
      </c>
      <c r="E16" s="126">
        <v>5959.1981574847505</v>
      </c>
      <c r="F16" s="132">
        <v>0.91969999999999996</v>
      </c>
      <c r="G16" s="67">
        <v>1139407.0964138608</v>
      </c>
      <c r="H16" s="132">
        <v>1.2999999999999999E-2</v>
      </c>
      <c r="I16" s="67">
        <v>18669</v>
      </c>
      <c r="J16" s="132">
        <v>0.20660000000000001</v>
      </c>
      <c r="K16" s="157"/>
      <c r="L16" s="67">
        <v>363940.71398765524</v>
      </c>
      <c r="M16" s="128">
        <v>0.31940000000000002</v>
      </c>
      <c r="N16" s="67">
        <v>3043.5761406384204</v>
      </c>
      <c r="O16" s="157"/>
      <c r="Q16"/>
    </row>
    <row r="17" spans="1:17" ht="15" customHeight="1">
      <c r="B17" s="131"/>
      <c r="C17" s="125" t="s">
        <v>388</v>
      </c>
      <c r="D17" s="126">
        <v>760517.54069409927</v>
      </c>
      <c r="E17" s="126">
        <v>3249.9104819652998</v>
      </c>
      <c r="F17" s="132">
        <v>1.0342</v>
      </c>
      <c r="G17" s="67">
        <v>749065.3871727268</v>
      </c>
      <c r="H17" s="132">
        <v>2.29E-2</v>
      </c>
      <c r="I17" s="67">
        <v>12782</v>
      </c>
      <c r="J17" s="132">
        <v>0.20519999999999999</v>
      </c>
      <c r="K17" s="157"/>
      <c r="L17" s="67">
        <v>339016.31649853755</v>
      </c>
      <c r="M17" s="128">
        <v>0.4526</v>
      </c>
      <c r="N17" s="67">
        <v>3507.696255461276</v>
      </c>
      <c r="O17" s="157"/>
      <c r="Q17"/>
    </row>
    <row r="18" spans="1:17" ht="15" customHeight="1">
      <c r="B18" s="131"/>
      <c r="C18" s="125" t="s">
        <v>389</v>
      </c>
      <c r="D18" s="126">
        <v>785748.10482426977</v>
      </c>
      <c r="E18" s="126">
        <v>4341.5392650862395</v>
      </c>
      <c r="F18" s="132">
        <v>0.98819999999999997</v>
      </c>
      <c r="G18" s="67">
        <v>794190.83102571033</v>
      </c>
      <c r="H18" s="132">
        <v>3.7100000000000001E-2</v>
      </c>
      <c r="I18" s="67">
        <v>13716</v>
      </c>
      <c r="J18" s="132">
        <v>0.1938</v>
      </c>
      <c r="K18" s="157"/>
      <c r="L18" s="67">
        <v>447293.31418319704</v>
      </c>
      <c r="M18" s="128">
        <v>0.56320000000000003</v>
      </c>
      <c r="N18" s="67">
        <v>5732.5377008885935</v>
      </c>
      <c r="O18" s="157"/>
      <c r="Q18"/>
    </row>
    <row r="19" spans="1:17" ht="15" customHeight="1">
      <c r="B19" s="131"/>
      <c r="C19" s="125" t="s">
        <v>390</v>
      </c>
      <c r="D19" s="126">
        <v>553512.87321645929</v>
      </c>
      <c r="E19" s="126">
        <v>3840.0865261008848</v>
      </c>
      <c r="F19" s="132">
        <v>0.69799999999999995</v>
      </c>
      <c r="G19" s="67">
        <v>488344.13856766379</v>
      </c>
      <c r="H19" s="132">
        <v>5.9299999999999999E-2</v>
      </c>
      <c r="I19" s="67">
        <v>8587</v>
      </c>
      <c r="J19" s="132">
        <v>0.1938</v>
      </c>
      <c r="K19" s="157"/>
      <c r="L19" s="67">
        <v>353050.23790018295</v>
      </c>
      <c r="M19" s="128">
        <v>0.72299999999999998</v>
      </c>
      <c r="N19" s="67">
        <v>5633.2814272938758</v>
      </c>
      <c r="O19" s="157"/>
      <c r="Q19"/>
    </row>
    <row r="20" spans="1:17" ht="15" customHeight="1">
      <c r="A20" s="7"/>
      <c r="B20" s="131"/>
      <c r="C20" s="125" t="s">
        <v>391</v>
      </c>
      <c r="D20" s="126">
        <v>366073.76995164837</v>
      </c>
      <c r="E20" s="126">
        <v>511.20063380626493</v>
      </c>
      <c r="F20" s="132">
        <v>0.59099999999999997</v>
      </c>
      <c r="G20" s="67">
        <v>321241.36649727874</v>
      </c>
      <c r="H20" s="132">
        <v>8.4699999999999998E-2</v>
      </c>
      <c r="I20" s="67">
        <v>5575</v>
      </c>
      <c r="J20" s="132">
        <v>0.1928</v>
      </c>
      <c r="K20" s="157"/>
      <c r="L20" s="67">
        <v>273752.2654292495</v>
      </c>
      <c r="M20" s="128">
        <v>0.85219999999999996</v>
      </c>
      <c r="N20" s="67">
        <v>5325.1408919880751</v>
      </c>
      <c r="O20" s="157"/>
      <c r="Q20"/>
    </row>
    <row r="21" spans="1:17" ht="15" customHeight="1">
      <c r="A21" s="7"/>
      <c r="B21" s="131"/>
      <c r="C21" s="125" t="s">
        <v>392</v>
      </c>
      <c r="D21" s="126">
        <v>869501.33838999888</v>
      </c>
      <c r="E21" s="126">
        <v>2959.8703200000004</v>
      </c>
      <c r="F21" s="132">
        <v>0.77029999999999998</v>
      </c>
      <c r="G21" s="67">
        <v>768110.60332855431</v>
      </c>
      <c r="H21" s="132">
        <v>0.115</v>
      </c>
      <c r="I21" s="67">
        <v>13164</v>
      </c>
      <c r="J21" s="132">
        <v>0.1711</v>
      </c>
      <c r="K21" s="157"/>
      <c r="L21" s="67">
        <v>642434.41484636965</v>
      </c>
      <c r="M21" s="128">
        <v>0.83640000000000003</v>
      </c>
      <c r="N21" s="67">
        <v>15109.848274329333</v>
      </c>
      <c r="O21" s="157"/>
      <c r="Q21"/>
    </row>
    <row r="22" spans="1:17" ht="15" customHeight="1">
      <c r="A22" s="7"/>
      <c r="B22" s="131"/>
      <c r="C22" s="125" t="s">
        <v>393</v>
      </c>
      <c r="D22" s="126">
        <v>276594.4115702532</v>
      </c>
      <c r="E22" s="126">
        <v>282.75842193494856</v>
      </c>
      <c r="F22" s="132">
        <v>0.96289999999999998</v>
      </c>
      <c r="G22" s="67">
        <v>276819.08296025317</v>
      </c>
      <c r="H22" s="132">
        <v>0.29089999999999999</v>
      </c>
      <c r="I22" s="67">
        <v>4156</v>
      </c>
      <c r="J22" s="132">
        <v>0.26069999999999999</v>
      </c>
      <c r="K22" s="157"/>
      <c r="L22" s="67">
        <v>402065.35232427932</v>
      </c>
      <c r="M22" s="128">
        <v>1.4523999999999999</v>
      </c>
      <c r="N22" s="67">
        <v>18591.368135695968</v>
      </c>
      <c r="O22" s="157"/>
      <c r="Q22"/>
    </row>
    <row r="23" spans="1:17" ht="15" customHeight="1">
      <c r="A23" s="7"/>
      <c r="B23" s="131"/>
      <c r="C23" s="125" t="s">
        <v>394</v>
      </c>
      <c r="D23" s="126">
        <v>1077772.1232809916</v>
      </c>
      <c r="E23" s="126">
        <v>569.20708326908925</v>
      </c>
      <c r="F23" s="132">
        <v>0.99470000000000003</v>
      </c>
      <c r="G23" s="67">
        <v>1078338.3058727516</v>
      </c>
      <c r="H23" s="132">
        <v>1</v>
      </c>
      <c r="I23" s="67">
        <v>12403</v>
      </c>
      <c r="J23" s="132">
        <v>0.29420000000000002</v>
      </c>
      <c r="K23" s="157"/>
      <c r="L23" s="67">
        <v>963147.44824572385</v>
      </c>
      <c r="M23" s="128">
        <v>0.89319999999999999</v>
      </c>
      <c r="N23" s="67">
        <v>264616.62464225857</v>
      </c>
      <c r="O23" s="157"/>
      <c r="Q23"/>
    </row>
    <row r="24" spans="1:17" ht="15" customHeight="1">
      <c r="A24" s="7"/>
      <c r="B24" s="1289"/>
      <c r="C24" s="1288" t="s">
        <v>395</v>
      </c>
      <c r="D24" s="134">
        <v>23324720.812638484</v>
      </c>
      <c r="E24" s="134">
        <v>138476.65160344559</v>
      </c>
      <c r="F24" s="135">
        <v>0.94350000000000001</v>
      </c>
      <c r="G24" s="134">
        <v>23451178.143884491</v>
      </c>
      <c r="H24" s="135">
        <v>5.9799999999999999E-2</v>
      </c>
      <c r="I24" s="134">
        <v>386566</v>
      </c>
      <c r="J24" s="135">
        <v>0.2082</v>
      </c>
      <c r="K24" s="148"/>
      <c r="L24" s="134">
        <v>5278049.092025836</v>
      </c>
      <c r="M24" s="136">
        <v>0.22509999999999999</v>
      </c>
      <c r="N24" s="134">
        <v>329338.02077661629</v>
      </c>
      <c r="O24" s="134">
        <v>-221995.6881576601</v>
      </c>
      <c r="Q24"/>
    </row>
    <row r="25" spans="1:17" ht="15" customHeight="1">
      <c r="B25" s="1429" t="s">
        <v>1902</v>
      </c>
      <c r="C25" s="138" t="s">
        <v>381</v>
      </c>
      <c r="D25" s="126"/>
      <c r="E25" s="126"/>
      <c r="F25" s="127">
        <v>0</v>
      </c>
      <c r="G25" s="126"/>
      <c r="H25" s="126">
        <v>0</v>
      </c>
      <c r="I25" s="126"/>
      <c r="J25" s="126">
        <v>0</v>
      </c>
      <c r="K25" s="285"/>
      <c r="L25" s="129"/>
      <c r="M25" s="128">
        <v>0</v>
      </c>
      <c r="N25" s="126"/>
      <c r="O25" s="285"/>
      <c r="Q25"/>
    </row>
    <row r="26" spans="1:17" ht="15" customHeight="1">
      <c r="B26" s="1430"/>
      <c r="C26" s="125" t="s">
        <v>382</v>
      </c>
      <c r="D26" s="126">
        <v>2053.8327802824201</v>
      </c>
      <c r="E26" s="126">
        <v>133316.8077</v>
      </c>
      <c r="F26" s="127">
        <v>0.127</v>
      </c>
      <c r="G26" s="126">
        <v>18984.787074356922</v>
      </c>
      <c r="H26" s="132">
        <v>5.0000000000000001E-4</v>
      </c>
      <c r="I26" s="67">
        <v>70043</v>
      </c>
      <c r="J26" s="132">
        <v>0.63139999999999996</v>
      </c>
      <c r="K26" s="157">
        <v>0</v>
      </c>
      <c r="L26" s="67">
        <v>425.18918767506989</v>
      </c>
      <c r="M26" s="128">
        <v>2.24E-2</v>
      </c>
      <c r="N26" s="126">
        <v>5.9933672023542925</v>
      </c>
      <c r="O26" s="157"/>
      <c r="Q26"/>
    </row>
    <row r="27" spans="1:17" ht="15" customHeight="1">
      <c r="B27" s="1430"/>
      <c r="C27" s="125" t="s">
        <v>383</v>
      </c>
      <c r="D27" s="126">
        <v>74236.187110525003</v>
      </c>
      <c r="E27" s="126">
        <v>541870.85177653097</v>
      </c>
      <c r="F27" s="127">
        <v>0.46600000000000003</v>
      </c>
      <c r="G27" s="126">
        <v>326761.445734173</v>
      </c>
      <c r="H27" s="132">
        <v>8.0000000000000004E-4</v>
      </c>
      <c r="I27" s="67">
        <v>286753</v>
      </c>
      <c r="J27" s="132">
        <v>0.59550000000000003</v>
      </c>
      <c r="K27" s="157"/>
      <c r="L27" s="67">
        <v>10535.94193755999</v>
      </c>
      <c r="M27" s="128">
        <v>3.2199999999999999E-2</v>
      </c>
      <c r="N27" s="126">
        <v>160.05875772150191</v>
      </c>
      <c r="O27" s="157"/>
      <c r="Q27"/>
    </row>
    <row r="28" spans="1:17" ht="15" customHeight="1">
      <c r="B28" s="131"/>
      <c r="C28" s="125" t="s">
        <v>384</v>
      </c>
      <c r="D28" s="126">
        <v>101619.12895869599</v>
      </c>
      <c r="E28" s="126">
        <v>518416.34564558399</v>
      </c>
      <c r="F28" s="127">
        <v>0.22470000000000001</v>
      </c>
      <c r="G28" s="126">
        <v>218099.41444285901</v>
      </c>
      <c r="H28" s="132">
        <v>2E-3</v>
      </c>
      <c r="I28" s="67">
        <v>260853</v>
      </c>
      <c r="J28" s="132">
        <v>0.58889999999999998</v>
      </c>
      <c r="K28" s="157"/>
      <c r="L28" s="67">
        <v>14272.359864984859</v>
      </c>
      <c r="M28" s="128">
        <v>6.54E-2</v>
      </c>
      <c r="N28" s="126">
        <v>252.67234195424098</v>
      </c>
      <c r="O28" s="157"/>
      <c r="Q28"/>
    </row>
    <row r="29" spans="1:17" ht="15" customHeight="1">
      <c r="B29" s="131"/>
      <c r="C29" s="125" t="s">
        <v>385</v>
      </c>
      <c r="D29" s="126">
        <v>105510.08676183601</v>
      </c>
      <c r="E29" s="126">
        <v>225508.67309603101</v>
      </c>
      <c r="F29" s="127">
        <v>0.29880000000000001</v>
      </c>
      <c r="G29" s="126">
        <v>172898.06471698391</v>
      </c>
      <c r="H29" s="132">
        <v>4.0000000000000001E-3</v>
      </c>
      <c r="I29" s="67">
        <v>187361</v>
      </c>
      <c r="J29" s="132">
        <v>0.58340000000000003</v>
      </c>
      <c r="K29" s="157"/>
      <c r="L29" s="67">
        <v>19732.489106066598</v>
      </c>
      <c r="M29" s="128">
        <v>0.11409999999999999</v>
      </c>
      <c r="N29" s="126">
        <v>398.33708625002902</v>
      </c>
      <c r="O29" s="157"/>
      <c r="Q29"/>
    </row>
    <row r="30" spans="1:17" ht="15" customHeight="1">
      <c r="B30" s="131"/>
      <c r="C30" s="125" t="s">
        <v>386</v>
      </c>
      <c r="D30" s="126">
        <v>92771.835364433602</v>
      </c>
      <c r="E30" s="126">
        <v>118558.828549727</v>
      </c>
      <c r="F30" s="127">
        <v>0.3881</v>
      </c>
      <c r="G30" s="126">
        <v>138789.56191481909</v>
      </c>
      <c r="H30" s="132">
        <v>7.1000000000000004E-3</v>
      </c>
      <c r="I30" s="67">
        <v>130457</v>
      </c>
      <c r="J30" s="132">
        <v>0.58799999999999997</v>
      </c>
      <c r="K30" s="157"/>
      <c r="L30" s="67">
        <v>25304.72727269616</v>
      </c>
      <c r="M30" s="128">
        <v>0.18229999999999999</v>
      </c>
      <c r="N30" s="126">
        <v>576.99796944374998</v>
      </c>
      <c r="O30" s="157"/>
      <c r="Q30"/>
    </row>
    <row r="31" spans="1:17" ht="15" customHeight="1">
      <c r="B31" s="131"/>
      <c r="C31" s="125" t="s">
        <v>387</v>
      </c>
      <c r="D31" s="126">
        <v>85998.809507411308</v>
      </c>
      <c r="E31" s="126">
        <v>71709.641205456894</v>
      </c>
      <c r="F31" s="127">
        <v>0.4587</v>
      </c>
      <c r="G31" s="126">
        <v>118889.16768261429</v>
      </c>
      <c r="H31" s="132">
        <v>1.29E-2</v>
      </c>
      <c r="I31" s="67">
        <v>98986</v>
      </c>
      <c r="J31" s="132">
        <v>0.59850000000000003</v>
      </c>
      <c r="K31" s="157"/>
      <c r="L31" s="67">
        <v>34872.929345053461</v>
      </c>
      <c r="M31" s="128">
        <v>0.29330000000000001</v>
      </c>
      <c r="N31" s="126">
        <v>913.75269414424395</v>
      </c>
      <c r="O31" s="157"/>
      <c r="Q31"/>
    </row>
    <row r="32" spans="1:17" ht="15" customHeight="1">
      <c r="B32" s="131"/>
      <c r="C32" s="125" t="s">
        <v>388</v>
      </c>
      <c r="D32" s="126">
        <v>58238.898753764603</v>
      </c>
      <c r="E32" s="126">
        <v>36967.737638020597</v>
      </c>
      <c r="F32" s="127">
        <v>0.40579999999999999</v>
      </c>
      <c r="G32" s="126">
        <v>73239.350422240503</v>
      </c>
      <c r="H32" s="132">
        <v>2.2700000000000001E-2</v>
      </c>
      <c r="I32" s="67">
        <v>63601</v>
      </c>
      <c r="J32" s="132">
        <v>0.60660000000000003</v>
      </c>
      <c r="K32" s="157"/>
      <c r="L32" s="67">
        <v>33072.918862927247</v>
      </c>
      <c r="M32" s="128">
        <v>0.4516</v>
      </c>
      <c r="N32" s="126">
        <v>1005.5011399811381</v>
      </c>
      <c r="O32" s="157"/>
      <c r="Q32"/>
    </row>
    <row r="33" spans="1:17" ht="15" customHeight="1">
      <c r="B33" s="131"/>
      <c r="C33" s="125" t="s">
        <v>389</v>
      </c>
      <c r="D33" s="126">
        <v>43804.814737795299</v>
      </c>
      <c r="E33" s="126">
        <v>23819.395422154401</v>
      </c>
      <c r="F33" s="127">
        <v>0.3705</v>
      </c>
      <c r="G33" s="126">
        <v>52629.433741398425</v>
      </c>
      <c r="H33" s="132">
        <v>3.7699999999999997E-2</v>
      </c>
      <c r="I33" s="67">
        <v>51302</v>
      </c>
      <c r="J33" s="132">
        <v>0.60870000000000002</v>
      </c>
      <c r="K33" s="157"/>
      <c r="L33" s="67">
        <v>34153.621029348593</v>
      </c>
      <c r="M33" s="128">
        <v>0.64890000000000003</v>
      </c>
      <c r="N33" s="126">
        <v>1208.3888170584391</v>
      </c>
      <c r="O33" s="157"/>
      <c r="Q33"/>
    </row>
    <row r="34" spans="1:17" ht="15" customHeight="1">
      <c r="B34" s="131"/>
      <c r="C34" s="125" t="s">
        <v>390</v>
      </c>
      <c r="D34" s="126">
        <v>29053.399886014598</v>
      </c>
      <c r="E34" s="126">
        <v>15124.5331676285</v>
      </c>
      <c r="F34" s="127">
        <v>0.3306</v>
      </c>
      <c r="G34" s="126">
        <v>34053.526201099361</v>
      </c>
      <c r="H34" s="132">
        <v>6.0299999999999999E-2</v>
      </c>
      <c r="I34" s="67">
        <v>41834</v>
      </c>
      <c r="J34" s="132">
        <v>0.59819999999999995</v>
      </c>
      <c r="K34" s="157"/>
      <c r="L34" s="67">
        <v>29647.22240561101</v>
      </c>
      <c r="M34" s="128">
        <v>0.87060000000000004</v>
      </c>
      <c r="N34" s="126">
        <v>1231.0894549661921</v>
      </c>
      <c r="O34" s="157"/>
      <c r="Q34"/>
    </row>
    <row r="35" spans="1:17" ht="15" customHeight="1">
      <c r="A35" s="7"/>
      <c r="B35" s="131"/>
      <c r="C35" s="125" t="s">
        <v>391</v>
      </c>
      <c r="D35" s="126">
        <v>18805.271084890501</v>
      </c>
      <c r="E35" s="126">
        <v>10104.2660809299</v>
      </c>
      <c r="F35" s="127">
        <v>0.35089999999999999</v>
      </c>
      <c r="G35" s="126">
        <v>22350.733599114232</v>
      </c>
      <c r="H35" s="132">
        <v>9.11E-2</v>
      </c>
      <c r="I35" s="67">
        <v>30433</v>
      </c>
      <c r="J35" s="132">
        <v>0.61109999999999998</v>
      </c>
      <c r="K35" s="157"/>
      <c r="L35" s="67">
        <v>25621.655635549068</v>
      </c>
      <c r="M35" s="128">
        <v>1.1463000000000001</v>
      </c>
      <c r="N35" s="126">
        <v>1252.2349683556479</v>
      </c>
      <c r="O35" s="157"/>
      <c r="Q35"/>
    </row>
    <row r="36" spans="1:17" ht="15" customHeight="1">
      <c r="A36" s="7"/>
      <c r="B36" s="131"/>
      <c r="C36" s="125" t="s">
        <v>392</v>
      </c>
      <c r="D36" s="126">
        <v>26420.8131094692</v>
      </c>
      <c r="E36" s="126">
        <v>46649.551440000403</v>
      </c>
      <c r="F36" s="127">
        <v>0.12690000000000001</v>
      </c>
      <c r="G36" s="126">
        <v>32339.108622205524</v>
      </c>
      <c r="H36" s="132">
        <v>0.115</v>
      </c>
      <c r="I36" s="67">
        <v>158975</v>
      </c>
      <c r="J36" s="132">
        <v>0.60519999999999996</v>
      </c>
      <c r="K36" s="157"/>
      <c r="L36" s="67">
        <v>41459.182211535706</v>
      </c>
      <c r="M36" s="128">
        <v>1.282</v>
      </c>
      <c r="N36" s="126">
        <v>2250.5812612883369</v>
      </c>
      <c r="O36" s="157"/>
      <c r="Q36"/>
    </row>
    <row r="37" spans="1:17" ht="15" customHeight="1">
      <c r="A37" s="7"/>
      <c r="B37" s="131"/>
      <c r="C37" s="125" t="s">
        <v>393</v>
      </c>
      <c r="D37" s="126">
        <v>32150.745883846801</v>
      </c>
      <c r="E37" s="126">
        <v>4439.6431682632501</v>
      </c>
      <c r="F37" s="127">
        <v>0.69730000000000003</v>
      </c>
      <c r="G37" s="126">
        <v>35246.317655160979</v>
      </c>
      <c r="H37" s="132">
        <v>0.29099999999999998</v>
      </c>
      <c r="I37" s="67">
        <v>22792</v>
      </c>
      <c r="J37" s="132">
        <v>0.65139999999999998</v>
      </c>
      <c r="K37" s="157"/>
      <c r="L37" s="67">
        <v>63859.275198809766</v>
      </c>
      <c r="M37" s="128">
        <v>1.8118000000000001</v>
      </c>
      <c r="N37" s="126">
        <v>6625.9331459104797</v>
      </c>
      <c r="O37" s="157"/>
      <c r="Q37"/>
    </row>
    <row r="38" spans="1:17" ht="15" customHeight="1">
      <c r="A38" s="7"/>
      <c r="B38" s="131"/>
      <c r="C38" s="125" t="s">
        <v>394</v>
      </c>
      <c r="D38" s="126">
        <v>43310.332632770005</v>
      </c>
      <c r="E38" s="126">
        <v>2737.8069913876002</v>
      </c>
      <c r="F38" s="132">
        <v>7.5999999999999998E-2</v>
      </c>
      <c r="G38" s="126">
        <v>43518.397691234008</v>
      </c>
      <c r="H38" s="132">
        <v>1</v>
      </c>
      <c r="I38" s="67">
        <v>57236</v>
      </c>
      <c r="J38" s="132">
        <v>0.77890000000000004</v>
      </c>
      <c r="K38" s="157"/>
      <c r="L38" s="67">
        <v>59438.311961835396</v>
      </c>
      <c r="M38" s="128">
        <v>1.3657999999999999</v>
      </c>
      <c r="N38" s="126">
        <v>30074.104891535033</v>
      </c>
      <c r="O38" s="157"/>
      <c r="Q38"/>
    </row>
    <row r="39" spans="1:17" ht="15" customHeight="1">
      <c r="A39" s="7"/>
      <c r="B39" s="1289"/>
      <c r="C39" s="1288" t="s">
        <v>395</v>
      </c>
      <c r="D39" s="134">
        <v>713974.1565717354</v>
      </c>
      <c r="E39" s="134">
        <v>1749224.0818817143</v>
      </c>
      <c r="F39" s="135">
        <v>0.32800000000000001</v>
      </c>
      <c r="G39" s="134">
        <v>1287799.3094982593</v>
      </c>
      <c r="H39" s="135">
        <v>5.3699999999999998E-2</v>
      </c>
      <c r="I39" s="134">
        <v>1460626</v>
      </c>
      <c r="J39" s="135">
        <v>0.60219999999999996</v>
      </c>
      <c r="K39" s="148"/>
      <c r="L39" s="134">
        <v>392395.82401965291</v>
      </c>
      <c r="M39" s="136">
        <v>0.30470000000000003</v>
      </c>
      <c r="N39" s="134">
        <v>45955.645895811387</v>
      </c>
      <c r="O39" s="134">
        <v>-39518.37285273517</v>
      </c>
      <c r="Q39"/>
    </row>
    <row r="40" spans="1:17" ht="15" customHeight="1">
      <c r="B40" s="1429" t="s">
        <v>1903</v>
      </c>
      <c r="C40" s="138" t="s">
        <v>381</v>
      </c>
      <c r="D40" s="126"/>
      <c r="E40" s="126"/>
      <c r="F40" s="127">
        <v>0</v>
      </c>
      <c r="G40" s="126"/>
      <c r="H40" s="132">
        <v>0</v>
      </c>
      <c r="I40" s="67"/>
      <c r="J40" s="132">
        <v>0</v>
      </c>
      <c r="K40" s="285"/>
      <c r="L40" s="67"/>
      <c r="M40" s="128">
        <v>0</v>
      </c>
      <c r="N40" s="126"/>
      <c r="O40" s="285"/>
      <c r="Q40"/>
    </row>
    <row r="41" spans="1:17" ht="15" customHeight="1">
      <c r="B41" s="1430"/>
      <c r="C41" s="125" t="s">
        <v>382</v>
      </c>
      <c r="D41" s="126">
        <v>3045.0064500000003</v>
      </c>
      <c r="E41" s="126">
        <v>15444.6842</v>
      </c>
      <c r="F41" s="127">
        <v>0.44340000000000002</v>
      </c>
      <c r="G41" s="126">
        <v>9663.5572669600006</v>
      </c>
      <c r="H41" s="132">
        <v>5.0000000000000001E-4</v>
      </c>
      <c r="I41" s="67">
        <v>241</v>
      </c>
      <c r="J41" s="132">
        <v>0.36730000000000002</v>
      </c>
      <c r="K41" s="157">
        <v>0</v>
      </c>
      <c r="L41" s="67">
        <v>425.23970266138798</v>
      </c>
      <c r="M41" s="128">
        <v>4.3999999999999997E-2</v>
      </c>
      <c r="N41" s="126">
        <v>1.7871320882717301</v>
      </c>
      <c r="O41" s="157"/>
      <c r="Q41"/>
    </row>
    <row r="42" spans="1:17" ht="15" customHeight="1">
      <c r="B42" s="1430"/>
      <c r="C42" s="125" t="s">
        <v>383</v>
      </c>
      <c r="D42" s="126">
        <v>62593.368967108603</v>
      </c>
      <c r="E42" s="126">
        <v>125972.984339591</v>
      </c>
      <c r="F42" s="127">
        <v>0.35859999999999997</v>
      </c>
      <c r="G42" s="126">
        <v>117448.76867387659</v>
      </c>
      <c r="H42" s="132">
        <v>1E-3</v>
      </c>
      <c r="I42" s="67">
        <v>14837</v>
      </c>
      <c r="J42" s="132">
        <v>0.3211</v>
      </c>
      <c r="K42" s="157"/>
      <c r="L42" s="67">
        <v>7674.7102854938394</v>
      </c>
      <c r="M42" s="128">
        <v>6.5299999999999997E-2</v>
      </c>
      <c r="N42" s="126">
        <v>38.2691954814116</v>
      </c>
      <c r="O42" s="157"/>
      <c r="Q42"/>
    </row>
    <row r="43" spans="1:17" ht="15" customHeight="1">
      <c r="B43" s="131"/>
      <c r="C43" s="125" t="s">
        <v>384</v>
      </c>
      <c r="D43" s="126">
        <v>177776.236050001</v>
      </c>
      <c r="E43" s="126">
        <v>134518.43676915401</v>
      </c>
      <c r="F43" s="127">
        <v>0.39850000000000002</v>
      </c>
      <c r="G43" s="126">
        <v>239363.27944424481</v>
      </c>
      <c r="H43" s="132">
        <v>2E-3</v>
      </c>
      <c r="I43" s="67">
        <v>18167</v>
      </c>
      <c r="J43" s="132">
        <v>0.30509999999999998</v>
      </c>
      <c r="K43" s="157"/>
      <c r="L43" s="67">
        <v>24342.05821964395</v>
      </c>
      <c r="M43" s="128">
        <v>0.1017</v>
      </c>
      <c r="N43" s="126">
        <v>148.7112607538549</v>
      </c>
      <c r="O43" s="157"/>
      <c r="Q43"/>
    </row>
    <row r="44" spans="1:17" ht="15" customHeight="1">
      <c r="B44" s="131"/>
      <c r="C44" s="125" t="s">
        <v>385</v>
      </c>
      <c r="D44" s="126">
        <v>187843.79669123198</v>
      </c>
      <c r="E44" s="126">
        <v>94216.871516093292</v>
      </c>
      <c r="F44" s="127">
        <v>0.3911</v>
      </c>
      <c r="G44" s="126">
        <v>211505.87460326531</v>
      </c>
      <c r="H44" s="132">
        <v>4.0000000000000001E-3</v>
      </c>
      <c r="I44" s="67">
        <v>12757</v>
      </c>
      <c r="J44" s="132">
        <v>0.30830000000000002</v>
      </c>
      <c r="K44" s="157"/>
      <c r="L44" s="67">
        <v>34317.534501532973</v>
      </c>
      <c r="M44" s="128">
        <v>0.1623</v>
      </c>
      <c r="N44" s="126">
        <v>266.93231967780849</v>
      </c>
      <c r="O44" s="157"/>
      <c r="Q44"/>
    </row>
    <row r="45" spans="1:17" ht="15" customHeight="1">
      <c r="B45" s="131"/>
      <c r="C45" s="125" t="s">
        <v>386</v>
      </c>
      <c r="D45" s="126">
        <v>148193.62342739201</v>
      </c>
      <c r="E45" s="126">
        <v>67223.613073924906</v>
      </c>
      <c r="F45" s="127">
        <v>0.39389999999999997</v>
      </c>
      <c r="G45" s="126">
        <v>150790.75702537398</v>
      </c>
      <c r="H45" s="132">
        <v>7.0000000000000001E-3</v>
      </c>
      <c r="I45" s="67">
        <v>9644</v>
      </c>
      <c r="J45" s="132">
        <v>0.2999</v>
      </c>
      <c r="K45" s="157"/>
      <c r="L45" s="67">
        <v>31943.689611711488</v>
      </c>
      <c r="M45" s="128">
        <v>0.21179999999999999</v>
      </c>
      <c r="N45" s="126">
        <v>320.16514926205485</v>
      </c>
      <c r="O45" s="157"/>
      <c r="Q45"/>
    </row>
    <row r="46" spans="1:17" ht="15" customHeight="1">
      <c r="B46" s="131"/>
      <c r="C46" s="125" t="s">
        <v>387</v>
      </c>
      <c r="D46" s="126">
        <v>116744.776720194</v>
      </c>
      <c r="E46" s="126">
        <v>30532.928863762798</v>
      </c>
      <c r="F46" s="127">
        <v>0.28360000000000002</v>
      </c>
      <c r="G46" s="126">
        <v>96901.808212353324</v>
      </c>
      <c r="H46" s="132">
        <v>1.2999999999999999E-2</v>
      </c>
      <c r="I46" s="67">
        <v>7290</v>
      </c>
      <c r="J46" s="132">
        <v>0.30780000000000002</v>
      </c>
      <c r="K46" s="157"/>
      <c r="L46" s="67">
        <v>27602.398873137259</v>
      </c>
      <c r="M46" s="128">
        <v>0.2848</v>
      </c>
      <c r="N46" s="126">
        <v>393.58499552163238</v>
      </c>
      <c r="O46" s="157"/>
      <c r="Q46"/>
    </row>
    <row r="47" spans="1:17" ht="15" customHeight="1">
      <c r="B47" s="131"/>
      <c r="C47" s="125" t="s">
        <v>388</v>
      </c>
      <c r="D47" s="126">
        <v>76682.358262555703</v>
      </c>
      <c r="E47" s="126">
        <v>28264.334627792898</v>
      </c>
      <c r="F47" s="127">
        <v>0.47849999999999998</v>
      </c>
      <c r="G47" s="126">
        <v>65584.249233688097</v>
      </c>
      <c r="H47" s="132">
        <v>2.3E-2</v>
      </c>
      <c r="I47" s="67">
        <v>4624</v>
      </c>
      <c r="J47" s="132">
        <v>0.31359999999999999</v>
      </c>
      <c r="K47" s="157"/>
      <c r="L47" s="67">
        <v>22728.12522894868</v>
      </c>
      <c r="M47" s="128">
        <v>0.34649999999999997</v>
      </c>
      <c r="N47" s="126">
        <v>478.84166274588199</v>
      </c>
      <c r="O47" s="157"/>
      <c r="Q47"/>
    </row>
    <row r="48" spans="1:17" ht="15" customHeight="1">
      <c r="B48" s="131"/>
      <c r="C48" s="125" t="s">
        <v>389</v>
      </c>
      <c r="D48" s="126">
        <v>51895.878011761</v>
      </c>
      <c r="E48" s="126">
        <v>16188.712090386201</v>
      </c>
      <c r="F48" s="127">
        <v>0.54590000000000005</v>
      </c>
      <c r="G48" s="126">
        <v>71603.483887756447</v>
      </c>
      <c r="H48" s="132">
        <v>3.6999999999999998E-2</v>
      </c>
      <c r="I48" s="67">
        <v>6117</v>
      </c>
      <c r="J48" s="132">
        <v>0.3024</v>
      </c>
      <c r="K48" s="157"/>
      <c r="L48" s="67">
        <v>25040.772426255699</v>
      </c>
      <c r="M48" s="128">
        <v>0.34970000000000001</v>
      </c>
      <c r="N48" s="126">
        <v>800.47097458574422</v>
      </c>
      <c r="O48" s="157"/>
      <c r="Q48"/>
    </row>
    <row r="49" spans="1:17" ht="15" customHeight="1">
      <c r="B49" s="131"/>
      <c r="C49" s="125" t="s">
        <v>390</v>
      </c>
      <c r="D49" s="126">
        <v>29731.380698230201</v>
      </c>
      <c r="E49" s="126">
        <v>8207.6409675914001</v>
      </c>
      <c r="F49" s="127">
        <v>0.21</v>
      </c>
      <c r="G49" s="126">
        <v>22387.753135437582</v>
      </c>
      <c r="H49" s="132">
        <v>5.8999999999999997E-2</v>
      </c>
      <c r="I49" s="67">
        <v>2893</v>
      </c>
      <c r="J49" s="132">
        <v>0.31790000000000002</v>
      </c>
      <c r="K49" s="157"/>
      <c r="L49" s="67">
        <v>8754.5181127567594</v>
      </c>
      <c r="M49" s="128">
        <v>0.39100000000000001</v>
      </c>
      <c r="N49" s="126">
        <v>424.39262889188899</v>
      </c>
      <c r="O49" s="157"/>
      <c r="Q49"/>
    </row>
    <row r="50" spans="1:17" ht="15" customHeight="1">
      <c r="A50" s="7"/>
      <c r="B50" s="131"/>
      <c r="C50" s="125" t="s">
        <v>391</v>
      </c>
      <c r="D50" s="126">
        <v>21449.671569999999</v>
      </c>
      <c r="E50" s="126">
        <v>4250.7228454591504</v>
      </c>
      <c r="F50" s="127">
        <v>0.19739999999999999</v>
      </c>
      <c r="G50" s="126">
        <v>14447.117245312149</v>
      </c>
      <c r="H50" s="132">
        <v>8.3000000000000004E-2</v>
      </c>
      <c r="I50" s="67">
        <v>1780</v>
      </c>
      <c r="J50" s="132">
        <v>0.3347</v>
      </c>
      <c r="K50" s="157"/>
      <c r="L50" s="67">
        <v>6308.6676861250244</v>
      </c>
      <c r="M50" s="128">
        <v>0.43669999999999998</v>
      </c>
      <c r="N50" s="126">
        <v>406.99642616835501</v>
      </c>
      <c r="O50" s="157"/>
      <c r="Q50"/>
    </row>
    <row r="51" spans="1:17" ht="15" customHeight="1">
      <c r="A51" s="7"/>
      <c r="B51" s="131"/>
      <c r="C51" s="125" t="s">
        <v>392</v>
      </c>
      <c r="D51" s="126">
        <v>104767.091222228</v>
      </c>
      <c r="E51" s="126">
        <v>72929.399514984805</v>
      </c>
      <c r="F51" s="127">
        <v>0.28760000000000002</v>
      </c>
      <c r="G51" s="126">
        <v>84944.050853120003</v>
      </c>
      <c r="H51" s="132">
        <v>0.115</v>
      </c>
      <c r="I51" s="67">
        <v>18252</v>
      </c>
      <c r="J51" s="132">
        <v>0.34100000000000003</v>
      </c>
      <c r="K51" s="157"/>
      <c r="L51" s="67">
        <v>41472.135425358698</v>
      </c>
      <c r="M51" s="128">
        <v>0.48820000000000002</v>
      </c>
      <c r="N51" s="126">
        <v>3347.841057897399</v>
      </c>
      <c r="O51" s="157"/>
      <c r="Q51"/>
    </row>
    <row r="52" spans="1:17" ht="15" customHeight="1">
      <c r="A52" s="7"/>
      <c r="B52" s="131"/>
      <c r="C52" s="125" t="s">
        <v>393</v>
      </c>
      <c r="D52" s="126">
        <v>13796.3712811474</v>
      </c>
      <c r="E52" s="126">
        <v>14523.1739405435</v>
      </c>
      <c r="F52" s="127">
        <v>0.26079999999999998</v>
      </c>
      <c r="G52" s="126">
        <v>17224.890829655407</v>
      </c>
      <c r="H52" s="132">
        <v>0.50029999999999997</v>
      </c>
      <c r="I52" s="67">
        <v>796</v>
      </c>
      <c r="J52" s="132">
        <v>0.35899999999999999</v>
      </c>
      <c r="K52" s="157"/>
      <c r="L52" s="67">
        <v>12699.189722968091</v>
      </c>
      <c r="M52" s="128">
        <v>0.73729999999999996</v>
      </c>
      <c r="N52" s="126">
        <v>3117.356157957719</v>
      </c>
      <c r="O52" s="157"/>
      <c r="Q52"/>
    </row>
    <row r="53" spans="1:17" ht="15" customHeight="1">
      <c r="A53" s="7"/>
      <c r="B53" s="131"/>
      <c r="C53" s="125" t="s">
        <v>394</v>
      </c>
      <c r="D53" s="126">
        <v>126947.989336075</v>
      </c>
      <c r="E53" s="126">
        <v>94622.266707708695</v>
      </c>
      <c r="F53" s="127">
        <v>0.24160000000000001</v>
      </c>
      <c r="G53" s="126">
        <v>149806.87116121678</v>
      </c>
      <c r="H53" s="132">
        <v>1</v>
      </c>
      <c r="I53" s="67">
        <v>3951</v>
      </c>
      <c r="J53" s="132">
        <v>0.55200000000000005</v>
      </c>
      <c r="K53" s="157"/>
      <c r="L53" s="67">
        <v>106038.87307669166</v>
      </c>
      <c r="M53" s="128">
        <v>0.70779999999999998</v>
      </c>
      <c r="N53" s="126">
        <v>74214.459500543744</v>
      </c>
      <c r="O53" s="157"/>
      <c r="Q53"/>
    </row>
    <row r="54" spans="1:17" ht="15" customHeight="1">
      <c r="A54" s="7"/>
      <c r="B54" s="1289"/>
      <c r="C54" s="1288" t="s">
        <v>395</v>
      </c>
      <c r="D54" s="134">
        <v>1121467.5486879249</v>
      </c>
      <c r="E54" s="134">
        <v>706895.76945699274</v>
      </c>
      <c r="F54" s="135">
        <v>0.35389999999999999</v>
      </c>
      <c r="G54" s="134">
        <v>1251672.4615722606</v>
      </c>
      <c r="H54" s="135">
        <v>0.1313</v>
      </c>
      <c r="I54" s="134">
        <v>101349</v>
      </c>
      <c r="J54" s="135">
        <v>0.33789999999999998</v>
      </c>
      <c r="K54" s="148"/>
      <c r="L54" s="134">
        <v>349347.91287328547</v>
      </c>
      <c r="M54" s="136">
        <v>0.27910000000000001</v>
      </c>
      <c r="N54" s="134">
        <v>83959.808461575769</v>
      </c>
      <c r="O54" s="134">
        <v>-94786.920371843065</v>
      </c>
      <c r="Q54"/>
    </row>
    <row r="55" spans="1:17" ht="15" customHeight="1">
      <c r="B55" s="1429" t="s">
        <v>1904</v>
      </c>
      <c r="C55" s="138" t="s">
        <v>381</v>
      </c>
      <c r="D55" s="126"/>
      <c r="E55" s="126"/>
      <c r="F55" s="127">
        <v>0</v>
      </c>
      <c r="G55" s="126"/>
      <c r="H55" s="132">
        <v>0</v>
      </c>
      <c r="I55" s="67"/>
      <c r="J55" s="132">
        <v>0</v>
      </c>
      <c r="K55" s="285"/>
      <c r="L55" s="67"/>
      <c r="M55" s="128">
        <v>0</v>
      </c>
      <c r="N55" s="126"/>
      <c r="O55" s="285"/>
      <c r="Q55"/>
    </row>
    <row r="56" spans="1:17" ht="15" customHeight="1">
      <c r="B56" s="1430"/>
      <c r="C56" s="125" t="s">
        <v>382</v>
      </c>
      <c r="D56" s="126">
        <v>15648.727439999999</v>
      </c>
      <c r="E56" s="126">
        <v>5745.8151200000002</v>
      </c>
      <c r="F56" s="127">
        <v>0.48670000000000002</v>
      </c>
      <c r="G56" s="126">
        <v>18444.44234184</v>
      </c>
      <c r="H56" s="132">
        <v>5.0000000000000001E-4</v>
      </c>
      <c r="I56" s="67">
        <v>704</v>
      </c>
      <c r="J56" s="132">
        <v>0.16769999999999999</v>
      </c>
      <c r="K56" s="157">
        <v>0</v>
      </c>
      <c r="L56" s="67">
        <v>481.13164607847409</v>
      </c>
      <c r="M56" s="128">
        <v>2.6100000000000002E-2</v>
      </c>
      <c r="N56" s="126">
        <v>1.5465533582269941</v>
      </c>
      <c r="O56" s="157"/>
      <c r="Q56"/>
    </row>
    <row r="57" spans="1:17" ht="15" customHeight="1">
      <c r="B57" s="1430"/>
      <c r="C57" s="125" t="s">
        <v>383</v>
      </c>
      <c r="D57" s="126">
        <v>93621.405409999803</v>
      </c>
      <c r="E57" s="126">
        <v>13586.44095</v>
      </c>
      <c r="F57" s="127">
        <v>0.66659999999999997</v>
      </c>
      <c r="G57" s="126">
        <v>108664.56027767641</v>
      </c>
      <c r="H57" s="132">
        <v>1E-3</v>
      </c>
      <c r="I57" s="67">
        <v>4560</v>
      </c>
      <c r="J57" s="132">
        <v>0.1757</v>
      </c>
      <c r="K57" s="157"/>
      <c r="L57" s="67">
        <v>4996.2967458141065</v>
      </c>
      <c r="M57" s="128">
        <v>4.5999999999999999E-2</v>
      </c>
      <c r="N57" s="126">
        <v>19.096304430627008</v>
      </c>
      <c r="O57" s="157"/>
      <c r="Q57"/>
    </row>
    <row r="58" spans="1:17" ht="15" customHeight="1">
      <c r="B58" s="131"/>
      <c r="C58" s="125" t="s">
        <v>384</v>
      </c>
      <c r="D58" s="126">
        <v>330113.98048710695</v>
      </c>
      <c r="E58" s="126">
        <v>21857.9054058492</v>
      </c>
      <c r="F58" s="127">
        <v>0.42370000000000002</v>
      </c>
      <c r="G58" s="126">
        <v>345018.13373238622</v>
      </c>
      <c r="H58" s="132">
        <v>2E-3</v>
      </c>
      <c r="I58" s="67">
        <v>27427</v>
      </c>
      <c r="J58" s="132">
        <v>0.19939999999999999</v>
      </c>
      <c r="K58" s="157"/>
      <c r="L58" s="67">
        <v>29418.873395716117</v>
      </c>
      <c r="M58" s="128">
        <v>8.5300000000000001E-2</v>
      </c>
      <c r="N58" s="126">
        <v>137.53981810538488</v>
      </c>
      <c r="O58" s="157"/>
      <c r="Q58"/>
    </row>
    <row r="59" spans="1:17" ht="15" customHeight="1">
      <c r="B59" s="131"/>
      <c r="C59" s="125" t="s">
        <v>385</v>
      </c>
      <c r="D59" s="126">
        <v>402353.22714137798</v>
      </c>
      <c r="E59" s="126">
        <v>10453.443923178402</v>
      </c>
      <c r="F59" s="127">
        <v>0.57630000000000003</v>
      </c>
      <c r="G59" s="126">
        <v>412014.79236931395</v>
      </c>
      <c r="H59" s="132">
        <v>4.0000000000000001E-3</v>
      </c>
      <c r="I59" s="67">
        <v>37985</v>
      </c>
      <c r="J59" s="132">
        <v>0.25409999999999999</v>
      </c>
      <c r="K59" s="157"/>
      <c r="L59" s="67">
        <v>69729.027087253489</v>
      </c>
      <c r="M59" s="128">
        <v>0.16919999999999999</v>
      </c>
      <c r="N59" s="126">
        <v>418.6070951971933</v>
      </c>
      <c r="O59" s="157"/>
      <c r="Q59"/>
    </row>
    <row r="60" spans="1:17" ht="15" customHeight="1">
      <c r="B60" s="131"/>
      <c r="C60" s="125" t="s">
        <v>386</v>
      </c>
      <c r="D60" s="126">
        <v>252569.791272856</v>
      </c>
      <c r="E60" s="126">
        <v>8716.5137408698793</v>
      </c>
      <c r="F60" s="127">
        <v>0.51439999999999997</v>
      </c>
      <c r="G60" s="126">
        <v>258320.32871778513</v>
      </c>
      <c r="H60" s="132">
        <v>7.0000000000000001E-3</v>
      </c>
      <c r="I60" s="67">
        <v>26862</v>
      </c>
      <c r="J60" s="132">
        <v>0.26590000000000003</v>
      </c>
      <c r="K60" s="157"/>
      <c r="L60" s="67">
        <v>62466.040117892873</v>
      </c>
      <c r="M60" s="128">
        <v>0.24179999999999999</v>
      </c>
      <c r="N60" s="126">
        <v>480.69154892842568</v>
      </c>
      <c r="O60" s="157"/>
      <c r="Q60"/>
    </row>
    <row r="61" spans="1:17" ht="15" customHeight="1">
      <c r="B61" s="131"/>
      <c r="C61" s="125" t="s">
        <v>387</v>
      </c>
      <c r="D61" s="126">
        <v>198279.034201203</v>
      </c>
      <c r="E61" s="126">
        <v>3937.1783376665903</v>
      </c>
      <c r="F61" s="127">
        <v>0.59850000000000003</v>
      </c>
      <c r="G61" s="126">
        <v>197316.70934478592</v>
      </c>
      <c r="H61" s="132">
        <v>1.2999999999999999E-2</v>
      </c>
      <c r="I61" s="67">
        <v>20479</v>
      </c>
      <c r="J61" s="132">
        <v>0.26440000000000002</v>
      </c>
      <c r="K61" s="157"/>
      <c r="L61" s="67">
        <v>62124.249898844289</v>
      </c>
      <c r="M61" s="128">
        <v>0.31480000000000002</v>
      </c>
      <c r="N61" s="126">
        <v>678.06146290507263</v>
      </c>
      <c r="O61" s="157"/>
      <c r="Q61"/>
    </row>
    <row r="62" spans="1:17" ht="15" customHeight="1">
      <c r="B62" s="131"/>
      <c r="C62" s="125" t="s">
        <v>388</v>
      </c>
      <c r="D62" s="126">
        <v>128906.90965994801</v>
      </c>
      <c r="E62" s="126">
        <v>1605.94496905645</v>
      </c>
      <c r="F62" s="127">
        <v>0.5524</v>
      </c>
      <c r="G62" s="126">
        <v>127589.26637710257</v>
      </c>
      <c r="H62" s="132">
        <v>2.3E-2</v>
      </c>
      <c r="I62" s="67">
        <v>14397</v>
      </c>
      <c r="J62" s="132">
        <v>0.27089999999999997</v>
      </c>
      <c r="K62" s="157"/>
      <c r="L62" s="67">
        <v>48509.515158123053</v>
      </c>
      <c r="M62" s="128">
        <v>0.38019999999999998</v>
      </c>
      <c r="N62" s="126">
        <v>794.87908978703229</v>
      </c>
      <c r="O62" s="157"/>
      <c r="Q62"/>
    </row>
    <row r="63" spans="1:17" ht="15" customHeight="1">
      <c r="B63" s="131"/>
      <c r="C63" s="125" t="s">
        <v>389</v>
      </c>
      <c r="D63" s="126">
        <v>91277.671038822795</v>
      </c>
      <c r="E63" s="126">
        <v>2196.9544029403501</v>
      </c>
      <c r="F63" s="127">
        <v>0.56840000000000002</v>
      </c>
      <c r="G63" s="126">
        <v>94160.328548985824</v>
      </c>
      <c r="H63" s="132">
        <v>3.6999999999999998E-2</v>
      </c>
      <c r="I63" s="67">
        <v>10484</v>
      </c>
      <c r="J63" s="132">
        <v>0.27400000000000002</v>
      </c>
      <c r="K63" s="157"/>
      <c r="L63" s="67">
        <v>38938.372620693444</v>
      </c>
      <c r="M63" s="128">
        <v>0.41349999999999998</v>
      </c>
      <c r="N63" s="126">
        <v>954.27873381211373</v>
      </c>
      <c r="O63" s="157"/>
      <c r="Q63"/>
    </row>
    <row r="64" spans="1:17" ht="15" customHeight="1">
      <c r="B64" s="131"/>
      <c r="C64" s="125" t="s">
        <v>390</v>
      </c>
      <c r="D64" s="126">
        <v>84470.032840000407</v>
      </c>
      <c r="E64" s="126">
        <v>914.49535000000003</v>
      </c>
      <c r="F64" s="127">
        <v>0.37209999999999999</v>
      </c>
      <c r="G64" s="126">
        <v>80724.322766983663</v>
      </c>
      <c r="H64" s="132">
        <v>5.8999999999999997E-2</v>
      </c>
      <c r="I64" s="67">
        <v>8269</v>
      </c>
      <c r="J64" s="132">
        <v>0.32100000000000001</v>
      </c>
      <c r="K64" s="157"/>
      <c r="L64" s="67">
        <v>41120.958071925277</v>
      </c>
      <c r="M64" s="128">
        <v>0.50939999999999996</v>
      </c>
      <c r="N64" s="126">
        <v>1528.897174565416</v>
      </c>
      <c r="O64" s="157"/>
      <c r="Q64"/>
    </row>
    <row r="65" spans="1:17" ht="15" customHeight="1">
      <c r="A65" s="7"/>
      <c r="B65" s="131"/>
      <c r="C65" s="125" t="s">
        <v>391</v>
      </c>
      <c r="D65" s="126">
        <v>55062.339140000098</v>
      </c>
      <c r="E65" s="126">
        <v>769.62989000000005</v>
      </c>
      <c r="F65" s="127">
        <v>0.36620000000000003</v>
      </c>
      <c r="G65" s="126">
        <v>51293.796989391965</v>
      </c>
      <c r="H65" s="132">
        <v>8.3000000000000004E-2</v>
      </c>
      <c r="I65" s="67">
        <v>7135</v>
      </c>
      <c r="J65" s="132">
        <v>0.31909999999999999</v>
      </c>
      <c r="K65" s="157"/>
      <c r="L65" s="67">
        <v>27509.348665045265</v>
      </c>
      <c r="M65" s="128">
        <v>0.5363</v>
      </c>
      <c r="N65" s="126">
        <v>1358.3582041113482</v>
      </c>
      <c r="O65" s="157"/>
      <c r="Q65"/>
    </row>
    <row r="66" spans="1:17" ht="15" customHeight="1">
      <c r="A66" s="7"/>
      <c r="B66" s="131"/>
      <c r="C66" s="125" t="s">
        <v>392</v>
      </c>
      <c r="D66" s="126">
        <v>117513.04987835001</v>
      </c>
      <c r="E66" s="126">
        <v>4003.6405710704898</v>
      </c>
      <c r="F66" s="127">
        <v>0.2661</v>
      </c>
      <c r="G66" s="126">
        <v>113231.88272281353</v>
      </c>
      <c r="H66" s="132">
        <v>0.115</v>
      </c>
      <c r="I66" s="67">
        <v>13735</v>
      </c>
      <c r="J66" s="132">
        <v>0.33760000000000001</v>
      </c>
      <c r="K66" s="157"/>
      <c r="L66" s="67">
        <v>70772.759151955863</v>
      </c>
      <c r="M66" s="128">
        <v>0.625</v>
      </c>
      <c r="N66" s="126">
        <v>4396.0330980613562</v>
      </c>
      <c r="O66" s="157"/>
      <c r="Q66"/>
    </row>
    <row r="67" spans="1:17" ht="15" customHeight="1">
      <c r="A67" s="7"/>
      <c r="B67" s="131"/>
      <c r="C67" s="125" t="s">
        <v>393</v>
      </c>
      <c r="D67" s="126">
        <v>28131.668129999998</v>
      </c>
      <c r="E67" s="126">
        <v>979.39152999999999</v>
      </c>
      <c r="F67" s="127">
        <v>0.2077</v>
      </c>
      <c r="G67" s="126">
        <v>28316.474058983898</v>
      </c>
      <c r="H67" s="132">
        <v>0.443</v>
      </c>
      <c r="I67" s="67">
        <v>2335</v>
      </c>
      <c r="J67" s="132">
        <v>0.27539999999999998</v>
      </c>
      <c r="K67" s="157"/>
      <c r="L67" s="67">
        <v>20465.175739756185</v>
      </c>
      <c r="M67" s="128">
        <v>0.72270000000000001</v>
      </c>
      <c r="N67" s="126">
        <v>3430.4027061777369</v>
      </c>
      <c r="O67" s="157"/>
      <c r="Q67"/>
    </row>
    <row r="68" spans="1:17" ht="15" customHeight="1">
      <c r="A68" s="7"/>
      <c r="B68" s="131"/>
      <c r="C68" s="125" t="s">
        <v>394</v>
      </c>
      <c r="D68" s="126">
        <v>236166.630145451</v>
      </c>
      <c r="E68" s="126">
        <v>3408.5652200000004</v>
      </c>
      <c r="F68" s="127">
        <v>0.34989999999999999</v>
      </c>
      <c r="G68" s="126">
        <v>237359.17516445101</v>
      </c>
      <c r="H68" s="132">
        <v>1</v>
      </c>
      <c r="I68" s="67">
        <v>15567</v>
      </c>
      <c r="J68" s="132">
        <v>0.59989999999999999</v>
      </c>
      <c r="K68" s="157"/>
      <c r="L68" s="67">
        <v>220686.67698797493</v>
      </c>
      <c r="M68" s="128">
        <v>0.92979999999999996</v>
      </c>
      <c r="N68" s="126">
        <v>124730.92215289221</v>
      </c>
      <c r="O68" s="157"/>
      <c r="Q68"/>
    </row>
    <row r="69" spans="1:17" ht="15" customHeight="1">
      <c r="A69" s="7"/>
      <c r="B69" s="1289"/>
      <c r="C69" s="1288" t="s">
        <v>395</v>
      </c>
      <c r="D69" s="134">
        <v>2034114.4667851159</v>
      </c>
      <c r="E69" s="134">
        <v>78175.919410631337</v>
      </c>
      <c r="F69" s="135">
        <v>0.50139999999999996</v>
      </c>
      <c r="G69" s="134">
        <v>2072454.2134125</v>
      </c>
      <c r="H69" s="135">
        <v>0.1376</v>
      </c>
      <c r="I69" s="134">
        <v>189939</v>
      </c>
      <c r="J69" s="135">
        <v>0.29310000000000003</v>
      </c>
      <c r="K69" s="148"/>
      <c r="L69" s="134">
        <v>697218.42528707336</v>
      </c>
      <c r="M69" s="136">
        <v>0.33639999999999998</v>
      </c>
      <c r="N69" s="134">
        <v>138929.31394233214</v>
      </c>
      <c r="O69" s="134">
        <v>-148210.08381986135</v>
      </c>
      <c r="Q69"/>
    </row>
    <row r="70" spans="1:17" ht="15" customHeight="1" thickBot="1">
      <c r="A70" s="7"/>
      <c r="B70" s="153" t="s">
        <v>2</v>
      </c>
      <c r="C70" s="139"/>
      <c r="D70" s="140">
        <v>27194276.984683257</v>
      </c>
      <c r="E70" s="140">
        <v>2672772.4223527843</v>
      </c>
      <c r="F70" s="141" t="s">
        <v>1352</v>
      </c>
      <c r="G70" s="140">
        <v>28063104.12836751</v>
      </c>
      <c r="H70" s="141" t="s">
        <v>1352</v>
      </c>
      <c r="I70" s="141">
        <v>2138480</v>
      </c>
      <c r="J70" s="141" t="s">
        <v>1352</v>
      </c>
      <c r="K70" s="286"/>
      <c r="L70" s="140">
        <v>6717011.2542058481</v>
      </c>
      <c r="M70" s="142">
        <v>0.2394</v>
      </c>
      <c r="N70" s="140">
        <v>598182.78907633561</v>
      </c>
      <c r="O70" s="140">
        <v>-504511.06520209968</v>
      </c>
      <c r="Q70"/>
    </row>
    <row r="71" spans="1:17" ht="15" customHeight="1" thickTop="1">
      <c r="B71" s="147" t="s">
        <v>396</v>
      </c>
      <c r="C71" s="51"/>
      <c r="D71" s="51"/>
      <c r="E71" s="51"/>
      <c r="F71" s="51"/>
      <c r="G71" s="51"/>
      <c r="H71" s="51"/>
      <c r="I71" s="51"/>
      <c r="J71" s="51"/>
      <c r="K71" s="51"/>
      <c r="L71" s="51"/>
      <c r="M71" s="51"/>
      <c r="N71" s="51"/>
      <c r="O71" s="51"/>
      <c r="Q71"/>
    </row>
    <row r="72" spans="1:17" ht="15" customHeight="1">
      <c r="O72" s="699"/>
      <c r="Q72"/>
    </row>
    <row r="73" spans="1:17" ht="15" customHeight="1">
      <c r="C73" s="1359" t="s">
        <v>607</v>
      </c>
      <c r="D73" s="1359"/>
      <c r="E73" s="1359"/>
      <c r="F73" s="1359"/>
      <c r="G73" s="1359"/>
      <c r="H73" s="1359"/>
      <c r="I73" s="1359"/>
      <c r="J73" s="1359"/>
      <c r="K73" s="1359"/>
      <c r="L73" s="1359"/>
      <c r="M73" s="1359"/>
      <c r="N73" s="1359"/>
      <c r="O73" s="1359"/>
      <c r="Q73"/>
    </row>
    <row r="74" spans="1:17" ht="15" customHeight="1">
      <c r="C74" s="1012"/>
      <c r="D74" s="1012" t="s">
        <v>305</v>
      </c>
      <c r="E74" s="1012" t="s">
        <v>306</v>
      </c>
      <c r="F74" s="1012" t="s">
        <v>307</v>
      </c>
      <c r="G74" s="1012" t="s">
        <v>308</v>
      </c>
      <c r="H74" s="1012" t="s">
        <v>309</v>
      </c>
      <c r="I74" s="1012" t="s">
        <v>310</v>
      </c>
      <c r="J74" s="1012" t="s">
        <v>311</v>
      </c>
      <c r="K74" s="1012" t="s">
        <v>1574</v>
      </c>
      <c r="L74" s="1012" t="s">
        <v>1575</v>
      </c>
      <c r="M74" s="1012" t="s">
        <v>1576</v>
      </c>
      <c r="N74" s="1012" t="s">
        <v>1577</v>
      </c>
      <c r="O74" s="1012" t="s">
        <v>1578</v>
      </c>
      <c r="Q74"/>
    </row>
    <row r="75" spans="1:17" ht="45" customHeight="1">
      <c r="B75" s="701"/>
      <c r="C75" s="693" t="s">
        <v>370</v>
      </c>
      <c r="D75" s="602" t="s">
        <v>371</v>
      </c>
      <c r="E75" s="1282" t="s">
        <v>1900</v>
      </c>
      <c r="F75" s="602" t="s">
        <v>372</v>
      </c>
      <c r="G75" s="602" t="s">
        <v>373</v>
      </c>
      <c r="H75" s="602" t="s">
        <v>374</v>
      </c>
      <c r="I75" s="602" t="s">
        <v>375</v>
      </c>
      <c r="J75" s="602" t="s">
        <v>376</v>
      </c>
      <c r="K75" s="602" t="s">
        <v>377</v>
      </c>
      <c r="L75" s="602" t="s">
        <v>1</v>
      </c>
      <c r="M75" s="602" t="s">
        <v>362</v>
      </c>
      <c r="N75" s="602" t="s">
        <v>378</v>
      </c>
      <c r="O75" s="602" t="s">
        <v>379</v>
      </c>
      <c r="Q75"/>
    </row>
    <row r="76" spans="1:17" ht="15" customHeight="1">
      <c r="B76" s="1429" t="s">
        <v>1901</v>
      </c>
      <c r="C76" s="125" t="s">
        <v>381</v>
      </c>
      <c r="D76" s="126">
        <v>0</v>
      </c>
      <c r="E76" s="126">
        <v>0</v>
      </c>
      <c r="F76" s="127">
        <v>0</v>
      </c>
      <c r="G76" s="126">
        <v>0</v>
      </c>
      <c r="H76" s="126">
        <v>0</v>
      </c>
      <c r="I76" s="126">
        <v>0</v>
      </c>
      <c r="J76" s="126">
        <v>0</v>
      </c>
      <c r="K76" s="285">
        <v>0</v>
      </c>
      <c r="L76" s="129">
        <v>0</v>
      </c>
      <c r="M76" s="128">
        <v>0</v>
      </c>
      <c r="N76" s="126">
        <v>0</v>
      </c>
      <c r="O76" s="285">
        <v>0</v>
      </c>
      <c r="Q76"/>
    </row>
    <row r="77" spans="1:17" ht="15" customHeight="1">
      <c r="B77" s="1430"/>
      <c r="C77" s="125" t="s">
        <v>382</v>
      </c>
      <c r="D77" s="126">
        <v>85145.2</v>
      </c>
      <c r="E77" s="126">
        <v>2597.1999999999998</v>
      </c>
      <c r="F77" s="132">
        <v>0.95089999999999997</v>
      </c>
      <c r="G77" s="67">
        <v>87614.9</v>
      </c>
      <c r="H77" s="132">
        <v>5.0000000000000001E-4</v>
      </c>
      <c r="I77" s="67">
        <v>1221</v>
      </c>
      <c r="J77" s="132">
        <v>0.16120000000000001</v>
      </c>
      <c r="K77" s="157">
        <v>0</v>
      </c>
      <c r="L77" s="67">
        <v>2064.5</v>
      </c>
      <c r="M77" s="128">
        <v>2.3599999999999999E-2</v>
      </c>
      <c r="N77" s="67">
        <v>7.1</v>
      </c>
      <c r="O77" s="157">
        <v>0</v>
      </c>
      <c r="Q77"/>
    </row>
    <row r="78" spans="1:17" ht="15" customHeight="1">
      <c r="B78" s="1430"/>
      <c r="C78" s="125" t="s">
        <v>383</v>
      </c>
      <c r="D78" s="126">
        <v>9168598</v>
      </c>
      <c r="E78" s="126">
        <v>39816.400000000001</v>
      </c>
      <c r="F78" s="132">
        <v>0.72419999999999995</v>
      </c>
      <c r="G78" s="67">
        <v>9295052.5</v>
      </c>
      <c r="H78" s="132">
        <v>8.9999999999999998E-4</v>
      </c>
      <c r="I78" s="67">
        <v>169991</v>
      </c>
      <c r="J78" s="132">
        <v>0.2145</v>
      </c>
      <c r="K78" s="157">
        <v>0</v>
      </c>
      <c r="L78" s="67">
        <v>456839.9</v>
      </c>
      <c r="M78" s="128">
        <v>4.9099999999999998E-2</v>
      </c>
      <c r="N78" s="67">
        <v>1782.3</v>
      </c>
      <c r="O78" s="157">
        <v>0</v>
      </c>
      <c r="Q78"/>
    </row>
    <row r="79" spans="1:17" ht="15" customHeight="1">
      <c r="B79" s="131"/>
      <c r="C79" s="125" t="s">
        <v>384</v>
      </c>
      <c r="D79" s="126">
        <v>3987280.4</v>
      </c>
      <c r="E79" s="126">
        <v>28939.3</v>
      </c>
      <c r="F79" s="132">
        <v>0.95430000000000004</v>
      </c>
      <c r="G79" s="67">
        <v>4072510.5</v>
      </c>
      <c r="H79" s="132">
        <v>2E-3</v>
      </c>
      <c r="I79" s="67">
        <v>61319</v>
      </c>
      <c r="J79" s="132">
        <v>0.19889999999999999</v>
      </c>
      <c r="K79" s="157">
        <v>0</v>
      </c>
      <c r="L79" s="67">
        <v>330871.40000000002</v>
      </c>
      <c r="M79" s="128">
        <v>8.1199999999999994E-2</v>
      </c>
      <c r="N79" s="67">
        <v>1565.8</v>
      </c>
      <c r="O79" s="157">
        <v>0</v>
      </c>
      <c r="Q79"/>
    </row>
    <row r="80" spans="1:17" ht="15" customHeight="1">
      <c r="B80" s="131"/>
      <c r="C80" s="125" t="s">
        <v>385</v>
      </c>
      <c r="D80" s="126">
        <v>2313633.9</v>
      </c>
      <c r="E80" s="126">
        <v>15771.1</v>
      </c>
      <c r="F80" s="132">
        <v>0.94789999999999996</v>
      </c>
      <c r="G80" s="67">
        <v>2360478.2999999998</v>
      </c>
      <c r="H80" s="132">
        <v>4.0000000000000001E-3</v>
      </c>
      <c r="I80" s="67">
        <v>37231</v>
      </c>
      <c r="J80" s="132">
        <v>0.1958</v>
      </c>
      <c r="K80" s="157">
        <v>0</v>
      </c>
      <c r="L80" s="67">
        <v>320975</v>
      </c>
      <c r="M80" s="128">
        <v>0.13600000000000001</v>
      </c>
      <c r="N80" s="67">
        <v>1835.5</v>
      </c>
      <c r="O80" s="157">
        <v>0</v>
      </c>
      <c r="Q80"/>
    </row>
    <row r="81" spans="2:17" ht="15" customHeight="1">
      <c r="B81" s="131"/>
      <c r="C81" s="125" t="s">
        <v>386</v>
      </c>
      <c r="D81" s="126">
        <v>1632514.2</v>
      </c>
      <c r="E81" s="126">
        <v>5436.2</v>
      </c>
      <c r="F81" s="132">
        <v>0.88829999999999998</v>
      </c>
      <c r="G81" s="67">
        <v>1640514.5</v>
      </c>
      <c r="H81" s="132">
        <v>7.0000000000000001E-3</v>
      </c>
      <c r="I81" s="67">
        <v>26461</v>
      </c>
      <c r="J81" s="132">
        <v>0.20599999999999999</v>
      </c>
      <c r="K81" s="157">
        <v>0</v>
      </c>
      <c r="L81" s="67">
        <v>348833.9</v>
      </c>
      <c r="M81" s="128">
        <v>0.21260000000000001</v>
      </c>
      <c r="N81" s="67">
        <v>2378.1999999999998</v>
      </c>
      <c r="O81" s="157">
        <v>0</v>
      </c>
      <c r="Q81"/>
    </row>
    <row r="82" spans="2:17" ht="15" customHeight="1">
      <c r="B82" s="131"/>
      <c r="C82" s="125" t="s">
        <v>387</v>
      </c>
      <c r="D82" s="126">
        <v>1081542.3</v>
      </c>
      <c r="E82" s="126">
        <v>3397.5</v>
      </c>
      <c r="F82" s="132">
        <v>0.97709999999999997</v>
      </c>
      <c r="G82" s="67">
        <v>1096827.8999999999</v>
      </c>
      <c r="H82" s="132">
        <v>1.2999999999999999E-2</v>
      </c>
      <c r="I82" s="67">
        <v>17898</v>
      </c>
      <c r="J82" s="132">
        <v>0.2049</v>
      </c>
      <c r="K82" s="157">
        <v>0</v>
      </c>
      <c r="L82" s="67">
        <v>347532.9</v>
      </c>
      <c r="M82" s="128">
        <v>0.31690000000000002</v>
      </c>
      <c r="N82" s="67">
        <v>2906.4</v>
      </c>
      <c r="O82" s="157">
        <v>0</v>
      </c>
      <c r="Q82"/>
    </row>
    <row r="83" spans="2:17" ht="15" customHeight="1">
      <c r="B83" s="131"/>
      <c r="C83" s="125" t="s">
        <v>388</v>
      </c>
      <c r="D83" s="126">
        <v>745418.4</v>
      </c>
      <c r="E83" s="126">
        <v>3221.6</v>
      </c>
      <c r="F83" s="132">
        <v>1.2182999999999999</v>
      </c>
      <c r="G83" s="67">
        <v>741474.4</v>
      </c>
      <c r="H83" s="132">
        <v>2.29E-2</v>
      </c>
      <c r="I83" s="67">
        <v>12404</v>
      </c>
      <c r="J83" s="132">
        <v>0.20349999999999999</v>
      </c>
      <c r="K83" s="157">
        <v>0</v>
      </c>
      <c r="L83" s="67">
        <v>332787</v>
      </c>
      <c r="M83" s="128">
        <v>0.44879999999999998</v>
      </c>
      <c r="N83" s="67">
        <v>3444.6</v>
      </c>
      <c r="O83" s="157">
        <v>0</v>
      </c>
      <c r="Q83"/>
    </row>
    <row r="84" spans="2:17" ht="15" customHeight="1">
      <c r="B84" s="131"/>
      <c r="C84" s="125" t="s">
        <v>389</v>
      </c>
      <c r="D84" s="126">
        <v>753663.5</v>
      </c>
      <c r="E84" s="126">
        <v>9676.2000000000007</v>
      </c>
      <c r="F84" s="132">
        <v>0.89180000000000004</v>
      </c>
      <c r="G84" s="67">
        <v>771113.6</v>
      </c>
      <c r="H84" s="132">
        <v>3.7100000000000001E-2</v>
      </c>
      <c r="I84" s="67">
        <v>13139</v>
      </c>
      <c r="J84" s="132">
        <v>0.19420000000000001</v>
      </c>
      <c r="K84" s="157">
        <v>0</v>
      </c>
      <c r="L84" s="67">
        <v>435213.5</v>
      </c>
      <c r="M84" s="128">
        <v>0.56440000000000001</v>
      </c>
      <c r="N84" s="67">
        <v>5575.1</v>
      </c>
      <c r="O84" s="157">
        <v>0</v>
      </c>
      <c r="Q84"/>
    </row>
    <row r="85" spans="2:17" ht="15" customHeight="1">
      <c r="B85" s="131"/>
      <c r="C85" s="125" t="s">
        <v>390</v>
      </c>
      <c r="D85" s="126">
        <v>562115.4</v>
      </c>
      <c r="E85" s="126">
        <v>2198</v>
      </c>
      <c r="F85" s="132">
        <v>0.95169999999999999</v>
      </c>
      <c r="G85" s="67">
        <v>504994.5</v>
      </c>
      <c r="H85" s="132">
        <v>5.9299999999999999E-2</v>
      </c>
      <c r="I85" s="67">
        <v>8548</v>
      </c>
      <c r="J85" s="132">
        <v>0.1933</v>
      </c>
      <c r="K85" s="157">
        <v>0</v>
      </c>
      <c r="L85" s="67">
        <v>363816.2</v>
      </c>
      <c r="M85" s="128">
        <v>0.72040000000000004</v>
      </c>
      <c r="N85" s="67">
        <v>5806.4</v>
      </c>
      <c r="O85" s="157">
        <v>0</v>
      </c>
      <c r="Q85"/>
    </row>
    <row r="86" spans="2:17" ht="15" customHeight="1">
      <c r="B86" s="131"/>
      <c r="C86" s="125" t="s">
        <v>391</v>
      </c>
      <c r="D86" s="126">
        <v>381080.2</v>
      </c>
      <c r="E86" s="126">
        <v>568.4</v>
      </c>
      <c r="F86" s="132">
        <v>0.53900000000000003</v>
      </c>
      <c r="G86" s="67">
        <v>332346.7</v>
      </c>
      <c r="H86" s="132">
        <v>8.4500000000000006E-2</v>
      </c>
      <c r="I86" s="67">
        <v>5726</v>
      </c>
      <c r="J86" s="132">
        <v>0.19220000000000001</v>
      </c>
      <c r="K86" s="157">
        <v>0</v>
      </c>
      <c r="L86" s="67">
        <v>281702.7</v>
      </c>
      <c r="M86" s="128">
        <v>0.84760000000000002</v>
      </c>
      <c r="N86" s="67">
        <v>5476.2</v>
      </c>
      <c r="O86" s="157">
        <v>0</v>
      </c>
      <c r="Q86"/>
    </row>
    <row r="87" spans="2:17" ht="15" customHeight="1">
      <c r="B87" s="131"/>
      <c r="C87" s="125" t="s">
        <v>392</v>
      </c>
      <c r="D87" s="126">
        <v>895023.7</v>
      </c>
      <c r="E87" s="126">
        <v>3091.2</v>
      </c>
      <c r="F87" s="132">
        <v>0.5071</v>
      </c>
      <c r="G87" s="67">
        <v>799738.4</v>
      </c>
      <c r="H87" s="132">
        <v>0.115</v>
      </c>
      <c r="I87" s="67">
        <v>13607</v>
      </c>
      <c r="J87" s="132">
        <v>0.17100000000000001</v>
      </c>
      <c r="K87" s="157">
        <v>0</v>
      </c>
      <c r="L87" s="67">
        <v>667542.5</v>
      </c>
      <c r="M87" s="128">
        <v>0.8347</v>
      </c>
      <c r="N87" s="67">
        <v>15726.4</v>
      </c>
      <c r="O87" s="157">
        <v>0</v>
      </c>
      <c r="Q87"/>
    </row>
    <row r="88" spans="2:17" ht="15" customHeight="1">
      <c r="B88" s="131"/>
      <c r="C88" s="125" t="s">
        <v>393</v>
      </c>
      <c r="D88" s="126">
        <v>248859.9</v>
      </c>
      <c r="E88" s="126">
        <v>273.7</v>
      </c>
      <c r="F88" s="132">
        <v>0.94599999999999995</v>
      </c>
      <c r="G88" s="67">
        <v>249118.9</v>
      </c>
      <c r="H88" s="132">
        <v>0.29149999999999998</v>
      </c>
      <c r="I88" s="67">
        <v>3778</v>
      </c>
      <c r="J88" s="132">
        <v>0.26490000000000002</v>
      </c>
      <c r="K88" s="157">
        <v>0</v>
      </c>
      <c r="L88" s="67">
        <v>368395.1</v>
      </c>
      <c r="M88" s="128">
        <v>1.4787999999999999</v>
      </c>
      <c r="N88" s="67">
        <v>17197.900000000001</v>
      </c>
      <c r="O88" s="157">
        <v>0</v>
      </c>
      <c r="Q88"/>
    </row>
    <row r="89" spans="2:17" ht="15" customHeight="1">
      <c r="B89" s="131"/>
      <c r="C89" s="125" t="s">
        <v>398</v>
      </c>
      <c r="D89" s="126">
        <v>1319519.5</v>
      </c>
      <c r="E89" s="126">
        <v>511.6</v>
      </c>
      <c r="F89" s="132">
        <v>0.98309999999999997</v>
      </c>
      <c r="G89" s="67">
        <v>1320022.5</v>
      </c>
      <c r="H89" s="132">
        <v>1</v>
      </c>
      <c r="I89" s="67">
        <v>14895</v>
      </c>
      <c r="J89" s="132">
        <v>0.27829999999999999</v>
      </c>
      <c r="K89" s="157">
        <v>0</v>
      </c>
      <c r="L89" s="67">
        <v>1128592.8</v>
      </c>
      <c r="M89" s="128">
        <v>0.85499999999999998</v>
      </c>
      <c r="N89" s="67">
        <v>300558.90000000002</v>
      </c>
      <c r="O89" s="157">
        <v>0</v>
      </c>
      <c r="Q89"/>
    </row>
    <row r="90" spans="2:17" ht="15" customHeight="1">
      <c r="B90" s="1289"/>
      <c r="C90" s="1288" t="s">
        <v>395</v>
      </c>
      <c r="D90" s="134">
        <v>23174394.699999999</v>
      </c>
      <c r="E90" s="134">
        <v>115498.4</v>
      </c>
      <c r="F90" s="135">
        <v>0.85980000000000001</v>
      </c>
      <c r="G90" s="134">
        <v>23271807.600000001</v>
      </c>
      <c r="H90" s="135">
        <v>7.0499999999999993E-2</v>
      </c>
      <c r="I90" s="134">
        <v>386218</v>
      </c>
      <c r="J90" s="135">
        <v>0.20949999999999999</v>
      </c>
      <c r="K90" s="148">
        <v>0</v>
      </c>
      <c r="L90" s="134">
        <v>5385167.4000000004</v>
      </c>
      <c r="M90" s="136">
        <v>0.23139999999999999</v>
      </c>
      <c r="N90" s="134">
        <v>364260.6</v>
      </c>
      <c r="O90" s="134">
        <v>-258644.2</v>
      </c>
      <c r="Q90"/>
    </row>
    <row r="91" spans="2:17" ht="15" customHeight="1">
      <c r="B91" s="1429" t="s">
        <v>1902</v>
      </c>
      <c r="C91" s="138" t="s">
        <v>381</v>
      </c>
      <c r="D91" s="126">
        <v>0</v>
      </c>
      <c r="E91" s="126">
        <v>0</v>
      </c>
      <c r="F91" s="127">
        <v>0</v>
      </c>
      <c r="G91" s="126">
        <v>0</v>
      </c>
      <c r="H91" s="126">
        <v>0</v>
      </c>
      <c r="I91" s="126">
        <v>0</v>
      </c>
      <c r="J91" s="126">
        <v>0</v>
      </c>
      <c r="K91" s="285">
        <v>0</v>
      </c>
      <c r="L91" s="129">
        <v>0</v>
      </c>
      <c r="M91" s="128">
        <v>0</v>
      </c>
      <c r="N91" s="126">
        <v>0</v>
      </c>
      <c r="O91" s="285">
        <v>0</v>
      </c>
      <c r="Q91"/>
    </row>
    <row r="92" spans="2:17" ht="15" customHeight="1">
      <c r="B92" s="1430"/>
      <c r="C92" s="125" t="s">
        <v>382</v>
      </c>
      <c r="D92" s="126">
        <v>2005.6</v>
      </c>
      <c r="E92" s="126">
        <v>147827.29999999999</v>
      </c>
      <c r="F92" s="127">
        <v>0.12690000000000001</v>
      </c>
      <c r="G92" s="126">
        <v>20768.400000000001</v>
      </c>
      <c r="H92" s="132">
        <v>5.0000000000000001E-4</v>
      </c>
      <c r="I92" s="67">
        <v>77564</v>
      </c>
      <c r="J92" s="132">
        <v>0.62929999999999997</v>
      </c>
      <c r="K92" s="157">
        <v>0</v>
      </c>
      <c r="L92" s="67">
        <v>463.5</v>
      </c>
      <c r="M92" s="128">
        <v>2.23E-2</v>
      </c>
      <c r="N92" s="126">
        <v>6.5</v>
      </c>
      <c r="O92" s="157">
        <v>0</v>
      </c>
      <c r="Q92"/>
    </row>
    <row r="93" spans="2:17" ht="15" customHeight="1">
      <c r="B93" s="1430"/>
      <c r="C93" s="125" t="s">
        <v>383</v>
      </c>
      <c r="D93" s="126">
        <v>70633.3</v>
      </c>
      <c r="E93" s="126">
        <v>537182.5</v>
      </c>
      <c r="F93" s="127">
        <v>0.45779999999999998</v>
      </c>
      <c r="G93" s="126">
        <v>316567</v>
      </c>
      <c r="H93" s="132">
        <v>8.0000000000000004E-4</v>
      </c>
      <c r="I93" s="67">
        <v>284728</v>
      </c>
      <c r="J93" s="132">
        <v>0.59470000000000001</v>
      </c>
      <c r="K93" s="157">
        <v>0</v>
      </c>
      <c r="L93" s="67">
        <v>10204.5</v>
      </c>
      <c r="M93" s="128">
        <v>3.2199999999999999E-2</v>
      </c>
      <c r="N93" s="126">
        <v>155.1</v>
      </c>
      <c r="O93" s="157">
        <v>0</v>
      </c>
      <c r="Q93"/>
    </row>
    <row r="94" spans="2:17" ht="15" customHeight="1">
      <c r="B94" s="131"/>
      <c r="C94" s="125" t="s">
        <v>384</v>
      </c>
      <c r="D94" s="126">
        <v>93405.2</v>
      </c>
      <c r="E94" s="126">
        <v>509290.2</v>
      </c>
      <c r="F94" s="127">
        <v>0.22420000000000001</v>
      </c>
      <c r="G94" s="126">
        <v>207577.1</v>
      </c>
      <c r="H94" s="132">
        <v>2E-3</v>
      </c>
      <c r="I94" s="67">
        <v>255839</v>
      </c>
      <c r="J94" s="132">
        <v>0.58850000000000002</v>
      </c>
      <c r="K94" s="157">
        <v>0</v>
      </c>
      <c r="L94" s="67">
        <v>13566.3</v>
      </c>
      <c r="M94" s="128">
        <v>6.54E-2</v>
      </c>
      <c r="N94" s="126">
        <v>240.1</v>
      </c>
      <c r="O94" s="157">
        <v>0</v>
      </c>
      <c r="Q94"/>
    </row>
    <row r="95" spans="2:17" ht="15" customHeight="1">
      <c r="B95" s="131"/>
      <c r="C95" s="125" t="s">
        <v>385</v>
      </c>
      <c r="D95" s="126">
        <v>99019.1</v>
      </c>
      <c r="E95" s="126">
        <v>216634.5</v>
      </c>
      <c r="F95" s="127">
        <v>0.29670000000000002</v>
      </c>
      <c r="G95" s="126">
        <v>163290.9</v>
      </c>
      <c r="H95" s="132">
        <v>4.0000000000000001E-3</v>
      </c>
      <c r="I95" s="67">
        <v>181005</v>
      </c>
      <c r="J95" s="132">
        <v>0.58420000000000005</v>
      </c>
      <c r="K95" s="157">
        <v>0</v>
      </c>
      <c r="L95" s="67">
        <v>18665.2</v>
      </c>
      <c r="M95" s="128">
        <v>0.1143</v>
      </c>
      <c r="N95" s="126">
        <v>376.7</v>
      </c>
      <c r="O95" s="157">
        <v>0</v>
      </c>
      <c r="Q95"/>
    </row>
    <row r="96" spans="2:17" ht="15" customHeight="1">
      <c r="B96" s="131"/>
      <c r="C96" s="125" t="s">
        <v>386</v>
      </c>
      <c r="D96" s="126">
        <v>87086.3</v>
      </c>
      <c r="E96" s="126">
        <v>113863.8</v>
      </c>
      <c r="F96" s="127">
        <v>0.3866</v>
      </c>
      <c r="G96" s="126">
        <v>131111.6</v>
      </c>
      <c r="H96" s="132">
        <v>7.1000000000000004E-3</v>
      </c>
      <c r="I96" s="67">
        <v>126698</v>
      </c>
      <c r="J96" s="132">
        <v>0.58679999999999999</v>
      </c>
      <c r="K96" s="157">
        <v>0</v>
      </c>
      <c r="L96" s="67">
        <v>23854.799999999999</v>
      </c>
      <c r="M96" s="128">
        <v>0.18190000000000001</v>
      </c>
      <c r="N96" s="126">
        <v>543.9</v>
      </c>
      <c r="O96" s="157">
        <v>0</v>
      </c>
      <c r="Q96"/>
    </row>
    <row r="97" spans="2:17" ht="15" customHeight="1">
      <c r="B97" s="131"/>
      <c r="C97" s="125" t="s">
        <v>387</v>
      </c>
      <c r="D97" s="126">
        <v>79484.100000000006</v>
      </c>
      <c r="E97" s="126">
        <v>70235</v>
      </c>
      <c r="F97" s="127">
        <v>0.48499999999999999</v>
      </c>
      <c r="G97" s="126">
        <v>113551.5</v>
      </c>
      <c r="H97" s="132">
        <v>1.29E-2</v>
      </c>
      <c r="I97" s="67">
        <v>96598</v>
      </c>
      <c r="J97" s="132">
        <v>0.6</v>
      </c>
      <c r="K97" s="157">
        <v>0</v>
      </c>
      <c r="L97" s="67">
        <v>33393</v>
      </c>
      <c r="M97" s="128">
        <v>0.29409999999999997</v>
      </c>
      <c r="N97" s="126">
        <v>875</v>
      </c>
      <c r="O97" s="157">
        <v>0</v>
      </c>
      <c r="Q97"/>
    </row>
    <row r="98" spans="2:17" ht="15" customHeight="1">
      <c r="B98" s="131"/>
      <c r="C98" s="125" t="s">
        <v>388</v>
      </c>
      <c r="D98" s="126">
        <v>54394.8</v>
      </c>
      <c r="E98" s="126">
        <v>36546.199999999997</v>
      </c>
      <c r="F98" s="127">
        <v>0.48089999999999999</v>
      </c>
      <c r="G98" s="126">
        <v>71969.100000000006</v>
      </c>
      <c r="H98" s="132">
        <v>2.2700000000000001E-2</v>
      </c>
      <c r="I98" s="67">
        <v>62911</v>
      </c>
      <c r="J98" s="132">
        <v>0.61009999999999998</v>
      </c>
      <c r="K98" s="157">
        <v>0</v>
      </c>
      <c r="L98" s="67">
        <v>32680.799999999999</v>
      </c>
      <c r="M98" s="128">
        <v>0.4541</v>
      </c>
      <c r="N98" s="126">
        <v>993.6</v>
      </c>
      <c r="O98" s="157">
        <v>0</v>
      </c>
      <c r="Q98"/>
    </row>
    <row r="99" spans="2:17" ht="15" customHeight="1">
      <c r="B99" s="131"/>
      <c r="C99" s="125" t="s">
        <v>389</v>
      </c>
      <c r="D99" s="126">
        <v>41907.300000000003</v>
      </c>
      <c r="E99" s="126">
        <v>24123.4</v>
      </c>
      <c r="F99" s="127">
        <v>0.46039999999999998</v>
      </c>
      <c r="G99" s="126">
        <v>53013.3</v>
      </c>
      <c r="H99" s="132">
        <v>3.7699999999999997E-2</v>
      </c>
      <c r="I99" s="67">
        <v>51727</v>
      </c>
      <c r="J99" s="132">
        <v>0.6099</v>
      </c>
      <c r="K99" s="157">
        <v>0</v>
      </c>
      <c r="L99" s="67">
        <v>34470.1</v>
      </c>
      <c r="M99" s="128">
        <v>0.6502</v>
      </c>
      <c r="N99" s="126">
        <v>1219.7</v>
      </c>
      <c r="O99" s="157">
        <v>0</v>
      </c>
      <c r="Q99"/>
    </row>
    <row r="100" spans="2:17" ht="15" customHeight="1">
      <c r="B100" s="131"/>
      <c r="C100" s="125" t="s">
        <v>390</v>
      </c>
      <c r="D100" s="126">
        <v>26661.4</v>
      </c>
      <c r="E100" s="126">
        <v>15380.1</v>
      </c>
      <c r="F100" s="127">
        <v>0.54990000000000006</v>
      </c>
      <c r="G100" s="126">
        <v>35118.6</v>
      </c>
      <c r="H100" s="132">
        <v>6.0400000000000002E-2</v>
      </c>
      <c r="I100" s="67">
        <v>42581</v>
      </c>
      <c r="J100" s="132">
        <v>0.60750000000000004</v>
      </c>
      <c r="K100" s="157">
        <v>0</v>
      </c>
      <c r="L100" s="67">
        <v>31080.3</v>
      </c>
      <c r="M100" s="128">
        <v>0.88500000000000001</v>
      </c>
      <c r="N100" s="126">
        <v>1290.7</v>
      </c>
      <c r="O100" s="157">
        <v>0</v>
      </c>
      <c r="Q100"/>
    </row>
    <row r="101" spans="2:17" ht="15" customHeight="1">
      <c r="B101" s="131"/>
      <c r="C101" s="125" t="s">
        <v>391</v>
      </c>
      <c r="D101" s="126">
        <v>17404.099999999999</v>
      </c>
      <c r="E101" s="126">
        <v>10171.4</v>
      </c>
      <c r="F101" s="127">
        <v>0.63719999999999999</v>
      </c>
      <c r="G101" s="126">
        <v>23885</v>
      </c>
      <c r="H101" s="132">
        <v>9.1499999999999998E-2</v>
      </c>
      <c r="I101" s="67">
        <v>31172</v>
      </c>
      <c r="J101" s="132">
        <v>0.61429999999999996</v>
      </c>
      <c r="K101" s="157">
        <v>0</v>
      </c>
      <c r="L101" s="67">
        <v>27587.8</v>
      </c>
      <c r="M101" s="128">
        <v>1.155</v>
      </c>
      <c r="N101" s="126">
        <v>1351.4</v>
      </c>
      <c r="O101" s="157">
        <v>0</v>
      </c>
      <c r="Q101"/>
    </row>
    <row r="102" spans="2:17" ht="15" customHeight="1">
      <c r="B102" s="131"/>
      <c r="C102" s="125" t="s">
        <v>392</v>
      </c>
      <c r="D102" s="126">
        <v>25797.3</v>
      </c>
      <c r="E102" s="126">
        <v>47499.3</v>
      </c>
      <c r="F102" s="127">
        <v>0.12709999999999999</v>
      </c>
      <c r="G102" s="126">
        <v>31835.599999999999</v>
      </c>
      <c r="H102" s="132">
        <v>0.115</v>
      </c>
      <c r="I102" s="67">
        <v>149585</v>
      </c>
      <c r="J102" s="132">
        <v>0.60540000000000005</v>
      </c>
      <c r="K102" s="157">
        <v>0</v>
      </c>
      <c r="L102" s="67">
        <v>40834</v>
      </c>
      <c r="M102" s="128">
        <v>1.2827</v>
      </c>
      <c r="N102" s="126">
        <v>2216.1999999999998</v>
      </c>
      <c r="O102" s="157">
        <v>0</v>
      </c>
      <c r="Q102"/>
    </row>
    <row r="103" spans="2:17" ht="15" customHeight="1">
      <c r="B103" s="131"/>
      <c r="C103" s="125" t="s">
        <v>393</v>
      </c>
      <c r="D103" s="126">
        <v>29719.8</v>
      </c>
      <c r="E103" s="126">
        <v>4132.3999999999996</v>
      </c>
      <c r="F103" s="127">
        <v>3.3841999999999999</v>
      </c>
      <c r="G103" s="126">
        <v>43704.6</v>
      </c>
      <c r="H103" s="132">
        <v>0.26719999999999999</v>
      </c>
      <c r="I103" s="67">
        <v>22587</v>
      </c>
      <c r="J103" s="132">
        <v>0.66069999999999995</v>
      </c>
      <c r="K103" s="157">
        <v>0</v>
      </c>
      <c r="L103" s="67">
        <v>78821.5</v>
      </c>
      <c r="M103" s="128">
        <v>1.8035000000000001</v>
      </c>
      <c r="N103" s="126">
        <v>7648.1</v>
      </c>
      <c r="O103" s="157">
        <v>0</v>
      </c>
      <c r="Q103"/>
    </row>
    <row r="104" spans="2:17" ht="15" customHeight="1">
      <c r="B104" s="131"/>
      <c r="C104" s="125" t="s">
        <v>398</v>
      </c>
      <c r="D104" s="126">
        <v>52194.3</v>
      </c>
      <c r="E104" s="126">
        <v>2991.4</v>
      </c>
      <c r="F104" s="132">
        <v>8.6800000000000002E-2</v>
      </c>
      <c r="G104" s="126">
        <v>52454.1</v>
      </c>
      <c r="H104" s="132">
        <v>1</v>
      </c>
      <c r="I104" s="67">
        <v>69560</v>
      </c>
      <c r="J104" s="132">
        <v>0.78790000000000004</v>
      </c>
      <c r="K104" s="157">
        <v>0</v>
      </c>
      <c r="L104" s="67">
        <v>68705</v>
      </c>
      <c r="M104" s="128">
        <v>1.3098000000000001</v>
      </c>
      <c r="N104" s="126">
        <v>36848.5</v>
      </c>
      <c r="O104" s="157">
        <v>0</v>
      </c>
      <c r="Q104"/>
    </row>
    <row r="105" spans="2:17" ht="15" customHeight="1">
      <c r="B105" s="1289"/>
      <c r="C105" s="1288" t="s">
        <v>395</v>
      </c>
      <c r="D105" s="134">
        <v>679712.7</v>
      </c>
      <c r="E105" s="134">
        <v>1735877.6</v>
      </c>
      <c r="F105" s="135">
        <v>0.33710000000000001</v>
      </c>
      <c r="G105" s="134">
        <v>1264846.8</v>
      </c>
      <c r="H105" s="135">
        <v>6.2799999999999995E-2</v>
      </c>
      <c r="I105" s="134">
        <v>1452555</v>
      </c>
      <c r="J105" s="135">
        <v>0.60529999999999995</v>
      </c>
      <c r="K105" s="148">
        <v>0</v>
      </c>
      <c r="L105" s="134">
        <v>414326.6</v>
      </c>
      <c r="M105" s="136">
        <v>0.3276</v>
      </c>
      <c r="N105" s="134">
        <v>53765.4</v>
      </c>
      <c r="O105" s="134">
        <v>-45021.5</v>
      </c>
      <c r="Q105"/>
    </row>
    <row r="106" spans="2:17" ht="15" customHeight="1">
      <c r="B106" s="1429" t="s">
        <v>1903</v>
      </c>
      <c r="C106" s="138" t="s">
        <v>381</v>
      </c>
      <c r="D106" s="126">
        <v>0</v>
      </c>
      <c r="E106" s="126">
        <v>0</v>
      </c>
      <c r="F106" s="127">
        <v>0</v>
      </c>
      <c r="G106" s="126">
        <v>0</v>
      </c>
      <c r="H106" s="132">
        <v>0</v>
      </c>
      <c r="I106" s="67">
        <v>0</v>
      </c>
      <c r="J106" s="132">
        <v>0</v>
      </c>
      <c r="K106" s="285">
        <v>0</v>
      </c>
      <c r="L106" s="67">
        <v>0</v>
      </c>
      <c r="M106" s="128">
        <v>0</v>
      </c>
      <c r="N106" s="126">
        <v>0</v>
      </c>
      <c r="O106" s="285">
        <v>0</v>
      </c>
      <c r="Q106"/>
    </row>
    <row r="107" spans="2:17" ht="15" customHeight="1">
      <c r="B107" s="1430"/>
      <c r="C107" s="125" t="s">
        <v>382</v>
      </c>
      <c r="D107" s="126">
        <v>3631</v>
      </c>
      <c r="E107" s="126">
        <v>13491</v>
      </c>
      <c r="F107" s="127">
        <v>0.43319999999999997</v>
      </c>
      <c r="G107" s="126">
        <v>9475.6</v>
      </c>
      <c r="H107" s="132">
        <v>5.0000000000000001E-4</v>
      </c>
      <c r="I107" s="67">
        <v>234</v>
      </c>
      <c r="J107" s="132">
        <v>0.34410000000000002</v>
      </c>
      <c r="K107" s="157">
        <v>0</v>
      </c>
      <c r="L107" s="67">
        <v>387.9</v>
      </c>
      <c r="M107" s="128">
        <v>4.0899999999999999E-2</v>
      </c>
      <c r="N107" s="126">
        <v>1.6</v>
      </c>
      <c r="O107" s="157">
        <v>0</v>
      </c>
      <c r="Q107"/>
    </row>
    <row r="108" spans="2:17" ht="15" customHeight="1">
      <c r="B108" s="1430"/>
      <c r="C108" s="125" t="s">
        <v>383</v>
      </c>
      <c r="D108" s="126">
        <v>59124.4</v>
      </c>
      <c r="E108" s="126">
        <v>122244.6</v>
      </c>
      <c r="F108" s="127">
        <v>0.34200000000000003</v>
      </c>
      <c r="G108" s="126">
        <v>115688.4</v>
      </c>
      <c r="H108" s="132">
        <v>1E-3</v>
      </c>
      <c r="I108" s="67">
        <v>14442</v>
      </c>
      <c r="J108" s="132">
        <v>0.3211</v>
      </c>
      <c r="K108" s="157">
        <v>0</v>
      </c>
      <c r="L108" s="67">
        <v>7443.1</v>
      </c>
      <c r="M108" s="128">
        <v>6.4299999999999996E-2</v>
      </c>
      <c r="N108" s="126">
        <v>37.200000000000003</v>
      </c>
      <c r="O108" s="157">
        <v>0</v>
      </c>
      <c r="Q108"/>
    </row>
    <row r="109" spans="2:17" ht="15" customHeight="1">
      <c r="B109" s="131"/>
      <c r="C109" s="125" t="s">
        <v>384</v>
      </c>
      <c r="D109" s="126">
        <v>158460.1</v>
      </c>
      <c r="E109" s="126">
        <v>120444.4</v>
      </c>
      <c r="F109" s="127">
        <v>0.37319999999999998</v>
      </c>
      <c r="G109" s="126">
        <v>236041.7</v>
      </c>
      <c r="H109" s="132">
        <v>2E-3</v>
      </c>
      <c r="I109" s="67">
        <v>16817</v>
      </c>
      <c r="J109" s="132">
        <v>0.30059999999999998</v>
      </c>
      <c r="K109" s="157">
        <v>0</v>
      </c>
      <c r="L109" s="67">
        <v>23206.400000000001</v>
      </c>
      <c r="M109" s="128">
        <v>9.8299999999999998E-2</v>
      </c>
      <c r="N109" s="126">
        <v>141.9</v>
      </c>
      <c r="O109" s="157">
        <v>0</v>
      </c>
      <c r="Q109"/>
    </row>
    <row r="110" spans="2:17" ht="15" customHeight="1">
      <c r="B110" s="131"/>
      <c r="C110" s="125" t="s">
        <v>385</v>
      </c>
      <c r="D110" s="126">
        <v>162997.9</v>
      </c>
      <c r="E110" s="126">
        <v>78207.600000000006</v>
      </c>
      <c r="F110" s="127">
        <v>0.34620000000000001</v>
      </c>
      <c r="G110" s="126">
        <v>200335.1</v>
      </c>
      <c r="H110" s="132">
        <v>4.0000000000000001E-3</v>
      </c>
      <c r="I110" s="67">
        <v>11867</v>
      </c>
      <c r="J110" s="132">
        <v>0.30299999999999999</v>
      </c>
      <c r="K110" s="157">
        <v>0</v>
      </c>
      <c r="L110" s="67">
        <v>30950.6</v>
      </c>
      <c r="M110" s="128">
        <v>0.1545</v>
      </c>
      <c r="N110" s="126">
        <v>242.3</v>
      </c>
      <c r="O110" s="157">
        <v>0</v>
      </c>
      <c r="Q110"/>
    </row>
    <row r="111" spans="2:17" ht="15" customHeight="1">
      <c r="B111" s="131"/>
      <c r="C111" s="125" t="s">
        <v>386</v>
      </c>
      <c r="D111" s="126">
        <v>124582.3</v>
      </c>
      <c r="E111" s="126">
        <v>54571.4</v>
      </c>
      <c r="F111" s="127">
        <v>0.30299999999999999</v>
      </c>
      <c r="G111" s="126">
        <v>128250.8</v>
      </c>
      <c r="H111" s="132">
        <v>7.0000000000000001E-3</v>
      </c>
      <c r="I111" s="67">
        <v>9201</v>
      </c>
      <c r="J111" s="132">
        <v>0.29049999999999998</v>
      </c>
      <c r="K111" s="157">
        <v>0</v>
      </c>
      <c r="L111" s="67">
        <v>26045.1</v>
      </c>
      <c r="M111" s="128">
        <v>0.2031</v>
      </c>
      <c r="N111" s="126">
        <v>262.10000000000002</v>
      </c>
      <c r="O111" s="157">
        <v>0</v>
      </c>
      <c r="Q111"/>
    </row>
    <row r="112" spans="2:17" ht="15" customHeight="1">
      <c r="B112" s="131"/>
      <c r="C112" s="125" t="s">
        <v>387</v>
      </c>
      <c r="D112" s="126">
        <v>106226.4</v>
      </c>
      <c r="E112" s="126">
        <v>44108.5</v>
      </c>
      <c r="F112" s="127">
        <v>0.3705</v>
      </c>
      <c r="G112" s="126">
        <v>104930.9</v>
      </c>
      <c r="H112" s="132">
        <v>1.2999999999999999E-2</v>
      </c>
      <c r="I112" s="67">
        <v>7435</v>
      </c>
      <c r="J112" s="132">
        <v>0.29799999999999999</v>
      </c>
      <c r="K112" s="157">
        <v>0</v>
      </c>
      <c r="L112" s="67">
        <v>28831.4</v>
      </c>
      <c r="M112" s="128">
        <v>0.27479999999999999</v>
      </c>
      <c r="N112" s="126">
        <v>409.8</v>
      </c>
      <c r="O112" s="157">
        <v>0</v>
      </c>
      <c r="Q112"/>
    </row>
    <row r="113" spans="2:17" ht="15" customHeight="1">
      <c r="B113" s="131"/>
      <c r="C113" s="125" t="s">
        <v>388</v>
      </c>
      <c r="D113" s="126">
        <v>76074.100000000006</v>
      </c>
      <c r="E113" s="126">
        <v>22206.2</v>
      </c>
      <c r="F113" s="127">
        <v>0.27060000000000001</v>
      </c>
      <c r="G113" s="126">
        <v>61631.3</v>
      </c>
      <c r="H113" s="132">
        <v>2.3E-2</v>
      </c>
      <c r="I113" s="67">
        <v>4830</v>
      </c>
      <c r="J113" s="132">
        <v>0.31059999999999999</v>
      </c>
      <c r="K113" s="157">
        <v>0</v>
      </c>
      <c r="L113" s="67">
        <v>20736.8</v>
      </c>
      <c r="M113" s="128">
        <v>0.33650000000000002</v>
      </c>
      <c r="N113" s="126">
        <v>443.8</v>
      </c>
      <c r="O113" s="157">
        <v>0</v>
      </c>
      <c r="Q113"/>
    </row>
    <row r="114" spans="2:17" ht="15" customHeight="1">
      <c r="B114" s="131"/>
      <c r="C114" s="125" t="s">
        <v>389</v>
      </c>
      <c r="D114" s="126">
        <v>52234.7</v>
      </c>
      <c r="E114" s="126">
        <v>23286.7</v>
      </c>
      <c r="F114" s="127">
        <v>0.47289999999999999</v>
      </c>
      <c r="G114" s="126">
        <v>72537.7</v>
      </c>
      <c r="H114" s="132">
        <v>3.6999999999999998E-2</v>
      </c>
      <c r="I114" s="67">
        <v>6117</v>
      </c>
      <c r="J114" s="132">
        <v>0.29149999999999998</v>
      </c>
      <c r="K114" s="157">
        <v>0</v>
      </c>
      <c r="L114" s="67">
        <v>24545.1</v>
      </c>
      <c r="M114" s="128">
        <v>0.33839999999999998</v>
      </c>
      <c r="N114" s="126">
        <v>785.7</v>
      </c>
      <c r="O114" s="157">
        <v>0</v>
      </c>
      <c r="Q114"/>
    </row>
    <row r="115" spans="2:17" ht="15" customHeight="1">
      <c r="B115" s="131"/>
      <c r="C115" s="125" t="s">
        <v>390</v>
      </c>
      <c r="D115" s="126">
        <v>33212.9</v>
      </c>
      <c r="E115" s="126">
        <v>16238.6</v>
      </c>
      <c r="F115" s="127">
        <v>0.2359</v>
      </c>
      <c r="G115" s="126">
        <v>27287.8</v>
      </c>
      <c r="H115" s="132">
        <v>5.8999999999999997E-2</v>
      </c>
      <c r="I115" s="67">
        <v>2868</v>
      </c>
      <c r="J115" s="132">
        <v>0.31680000000000003</v>
      </c>
      <c r="K115" s="157">
        <v>0</v>
      </c>
      <c r="L115" s="67">
        <v>10604.1</v>
      </c>
      <c r="M115" s="128">
        <v>0.3886</v>
      </c>
      <c r="N115" s="126">
        <v>515.79999999999995</v>
      </c>
      <c r="O115" s="157">
        <v>0</v>
      </c>
      <c r="Q115"/>
    </row>
    <row r="116" spans="2:17" ht="15" customHeight="1">
      <c r="B116" s="131"/>
      <c r="C116" s="125" t="s">
        <v>391</v>
      </c>
      <c r="D116" s="126">
        <v>18319</v>
      </c>
      <c r="E116" s="126">
        <v>4480.3</v>
      </c>
      <c r="F116" s="127">
        <v>0.16930000000000001</v>
      </c>
      <c r="G116" s="126">
        <v>12649</v>
      </c>
      <c r="H116" s="132">
        <v>8.3000000000000004E-2</v>
      </c>
      <c r="I116" s="67">
        <v>1785</v>
      </c>
      <c r="J116" s="132">
        <v>0.3044</v>
      </c>
      <c r="K116" s="157">
        <v>0</v>
      </c>
      <c r="L116" s="67">
        <v>4967.7</v>
      </c>
      <c r="M116" s="128">
        <v>0.39269999999999999</v>
      </c>
      <c r="N116" s="126">
        <v>320.5</v>
      </c>
      <c r="O116" s="157">
        <v>0</v>
      </c>
      <c r="Q116"/>
    </row>
    <row r="117" spans="2:17" ht="15" customHeight="1">
      <c r="B117" s="131"/>
      <c r="C117" s="125" t="s">
        <v>392</v>
      </c>
      <c r="D117" s="126">
        <v>104501.1</v>
      </c>
      <c r="E117" s="126">
        <v>54277.599999999999</v>
      </c>
      <c r="F117" s="127">
        <v>0.2316</v>
      </c>
      <c r="G117" s="126">
        <v>79863.199999999997</v>
      </c>
      <c r="H117" s="132">
        <v>0.115</v>
      </c>
      <c r="I117" s="67">
        <v>17287</v>
      </c>
      <c r="J117" s="132">
        <v>0.32479999999999998</v>
      </c>
      <c r="K117" s="157">
        <v>0</v>
      </c>
      <c r="L117" s="67">
        <v>36925.4</v>
      </c>
      <c r="M117" s="128">
        <v>0.46239999999999998</v>
      </c>
      <c r="N117" s="126">
        <v>2981.4</v>
      </c>
      <c r="O117" s="157">
        <v>0</v>
      </c>
      <c r="Q117"/>
    </row>
    <row r="118" spans="2:17" ht="15" customHeight="1">
      <c r="B118" s="131"/>
      <c r="C118" s="125" t="s">
        <v>393</v>
      </c>
      <c r="D118" s="126">
        <v>8963.2999999999993</v>
      </c>
      <c r="E118" s="126">
        <v>3386.8</v>
      </c>
      <c r="F118" s="127">
        <v>0.37959999999999999</v>
      </c>
      <c r="G118" s="126">
        <v>10084.799999999999</v>
      </c>
      <c r="H118" s="132">
        <v>0.50080000000000002</v>
      </c>
      <c r="I118" s="67">
        <v>611</v>
      </c>
      <c r="J118" s="132">
        <v>0.35670000000000002</v>
      </c>
      <c r="K118" s="157">
        <v>0</v>
      </c>
      <c r="L118" s="67">
        <v>7379.7</v>
      </c>
      <c r="M118" s="128">
        <v>0.73180000000000001</v>
      </c>
      <c r="N118" s="126">
        <v>1815.8</v>
      </c>
      <c r="O118" s="157">
        <v>0</v>
      </c>
      <c r="Q118"/>
    </row>
    <row r="119" spans="2:17" ht="15" customHeight="1">
      <c r="B119" s="131"/>
      <c r="C119" s="125" t="s">
        <v>398</v>
      </c>
      <c r="D119" s="126">
        <v>185092.9</v>
      </c>
      <c r="E119" s="126">
        <v>83378.2</v>
      </c>
      <c r="F119" s="127">
        <v>0.23649999999999999</v>
      </c>
      <c r="G119" s="126">
        <v>204810.2</v>
      </c>
      <c r="H119" s="132">
        <v>1</v>
      </c>
      <c r="I119" s="67">
        <v>5403</v>
      </c>
      <c r="J119" s="132">
        <v>0.61409999999999998</v>
      </c>
      <c r="K119" s="157">
        <v>0</v>
      </c>
      <c r="L119" s="67">
        <v>147220.79999999999</v>
      </c>
      <c r="M119" s="128">
        <v>0.71879999999999999</v>
      </c>
      <c r="N119" s="126">
        <v>114010</v>
      </c>
      <c r="O119" s="157">
        <v>0</v>
      </c>
      <c r="Q119"/>
    </row>
    <row r="120" spans="2:17" ht="15" customHeight="1">
      <c r="B120" s="1289"/>
      <c r="C120" s="1288" t="s">
        <v>395</v>
      </c>
      <c r="D120" s="134">
        <v>1093420.2</v>
      </c>
      <c r="E120" s="134">
        <v>640321.80000000005</v>
      </c>
      <c r="F120" s="135">
        <v>0.32440000000000002</v>
      </c>
      <c r="G120" s="134">
        <v>1263586.5</v>
      </c>
      <c r="H120" s="135">
        <v>0.17699999999999999</v>
      </c>
      <c r="I120" s="134">
        <v>98897</v>
      </c>
      <c r="J120" s="135">
        <v>0.35339999999999999</v>
      </c>
      <c r="K120" s="148">
        <v>0</v>
      </c>
      <c r="L120" s="134">
        <v>369244</v>
      </c>
      <c r="M120" s="136">
        <v>0.29220000000000002</v>
      </c>
      <c r="N120" s="134">
        <v>121967.9</v>
      </c>
      <c r="O120" s="134">
        <v>-140809.79999999999</v>
      </c>
      <c r="Q120"/>
    </row>
    <row r="121" spans="2:17" ht="15" customHeight="1">
      <c r="B121" s="1429" t="s">
        <v>1904</v>
      </c>
      <c r="C121" s="138" t="s">
        <v>381</v>
      </c>
      <c r="D121" s="126">
        <v>0</v>
      </c>
      <c r="E121" s="126">
        <v>0</v>
      </c>
      <c r="F121" s="127">
        <v>0</v>
      </c>
      <c r="G121" s="126">
        <v>0</v>
      </c>
      <c r="H121" s="132">
        <v>0</v>
      </c>
      <c r="I121" s="67">
        <v>0</v>
      </c>
      <c r="J121" s="132">
        <v>0</v>
      </c>
      <c r="K121" s="285">
        <v>0</v>
      </c>
      <c r="L121" s="67">
        <v>0</v>
      </c>
      <c r="M121" s="128">
        <v>0</v>
      </c>
      <c r="N121" s="126">
        <v>0</v>
      </c>
      <c r="O121" s="285">
        <v>0</v>
      </c>
      <c r="Q121"/>
    </row>
    <row r="122" spans="2:17" ht="15" customHeight="1">
      <c r="B122" s="1430"/>
      <c r="C122" s="125" t="s">
        <v>382</v>
      </c>
      <c r="D122" s="126">
        <v>18363.099999999999</v>
      </c>
      <c r="E122" s="126">
        <v>5602.9</v>
      </c>
      <c r="F122" s="127">
        <v>0.47810000000000002</v>
      </c>
      <c r="G122" s="126">
        <v>21042.1</v>
      </c>
      <c r="H122" s="132">
        <v>5.0000000000000001E-4</v>
      </c>
      <c r="I122" s="67">
        <v>818</v>
      </c>
      <c r="J122" s="132">
        <v>0.1628</v>
      </c>
      <c r="K122" s="157">
        <v>0</v>
      </c>
      <c r="L122" s="67">
        <v>532.20000000000005</v>
      </c>
      <c r="M122" s="128">
        <v>2.53E-2</v>
      </c>
      <c r="N122" s="126">
        <v>1.7</v>
      </c>
      <c r="O122" s="157">
        <v>0</v>
      </c>
      <c r="Q122"/>
    </row>
    <row r="123" spans="2:17" ht="15" customHeight="1">
      <c r="B123" s="1430"/>
      <c r="C123" s="125" t="s">
        <v>383</v>
      </c>
      <c r="D123" s="126">
        <v>91660.9</v>
      </c>
      <c r="E123" s="126">
        <v>11786.7</v>
      </c>
      <c r="F123" s="127">
        <v>0.61799999999999999</v>
      </c>
      <c r="G123" s="126">
        <v>103126.9</v>
      </c>
      <c r="H123" s="132">
        <v>1E-3</v>
      </c>
      <c r="I123" s="67">
        <v>4580</v>
      </c>
      <c r="J123" s="132">
        <v>0.17319999999999999</v>
      </c>
      <c r="K123" s="157">
        <v>0</v>
      </c>
      <c r="L123" s="67">
        <v>4680</v>
      </c>
      <c r="M123" s="128">
        <v>4.5400000000000003E-2</v>
      </c>
      <c r="N123" s="126">
        <v>17.899999999999999</v>
      </c>
      <c r="O123" s="157">
        <v>0</v>
      </c>
      <c r="Q123"/>
    </row>
    <row r="124" spans="2:17" ht="15" customHeight="1">
      <c r="B124" s="131"/>
      <c r="C124" s="125" t="s">
        <v>384</v>
      </c>
      <c r="D124" s="126">
        <v>322627.40000000002</v>
      </c>
      <c r="E124" s="126">
        <v>17780.7</v>
      </c>
      <c r="F124" s="127">
        <v>0.52290000000000003</v>
      </c>
      <c r="G124" s="126">
        <v>338850.4</v>
      </c>
      <c r="H124" s="132">
        <v>2E-3</v>
      </c>
      <c r="I124" s="67">
        <v>26699</v>
      </c>
      <c r="J124" s="132">
        <v>0.19969999999999999</v>
      </c>
      <c r="K124" s="157">
        <v>0</v>
      </c>
      <c r="L124" s="67">
        <v>28929.200000000001</v>
      </c>
      <c r="M124" s="128">
        <v>8.5400000000000004E-2</v>
      </c>
      <c r="N124" s="126">
        <v>135.30000000000001</v>
      </c>
      <c r="O124" s="157">
        <v>0</v>
      </c>
      <c r="Q124"/>
    </row>
    <row r="125" spans="2:17" ht="15" customHeight="1">
      <c r="B125" s="131"/>
      <c r="C125" s="125" t="s">
        <v>385</v>
      </c>
      <c r="D125" s="126">
        <v>366474.6</v>
      </c>
      <c r="E125" s="126">
        <v>19205.2</v>
      </c>
      <c r="F125" s="127">
        <v>0.45400000000000001</v>
      </c>
      <c r="G125" s="126">
        <v>380681</v>
      </c>
      <c r="H125" s="132">
        <v>4.0000000000000001E-3</v>
      </c>
      <c r="I125" s="67">
        <v>35127</v>
      </c>
      <c r="J125" s="132">
        <v>0.24399999999999999</v>
      </c>
      <c r="K125" s="157">
        <v>0</v>
      </c>
      <c r="L125" s="67">
        <v>61866.400000000001</v>
      </c>
      <c r="M125" s="128">
        <v>0.16250000000000001</v>
      </c>
      <c r="N125" s="126">
        <v>371.4</v>
      </c>
      <c r="O125" s="157">
        <v>0</v>
      </c>
      <c r="Q125"/>
    </row>
    <row r="126" spans="2:17" ht="15" customHeight="1">
      <c r="B126" s="131"/>
      <c r="C126" s="125" t="s">
        <v>386</v>
      </c>
      <c r="D126" s="126">
        <v>290731.5</v>
      </c>
      <c r="E126" s="126">
        <v>9555.5</v>
      </c>
      <c r="F126" s="127">
        <v>0.50319999999999998</v>
      </c>
      <c r="G126" s="126">
        <v>295220.3</v>
      </c>
      <c r="H126" s="132">
        <v>7.0000000000000001E-3</v>
      </c>
      <c r="I126" s="67">
        <v>25640</v>
      </c>
      <c r="J126" s="132">
        <v>0.24890000000000001</v>
      </c>
      <c r="K126" s="157">
        <v>0</v>
      </c>
      <c r="L126" s="67">
        <v>66853.7</v>
      </c>
      <c r="M126" s="128">
        <v>0.22650000000000001</v>
      </c>
      <c r="N126" s="126">
        <v>514.20000000000005</v>
      </c>
      <c r="O126" s="157">
        <v>0</v>
      </c>
      <c r="Q126"/>
    </row>
    <row r="127" spans="2:17" ht="15" customHeight="1">
      <c r="B127" s="131"/>
      <c r="C127" s="125" t="s">
        <v>387</v>
      </c>
      <c r="D127" s="126">
        <v>176947.3</v>
      </c>
      <c r="E127" s="126">
        <v>3872.3</v>
      </c>
      <c r="F127" s="127">
        <v>0.66790000000000005</v>
      </c>
      <c r="G127" s="126">
        <v>177194.1</v>
      </c>
      <c r="H127" s="132">
        <v>1.2999999999999999E-2</v>
      </c>
      <c r="I127" s="67">
        <v>19775</v>
      </c>
      <c r="J127" s="132">
        <v>0.26419999999999999</v>
      </c>
      <c r="K127" s="157">
        <v>0</v>
      </c>
      <c r="L127" s="67">
        <v>55751.8</v>
      </c>
      <c r="M127" s="128">
        <v>0.31459999999999999</v>
      </c>
      <c r="N127" s="126">
        <v>608.29999999999995</v>
      </c>
      <c r="O127" s="157">
        <v>0</v>
      </c>
      <c r="Q127"/>
    </row>
    <row r="128" spans="2:17" ht="15" customHeight="1">
      <c r="B128" s="131"/>
      <c r="C128" s="125" t="s">
        <v>388</v>
      </c>
      <c r="D128" s="126">
        <v>134528.20000000001</v>
      </c>
      <c r="E128" s="126">
        <v>3686.6</v>
      </c>
      <c r="F128" s="127">
        <v>0.52449999999999997</v>
      </c>
      <c r="G128" s="126">
        <v>136747.4</v>
      </c>
      <c r="H128" s="132">
        <v>2.3E-2</v>
      </c>
      <c r="I128" s="67">
        <v>13957</v>
      </c>
      <c r="J128" s="132">
        <v>0.29239999999999999</v>
      </c>
      <c r="K128" s="157">
        <v>0</v>
      </c>
      <c r="L128" s="67">
        <v>56197.7</v>
      </c>
      <c r="M128" s="128">
        <v>0.41099999999999998</v>
      </c>
      <c r="N128" s="126">
        <v>919.6</v>
      </c>
      <c r="O128" s="157">
        <v>0</v>
      </c>
      <c r="Q128"/>
    </row>
    <row r="129" spans="2:17" ht="15" customHeight="1">
      <c r="B129" s="131"/>
      <c r="C129" s="125" t="s">
        <v>389</v>
      </c>
      <c r="D129" s="126">
        <v>83359.3</v>
      </c>
      <c r="E129" s="126">
        <v>1363.5</v>
      </c>
      <c r="F129" s="127">
        <v>0.4889</v>
      </c>
      <c r="G129" s="126">
        <v>84145.4</v>
      </c>
      <c r="H129" s="132">
        <v>3.6999999999999998E-2</v>
      </c>
      <c r="I129" s="67">
        <v>10205</v>
      </c>
      <c r="J129" s="132">
        <v>0.26650000000000001</v>
      </c>
      <c r="K129" s="157">
        <v>0</v>
      </c>
      <c r="L129" s="67">
        <v>33881.1</v>
      </c>
      <c r="M129" s="128">
        <v>0.40260000000000001</v>
      </c>
      <c r="N129" s="126">
        <v>829.5</v>
      </c>
      <c r="O129" s="157">
        <v>0</v>
      </c>
      <c r="Q129"/>
    </row>
    <row r="130" spans="2:17" ht="15" customHeight="1">
      <c r="B130" s="131"/>
      <c r="C130" s="125" t="s">
        <v>390</v>
      </c>
      <c r="D130" s="126">
        <v>67300.3</v>
      </c>
      <c r="E130" s="126">
        <v>1742.2</v>
      </c>
      <c r="F130" s="127">
        <v>0.2432</v>
      </c>
      <c r="G130" s="126">
        <v>62804.800000000003</v>
      </c>
      <c r="H130" s="132">
        <v>5.8999999999999997E-2</v>
      </c>
      <c r="I130" s="67">
        <v>7790</v>
      </c>
      <c r="J130" s="132">
        <v>0.2979</v>
      </c>
      <c r="K130" s="157">
        <v>0</v>
      </c>
      <c r="L130" s="67">
        <v>29597.7</v>
      </c>
      <c r="M130" s="128">
        <v>0.4713</v>
      </c>
      <c r="N130" s="126">
        <v>1103.8</v>
      </c>
      <c r="O130" s="157">
        <v>0</v>
      </c>
      <c r="Q130"/>
    </row>
    <row r="131" spans="2:17" ht="15" customHeight="1">
      <c r="B131" s="131"/>
      <c r="C131" s="125" t="s">
        <v>391</v>
      </c>
      <c r="D131" s="126">
        <v>54981.4</v>
      </c>
      <c r="E131" s="126">
        <v>343</v>
      </c>
      <c r="F131" s="127">
        <v>0.3261</v>
      </c>
      <c r="G131" s="126">
        <v>51298.9</v>
      </c>
      <c r="H131" s="132">
        <v>8.3000000000000004E-2</v>
      </c>
      <c r="I131" s="67">
        <v>6844</v>
      </c>
      <c r="J131" s="132">
        <v>0.26279999999999998</v>
      </c>
      <c r="K131" s="157">
        <v>0</v>
      </c>
      <c r="L131" s="67">
        <v>22651.200000000001</v>
      </c>
      <c r="M131" s="128">
        <v>0.44159999999999999</v>
      </c>
      <c r="N131" s="126">
        <v>1118.9000000000001</v>
      </c>
      <c r="O131" s="157">
        <v>0</v>
      </c>
      <c r="Q131"/>
    </row>
    <row r="132" spans="2:17" ht="15" customHeight="1">
      <c r="B132" s="131"/>
      <c r="C132" s="125" t="s">
        <v>392</v>
      </c>
      <c r="D132" s="126">
        <v>137689.5</v>
      </c>
      <c r="E132" s="126">
        <v>2734.7</v>
      </c>
      <c r="F132" s="127">
        <v>0.38129999999999997</v>
      </c>
      <c r="G132" s="126">
        <v>132269.70000000001</v>
      </c>
      <c r="H132" s="132">
        <v>0.115</v>
      </c>
      <c r="I132" s="67">
        <v>14511</v>
      </c>
      <c r="J132" s="132">
        <v>0.34129999999999999</v>
      </c>
      <c r="K132" s="157">
        <v>0</v>
      </c>
      <c r="L132" s="67">
        <v>83733.899999999994</v>
      </c>
      <c r="M132" s="128">
        <v>0.6331</v>
      </c>
      <c r="N132" s="126">
        <v>5191.8</v>
      </c>
      <c r="O132" s="157">
        <v>0</v>
      </c>
      <c r="Q132"/>
    </row>
    <row r="133" spans="2:17" ht="15" customHeight="1">
      <c r="B133" s="131"/>
      <c r="C133" s="125" t="s">
        <v>393</v>
      </c>
      <c r="D133" s="126">
        <v>17444.7</v>
      </c>
      <c r="E133" s="126">
        <v>965.9</v>
      </c>
      <c r="F133" s="127">
        <v>0.20960000000000001</v>
      </c>
      <c r="G133" s="126">
        <v>17644.599999999999</v>
      </c>
      <c r="H133" s="132">
        <v>0.43280000000000002</v>
      </c>
      <c r="I133" s="67">
        <v>2321</v>
      </c>
      <c r="J133" s="132">
        <v>0.31130000000000002</v>
      </c>
      <c r="K133" s="157">
        <v>0</v>
      </c>
      <c r="L133" s="67">
        <v>14358.2</v>
      </c>
      <c r="M133" s="128">
        <v>0.81369999999999998</v>
      </c>
      <c r="N133" s="126">
        <v>2398.6999999999998</v>
      </c>
      <c r="O133" s="157">
        <v>0</v>
      </c>
      <c r="Q133"/>
    </row>
    <row r="134" spans="2:17" ht="15" customHeight="1">
      <c r="B134" s="131"/>
      <c r="C134" s="125" t="s">
        <v>398</v>
      </c>
      <c r="D134" s="126">
        <v>346083.7</v>
      </c>
      <c r="E134" s="126">
        <v>2958.4</v>
      </c>
      <c r="F134" s="127">
        <v>0.36759999999999998</v>
      </c>
      <c r="G134" s="126">
        <v>347171.2</v>
      </c>
      <c r="H134" s="132">
        <v>1</v>
      </c>
      <c r="I134" s="67">
        <v>22193</v>
      </c>
      <c r="J134" s="132">
        <v>0.65110000000000001</v>
      </c>
      <c r="K134" s="157">
        <v>0</v>
      </c>
      <c r="L134" s="67">
        <v>285295.5</v>
      </c>
      <c r="M134" s="128">
        <v>0.82179999999999997</v>
      </c>
      <c r="N134" s="126">
        <v>203394.1</v>
      </c>
      <c r="O134" s="157">
        <v>0</v>
      </c>
      <c r="Q134"/>
    </row>
    <row r="135" spans="2:17" ht="15" customHeight="1">
      <c r="B135" s="1289"/>
      <c r="C135" s="1288" t="s">
        <v>395</v>
      </c>
      <c r="D135" s="134">
        <v>2108191.9</v>
      </c>
      <c r="E135" s="134">
        <v>81597.7</v>
      </c>
      <c r="F135" s="135">
        <v>0.50049999999999994</v>
      </c>
      <c r="G135" s="134">
        <v>2148196.7000000002</v>
      </c>
      <c r="H135" s="135">
        <v>0.18190000000000001</v>
      </c>
      <c r="I135" s="134">
        <v>190460</v>
      </c>
      <c r="J135" s="135">
        <v>0.3135</v>
      </c>
      <c r="K135" s="148">
        <v>0</v>
      </c>
      <c r="L135" s="134">
        <v>744328.6</v>
      </c>
      <c r="M135" s="136">
        <v>0.34649999999999997</v>
      </c>
      <c r="N135" s="134">
        <v>216605.2</v>
      </c>
      <c r="O135" s="134">
        <v>-227813.5</v>
      </c>
      <c r="Q135"/>
    </row>
    <row r="136" spans="2:17" ht="15" customHeight="1" thickBot="1">
      <c r="B136" s="153" t="s">
        <v>2</v>
      </c>
      <c r="C136" s="139"/>
      <c r="D136" s="140">
        <v>27055719.5</v>
      </c>
      <c r="E136" s="140">
        <v>2573295.5</v>
      </c>
      <c r="F136" s="141"/>
      <c r="G136" s="140">
        <v>27948437.699999999</v>
      </c>
      <c r="H136" s="141"/>
      <c r="I136" s="141"/>
      <c r="J136" s="141"/>
      <c r="K136" s="286">
        <v>0</v>
      </c>
      <c r="L136" s="140">
        <v>6913066.7000000002</v>
      </c>
      <c r="M136" s="142">
        <v>0.24740000000000001</v>
      </c>
      <c r="N136" s="140">
        <v>756599.1</v>
      </c>
      <c r="O136" s="140">
        <v>-672289</v>
      </c>
      <c r="Q136"/>
    </row>
    <row r="137" spans="2:17" ht="15" customHeight="1" thickTop="1">
      <c r="B137" s="147" t="s">
        <v>396</v>
      </c>
      <c r="C137" s="51"/>
      <c r="D137" s="51"/>
      <c r="E137" s="51"/>
      <c r="F137" s="51"/>
      <c r="G137" s="51"/>
      <c r="H137" s="51"/>
      <c r="I137" s="51"/>
      <c r="J137" s="51"/>
      <c r="K137" s="51"/>
      <c r="L137" s="51"/>
      <c r="M137" s="51"/>
      <c r="N137" s="51"/>
      <c r="O137" s="51"/>
    </row>
    <row r="139" spans="2:17" ht="15" customHeight="1">
      <c r="O139" s="1352" t="s">
        <v>629</v>
      </c>
    </row>
    <row r="140" spans="2:17" ht="15" customHeight="1">
      <c r="N140"/>
      <c r="O140" s="1352"/>
    </row>
  </sheetData>
  <mergeCells count="14">
    <mergeCell ref="B3:G3"/>
    <mergeCell ref="B2:G2"/>
    <mergeCell ref="O139:O140"/>
    <mergeCell ref="C73:O73"/>
    <mergeCell ref="C7:O7"/>
    <mergeCell ref="B4:G4"/>
    <mergeCell ref="B10:B12"/>
    <mergeCell ref="B25:B27"/>
    <mergeCell ref="B40:B42"/>
    <mergeCell ref="B55:B57"/>
    <mergeCell ref="B76:B78"/>
    <mergeCell ref="B91:B93"/>
    <mergeCell ref="B106:B108"/>
    <mergeCell ref="B121:B123"/>
  </mergeCells>
  <hyperlinks>
    <hyperlink ref="Q9" location="Índice!A1" display="Back to the Index"/>
    <hyperlink ref="O139" location="Índice!A1" display="Back to the Index"/>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G21"/>
  <sheetViews>
    <sheetView showGridLines="0" showZeros="0" zoomScaleNormal="100" workbookViewId="0"/>
  </sheetViews>
  <sheetFormatPr defaultRowHeight="15" customHeight="1"/>
  <cols>
    <col min="1" max="1" width="12.7109375" style="2" customWidth="1"/>
    <col min="2" max="2" width="45.5703125" style="2" customWidth="1"/>
    <col min="3" max="4" width="15.7109375" style="2" customWidth="1"/>
    <col min="5" max="5" width="5.7109375" style="2" customWidth="1"/>
    <col min="6" max="7" width="15.7109375" style="2" customWidth="1"/>
    <col min="8" max="11" width="9.140625" style="2"/>
    <col min="12" max="13" width="10.28515625" style="2" customWidth="1"/>
    <col min="14" max="14" width="10.7109375" style="2" customWidth="1"/>
    <col min="15" max="16384" width="9.140625" style="2"/>
  </cols>
  <sheetData>
    <row r="2" spans="2:7" ht="15" customHeight="1">
      <c r="B2" s="1376" t="s">
        <v>399</v>
      </c>
      <c r="C2" s="1376"/>
      <c r="D2" s="1376"/>
      <c r="E2" s="1376"/>
      <c r="F2" s="1376"/>
    </row>
    <row r="3" spans="2:7" ht="15" customHeight="1">
      <c r="B3" s="1376" t="s">
        <v>400</v>
      </c>
      <c r="C3" s="1376"/>
      <c r="D3" s="1376"/>
      <c r="E3" s="1376"/>
      <c r="F3" s="1376"/>
    </row>
    <row r="4" spans="2:7" ht="15" customHeight="1">
      <c r="B4" s="1103" t="s">
        <v>0</v>
      </c>
      <c r="C4" s="1103"/>
      <c r="G4" s="699"/>
    </row>
    <row r="5" spans="2:7" ht="15" customHeight="1">
      <c r="B5" s="1032"/>
      <c r="C5" s="1032"/>
      <c r="G5" s="986"/>
    </row>
    <row r="6" spans="2:7" ht="15" customHeight="1">
      <c r="B6" s="103"/>
      <c r="C6" s="1359" t="s">
        <v>1357</v>
      </c>
      <c r="D6" s="1359"/>
      <c r="E6" s="164"/>
      <c r="F6" s="1359" t="s">
        <v>1358</v>
      </c>
      <c r="G6" s="1359"/>
    </row>
    <row r="7" spans="2:7" ht="15" customHeight="1">
      <c r="B7" s="103"/>
      <c r="C7" s="1013" t="s">
        <v>305</v>
      </c>
      <c r="D7" s="1013" t="s">
        <v>306</v>
      </c>
      <c r="E7" s="164"/>
      <c r="F7" s="1013" t="s">
        <v>305</v>
      </c>
      <c r="G7" s="1013" t="s">
        <v>306</v>
      </c>
    </row>
    <row r="8" spans="2:7" s="6" customFormat="1" ht="30" customHeight="1">
      <c r="B8" s="60"/>
      <c r="C8" s="611" t="s">
        <v>401</v>
      </c>
      <c r="D8" s="611" t="s">
        <v>299</v>
      </c>
      <c r="F8" s="611" t="s">
        <v>401</v>
      </c>
      <c r="G8" s="611" t="s">
        <v>299</v>
      </c>
    </row>
    <row r="9" spans="2:7" ht="20.100000000000001" customHeight="1">
      <c r="B9" s="167" t="s">
        <v>402</v>
      </c>
      <c r="C9" s="326">
        <v>20971749.600000001</v>
      </c>
      <c r="D9" s="326">
        <v>1677740</v>
      </c>
      <c r="E9" s="164"/>
      <c r="F9" s="326">
        <v>20623600.899999999</v>
      </c>
      <c r="G9" s="326">
        <v>1649888.1</v>
      </c>
    </row>
    <row r="10" spans="2:7" ht="20.100000000000001" customHeight="1">
      <c r="B10" s="117" t="s">
        <v>403</v>
      </c>
      <c r="C10" s="111">
        <v>-441432.59759781306</v>
      </c>
      <c r="D10" s="111">
        <v>-35314.607807825043</v>
      </c>
      <c r="E10" s="164"/>
      <c r="F10" s="111">
        <v>12428.3</v>
      </c>
      <c r="G10" s="111">
        <v>994.3</v>
      </c>
    </row>
    <row r="11" spans="2:7" ht="20.100000000000001" customHeight="1">
      <c r="B11" s="65" t="s">
        <v>404</v>
      </c>
      <c r="C11" s="111">
        <v>0</v>
      </c>
      <c r="D11" s="111">
        <v>0</v>
      </c>
      <c r="E11" s="164"/>
      <c r="F11" s="111">
        <v>0</v>
      </c>
      <c r="G11" s="111">
        <v>0</v>
      </c>
    </row>
    <row r="12" spans="2:7" ht="20.100000000000001" customHeight="1">
      <c r="B12" s="65" t="s">
        <v>405</v>
      </c>
      <c r="C12" s="111">
        <v>0</v>
      </c>
      <c r="D12" s="111">
        <v>0</v>
      </c>
      <c r="E12" s="164"/>
      <c r="F12" s="111">
        <v>0</v>
      </c>
      <c r="G12" s="111">
        <v>0</v>
      </c>
    </row>
    <row r="13" spans="2:7" ht="20.100000000000001" customHeight="1">
      <c r="B13" s="65" t="s">
        <v>406</v>
      </c>
      <c r="C13" s="111">
        <v>0</v>
      </c>
      <c r="D13" s="111">
        <v>0</v>
      </c>
      <c r="E13" s="164"/>
      <c r="F13" s="111">
        <v>0</v>
      </c>
      <c r="G13" s="111">
        <v>0</v>
      </c>
    </row>
    <row r="14" spans="2:7" ht="20.100000000000001" customHeight="1">
      <c r="B14" s="65" t="s">
        <v>407</v>
      </c>
      <c r="C14" s="111">
        <v>0</v>
      </c>
      <c r="D14" s="111">
        <v>0</v>
      </c>
      <c r="E14" s="164"/>
      <c r="F14" s="111">
        <v>0</v>
      </c>
      <c r="G14" s="111">
        <v>0</v>
      </c>
    </row>
    <row r="15" spans="2:7" ht="20.100000000000001" customHeight="1">
      <c r="B15" s="117" t="s">
        <v>408</v>
      </c>
      <c r="C15" s="111">
        <v>-31005.105630226892</v>
      </c>
      <c r="D15" s="111">
        <v>-2480.4084504181515</v>
      </c>
      <c r="E15" s="164"/>
      <c r="F15" s="111">
        <v>-4464.7</v>
      </c>
      <c r="G15" s="111">
        <v>-357.2</v>
      </c>
    </row>
    <row r="16" spans="2:7" ht="20.100000000000001" customHeight="1">
      <c r="B16" s="65" t="s">
        <v>350</v>
      </c>
      <c r="C16" s="343">
        <v>267095.04693562008</v>
      </c>
      <c r="D16" s="343">
        <v>21367.603754849606</v>
      </c>
      <c r="E16" s="164"/>
      <c r="F16" s="343">
        <v>340185.1</v>
      </c>
      <c r="G16" s="343">
        <v>27214.799999999999</v>
      </c>
    </row>
    <row r="17" spans="2:7" ht="20.100000000000001" customHeight="1" thickBot="1">
      <c r="B17" s="231" t="s">
        <v>409</v>
      </c>
      <c r="C17" s="344">
        <v>20766406.992113244</v>
      </c>
      <c r="D17" s="344">
        <v>1661312.5593690595</v>
      </c>
      <c r="E17" s="164"/>
      <c r="F17" s="344">
        <v>20971749.600000001</v>
      </c>
      <c r="G17" s="344">
        <v>1677740</v>
      </c>
    </row>
    <row r="18" spans="2:7" ht="12.75" thickTop="1">
      <c r="B18" s="1431"/>
      <c r="C18" s="1431"/>
      <c r="D18" s="1431"/>
    </row>
    <row r="20" spans="2:7" ht="15" customHeight="1">
      <c r="G20" s="1352" t="s">
        <v>629</v>
      </c>
    </row>
    <row r="21" spans="2:7" ht="15" customHeight="1">
      <c r="G21" s="1352"/>
    </row>
  </sheetData>
  <mergeCells count="6">
    <mergeCell ref="B2:F2"/>
    <mergeCell ref="G20:G21"/>
    <mergeCell ref="B18:D18"/>
    <mergeCell ref="F6:G6"/>
    <mergeCell ref="C6:D6"/>
    <mergeCell ref="B3:F3"/>
  </mergeCells>
  <hyperlinks>
    <hyperlink ref="G20" location="Índice!A1" display="Back to the Index"/>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Zeros="0" topLeftCell="A58" zoomScaleNormal="100" workbookViewId="0"/>
  </sheetViews>
  <sheetFormatPr defaultRowHeight="15" customHeight="1"/>
  <cols>
    <col min="1" max="1" width="12.7109375" style="181" customWidth="1"/>
    <col min="2" max="3" width="15.7109375" style="181" customWidth="1"/>
    <col min="4" max="10" width="13.7109375" style="181" customWidth="1"/>
    <col min="11" max="11" width="8.7109375" style="181" customWidth="1"/>
    <col min="12" max="12" width="12.7109375" style="181" customWidth="1"/>
    <col min="13" max="13" width="10.42578125" style="181" customWidth="1"/>
    <col min="14" max="17" width="9.140625" style="181"/>
    <col min="18" max="19" width="10.28515625" style="181" customWidth="1"/>
    <col min="20" max="20" width="10.7109375" style="181" customWidth="1"/>
    <col min="21" max="16384" width="9.140625" style="181"/>
  </cols>
  <sheetData>
    <row r="1" spans="2:14" ht="15" customHeight="1">
      <c r="B1" s="172"/>
    </row>
    <row r="2" spans="2:14" ht="15" customHeight="1">
      <c r="B2" s="1361" t="s">
        <v>896</v>
      </c>
      <c r="C2" s="1361"/>
      <c r="D2" s="1361"/>
      <c r="E2" s="1361"/>
      <c r="F2" s="1361"/>
      <c r="G2" s="430"/>
      <c r="H2" s="430"/>
      <c r="I2" s="430"/>
      <c r="J2" s="432"/>
    </row>
    <row r="3" spans="2:14" ht="15" customHeight="1">
      <c r="B3" s="1361" t="s">
        <v>897</v>
      </c>
      <c r="C3" s="1361"/>
      <c r="D3" s="1361"/>
      <c r="E3" s="1361"/>
      <c r="F3" s="1361"/>
      <c r="G3" s="1100"/>
      <c r="H3" s="1100"/>
      <c r="I3" s="1100"/>
      <c r="J3" s="1100"/>
      <c r="K3" s="172"/>
    </row>
    <row r="4" spans="2:14" ht="15" customHeight="1">
      <c r="B4" s="1103" t="s">
        <v>1580</v>
      </c>
      <c r="C4" s="1103"/>
      <c r="D4" s="442"/>
      <c r="E4" s="442"/>
      <c r="F4" s="442"/>
      <c r="G4" s="442"/>
      <c r="H4" s="442"/>
      <c r="I4" s="442"/>
      <c r="J4" s="442"/>
      <c r="K4" s="172"/>
      <c r="N4" s="189"/>
    </row>
    <row r="5" spans="2:14" ht="15" customHeight="1">
      <c r="B5" s="1032"/>
      <c r="C5" s="1032"/>
      <c r="D5" s="981"/>
      <c r="E5" s="981"/>
      <c r="F5" s="981"/>
      <c r="G5" s="981"/>
      <c r="H5" s="981"/>
      <c r="I5" s="981"/>
      <c r="J5" s="981"/>
      <c r="K5" s="172"/>
      <c r="N5" s="189"/>
    </row>
    <row r="6" spans="2:14" s="189" customFormat="1" ht="15" customHeight="1">
      <c r="B6" s="296"/>
      <c r="C6" s="296"/>
      <c r="D6" s="1441" t="s">
        <v>1357</v>
      </c>
      <c r="E6" s="1442"/>
      <c r="F6" s="1442"/>
      <c r="G6" s="1442"/>
      <c r="H6" s="1442"/>
      <c r="I6" s="1442"/>
      <c r="J6" s="1442"/>
      <c r="K6" s="190"/>
    </row>
    <row r="7" spans="2:14" s="189" customFormat="1" ht="15" customHeight="1">
      <c r="B7" s="1012" t="s">
        <v>305</v>
      </c>
      <c r="C7" s="1012" t="s">
        <v>306</v>
      </c>
      <c r="D7" s="1012" t="s">
        <v>307</v>
      </c>
      <c r="E7" s="1012" t="s">
        <v>308</v>
      </c>
      <c r="F7" s="1012" t="s">
        <v>309</v>
      </c>
      <c r="G7" s="1012" t="s">
        <v>310</v>
      </c>
      <c r="H7" s="1012" t="s">
        <v>311</v>
      </c>
      <c r="I7" s="1012" t="s">
        <v>1574</v>
      </c>
      <c r="J7" s="1012" t="s">
        <v>1575</v>
      </c>
    </row>
    <row r="8" spans="2:14" s="189" customFormat="1" ht="20.100000000000001" customHeight="1">
      <c r="B8" s="1443" t="s">
        <v>873</v>
      </c>
      <c r="C8" s="1445" t="s">
        <v>874</v>
      </c>
      <c r="D8" s="1445" t="s">
        <v>1411</v>
      </c>
      <c r="E8" s="1445" t="s">
        <v>1412</v>
      </c>
      <c r="F8" s="1447" t="s">
        <v>375</v>
      </c>
      <c r="G8" s="1447"/>
      <c r="H8" s="1448" t="s">
        <v>875</v>
      </c>
      <c r="I8" s="1448" t="s">
        <v>876</v>
      </c>
      <c r="J8" s="1445" t="s">
        <v>1614</v>
      </c>
      <c r="K8" s="190"/>
    </row>
    <row r="9" spans="2:14" s="191" customFormat="1" ht="40.5" customHeight="1">
      <c r="B9" s="1444"/>
      <c r="C9" s="1446"/>
      <c r="D9" s="1446"/>
      <c r="E9" s="1446"/>
      <c r="F9" s="526" t="s">
        <v>878</v>
      </c>
      <c r="G9" s="526" t="s">
        <v>879</v>
      </c>
      <c r="H9" s="1449"/>
      <c r="I9" s="1449"/>
      <c r="J9" s="1446"/>
      <c r="L9" s="1101" t="s">
        <v>629</v>
      </c>
    </row>
    <row r="10" spans="2:14" ht="15" customHeight="1">
      <c r="B10" s="1429" t="s">
        <v>880</v>
      </c>
      <c r="C10" s="1117" t="s">
        <v>881</v>
      </c>
      <c r="D10" s="1118">
        <v>1.9592187427687397E-3</v>
      </c>
      <c r="E10" s="1118">
        <v>1.7737288135592898E-3</v>
      </c>
      <c r="F10" s="1117">
        <v>1107</v>
      </c>
      <c r="G10" s="1117">
        <v>1180</v>
      </c>
      <c r="H10" s="1117">
        <v>1</v>
      </c>
      <c r="I10" s="1117">
        <v>0</v>
      </c>
      <c r="J10" s="1118">
        <v>4.5207956600361651E-4</v>
      </c>
      <c r="L10"/>
    </row>
    <row r="11" spans="2:14" ht="15" customHeight="1">
      <c r="B11" s="1430"/>
      <c r="C11" s="1119" t="s">
        <v>882</v>
      </c>
      <c r="D11" s="1120">
        <v>6.0275458987718404E-3</v>
      </c>
      <c r="E11" s="1120">
        <v>5.4712177121773401E-3</v>
      </c>
      <c r="F11" s="1119">
        <v>2468</v>
      </c>
      <c r="G11" s="1119">
        <v>2710</v>
      </c>
      <c r="H11" s="1119">
        <v>1</v>
      </c>
      <c r="I11" s="1119">
        <v>0</v>
      </c>
      <c r="J11" s="1120">
        <v>2.0259319286871952E-4</v>
      </c>
    </row>
    <row r="12" spans="2:14" ht="15" customHeight="1">
      <c r="B12" s="1430"/>
      <c r="C12" s="1119" t="s">
        <v>883</v>
      </c>
      <c r="D12" s="1120">
        <v>2.4874033635486001E-2</v>
      </c>
      <c r="E12" s="1120">
        <v>2.3143870967742401E-2</v>
      </c>
      <c r="F12" s="1119">
        <v>2798</v>
      </c>
      <c r="G12" s="1119">
        <v>3100</v>
      </c>
      <c r="H12" s="1119">
        <v>13</v>
      </c>
      <c r="I12" s="1119">
        <v>0</v>
      </c>
      <c r="J12" s="1120">
        <v>3.83024692521787E-3</v>
      </c>
    </row>
    <row r="13" spans="2:14" ht="15" customHeight="1">
      <c r="B13" s="1430"/>
      <c r="C13" s="1119" t="s">
        <v>884</v>
      </c>
      <c r="D13" s="1120">
        <v>9.2279274886011606E-2</v>
      </c>
      <c r="E13" s="1120">
        <v>9.8902765116986299E-2</v>
      </c>
      <c r="F13" s="1119">
        <v>2857</v>
      </c>
      <c r="G13" s="1119">
        <v>3291</v>
      </c>
      <c r="H13" s="1119">
        <v>82</v>
      </c>
      <c r="I13" s="1119">
        <v>2</v>
      </c>
      <c r="J13" s="1120">
        <v>3.3133570592826053E-2</v>
      </c>
    </row>
    <row r="14" spans="2:14" ht="15" customHeight="1">
      <c r="B14" s="1430"/>
      <c r="C14" s="1119" t="s">
        <v>885</v>
      </c>
      <c r="D14" s="1120">
        <v>0.477044204794703</v>
      </c>
      <c r="E14" s="1120">
        <v>0.48133333333333295</v>
      </c>
      <c r="F14" s="1119">
        <v>116</v>
      </c>
      <c r="G14" s="1119">
        <v>123</v>
      </c>
      <c r="H14" s="1119">
        <v>44</v>
      </c>
      <c r="I14" s="1119">
        <v>0</v>
      </c>
      <c r="J14" s="1120">
        <v>0.380333138515488</v>
      </c>
    </row>
    <row r="15" spans="2:14" ht="15" customHeight="1">
      <c r="B15" s="1439"/>
      <c r="C15" s="1119">
        <v>100</v>
      </c>
      <c r="D15" s="1120">
        <v>1</v>
      </c>
      <c r="E15" s="1120">
        <v>1</v>
      </c>
      <c r="F15" s="1119">
        <v>968</v>
      </c>
      <c r="G15" s="1119">
        <v>988</v>
      </c>
      <c r="H15" s="1119">
        <v>983</v>
      </c>
      <c r="I15" s="1119">
        <v>20</v>
      </c>
      <c r="J15" s="1120">
        <v>0</v>
      </c>
    </row>
    <row r="16" spans="2:14" ht="15" customHeight="1">
      <c r="B16" s="1432" t="s">
        <v>886</v>
      </c>
      <c r="C16" s="527" t="s">
        <v>881</v>
      </c>
      <c r="D16" s="528">
        <v>0</v>
      </c>
      <c r="E16" s="528">
        <v>0</v>
      </c>
      <c r="F16" s="527">
        <v>0</v>
      </c>
      <c r="G16" s="527">
        <v>0</v>
      </c>
      <c r="H16" s="527">
        <v>0</v>
      </c>
      <c r="I16" s="527">
        <v>0</v>
      </c>
      <c r="J16" s="528">
        <v>0</v>
      </c>
    </row>
    <row r="17" spans="2:10" ht="15" customHeight="1">
      <c r="B17" s="1433"/>
      <c r="C17" s="527" t="s">
        <v>882</v>
      </c>
      <c r="D17" s="528">
        <v>6.9540005106390503E-3</v>
      </c>
      <c r="E17" s="528">
        <v>6.7272727272727293E-3</v>
      </c>
      <c r="F17" s="527">
        <v>52</v>
      </c>
      <c r="G17" s="527">
        <v>55</v>
      </c>
      <c r="H17" s="527">
        <v>0</v>
      </c>
      <c r="I17" s="527">
        <v>0</v>
      </c>
      <c r="J17" s="528">
        <v>0</v>
      </c>
    </row>
    <row r="18" spans="2:10" ht="15" customHeight="1">
      <c r="B18" s="1433"/>
      <c r="C18" s="527" t="s">
        <v>883</v>
      </c>
      <c r="D18" s="528">
        <v>1.3000000000000001E-2</v>
      </c>
      <c r="E18" s="528">
        <v>1.3000000000000001E-2</v>
      </c>
      <c r="F18" s="527">
        <v>10</v>
      </c>
      <c r="G18" s="527">
        <v>10</v>
      </c>
      <c r="H18" s="527">
        <v>0</v>
      </c>
      <c r="I18" s="527">
        <v>0</v>
      </c>
      <c r="J18" s="528">
        <v>0</v>
      </c>
    </row>
    <row r="19" spans="2:10" ht="15" customHeight="1">
      <c r="B19" s="1433"/>
      <c r="C19" s="527" t="s">
        <v>884</v>
      </c>
      <c r="D19" s="528">
        <v>0.114967354184556</v>
      </c>
      <c r="E19" s="528">
        <v>0.104333333333333</v>
      </c>
      <c r="F19" s="527">
        <v>3</v>
      </c>
      <c r="G19" s="527">
        <v>3</v>
      </c>
      <c r="H19" s="527">
        <v>0</v>
      </c>
      <c r="I19" s="527">
        <v>0</v>
      </c>
      <c r="J19" s="528">
        <v>0</v>
      </c>
    </row>
    <row r="20" spans="2:10" ht="15" customHeight="1">
      <c r="B20" s="1433"/>
      <c r="C20" s="527" t="s">
        <v>885</v>
      </c>
      <c r="D20" s="528">
        <v>0</v>
      </c>
      <c r="E20" s="528">
        <v>0</v>
      </c>
      <c r="F20" s="527">
        <v>0</v>
      </c>
      <c r="G20" s="527">
        <v>0</v>
      </c>
      <c r="H20" s="527">
        <v>0</v>
      </c>
      <c r="I20" s="527">
        <v>0</v>
      </c>
      <c r="J20" s="528">
        <v>0</v>
      </c>
    </row>
    <row r="21" spans="2:10" ht="15" customHeight="1">
      <c r="B21" s="1434"/>
      <c r="C21" s="527">
        <v>100</v>
      </c>
      <c r="D21" s="528">
        <v>1</v>
      </c>
      <c r="E21" s="528">
        <v>1</v>
      </c>
      <c r="F21" s="527">
        <v>2</v>
      </c>
      <c r="G21" s="527">
        <v>2</v>
      </c>
      <c r="H21" s="527">
        <v>2</v>
      </c>
      <c r="I21" s="527">
        <v>0</v>
      </c>
      <c r="J21" s="528">
        <v>0</v>
      </c>
    </row>
    <row r="22" spans="2:10" ht="15" customHeight="1">
      <c r="B22" s="1432" t="s">
        <v>887</v>
      </c>
      <c r="C22" s="527" t="s">
        <v>881</v>
      </c>
      <c r="D22" s="528">
        <v>1.8925556917994599E-3</v>
      </c>
      <c r="E22" s="528">
        <v>1.8048452220726899E-3</v>
      </c>
      <c r="F22" s="527">
        <v>691</v>
      </c>
      <c r="G22" s="527">
        <v>743</v>
      </c>
      <c r="H22" s="527">
        <v>1</v>
      </c>
      <c r="I22" s="527">
        <v>0</v>
      </c>
      <c r="J22" s="528">
        <v>7.2463768115942008E-4</v>
      </c>
    </row>
    <row r="23" spans="2:10" ht="15" customHeight="1">
      <c r="B23" s="1433"/>
      <c r="C23" s="527" t="s">
        <v>882</v>
      </c>
      <c r="D23" s="528">
        <v>5.4905712554472194E-3</v>
      </c>
      <c r="E23" s="528">
        <v>5.4574898785425497E-3</v>
      </c>
      <c r="F23" s="527">
        <v>1807</v>
      </c>
      <c r="G23" s="527">
        <v>1976</v>
      </c>
      <c r="H23" s="527">
        <v>1</v>
      </c>
      <c r="I23" s="527">
        <v>0</v>
      </c>
      <c r="J23" s="528">
        <v>2.767017155506365E-4</v>
      </c>
    </row>
    <row r="24" spans="2:10" ht="15" customHeight="1">
      <c r="B24" s="1433"/>
      <c r="C24" s="527" t="s">
        <v>883</v>
      </c>
      <c r="D24" s="528">
        <v>2.33115399462634E-2</v>
      </c>
      <c r="E24" s="528">
        <v>2.2827526132404602E-2</v>
      </c>
      <c r="F24" s="527">
        <v>2049</v>
      </c>
      <c r="G24" s="527">
        <v>2296</v>
      </c>
      <c r="H24" s="527">
        <v>8</v>
      </c>
      <c r="I24" s="527">
        <v>0</v>
      </c>
      <c r="J24" s="528">
        <v>2.7221923249985251E-3</v>
      </c>
    </row>
    <row r="25" spans="2:10" ht="15" customHeight="1">
      <c r="B25" s="1433"/>
      <c r="C25" s="527" t="s">
        <v>884</v>
      </c>
      <c r="D25" s="528">
        <v>9.9993207309242702E-2</v>
      </c>
      <c r="E25" s="528">
        <v>0.100618320610687</v>
      </c>
      <c r="F25" s="527">
        <v>2244</v>
      </c>
      <c r="G25" s="527">
        <v>2620</v>
      </c>
      <c r="H25" s="527">
        <v>65</v>
      </c>
      <c r="I25" s="527">
        <v>2</v>
      </c>
      <c r="J25" s="528">
        <v>3.3959986929344696E-2</v>
      </c>
    </row>
    <row r="26" spans="2:10" ht="15" customHeight="1">
      <c r="B26" s="1433"/>
      <c r="C26" s="527" t="s">
        <v>885</v>
      </c>
      <c r="D26" s="528">
        <v>0.47662114426278301</v>
      </c>
      <c r="E26" s="528">
        <v>0.47432291666666698</v>
      </c>
      <c r="F26" s="527">
        <v>92</v>
      </c>
      <c r="G26" s="527">
        <v>96</v>
      </c>
      <c r="H26" s="527">
        <v>39</v>
      </c>
      <c r="I26" s="527">
        <v>0</v>
      </c>
      <c r="J26" s="528">
        <v>0.38367369345630203</v>
      </c>
    </row>
    <row r="27" spans="2:10" ht="15" customHeight="1">
      <c r="B27" s="1434"/>
      <c r="C27" s="527">
        <v>100</v>
      </c>
      <c r="D27" s="528">
        <v>1</v>
      </c>
      <c r="E27" s="528">
        <v>1</v>
      </c>
      <c r="F27" s="527">
        <v>771</v>
      </c>
      <c r="G27" s="527">
        <v>790</v>
      </c>
      <c r="H27" s="527">
        <v>785</v>
      </c>
      <c r="I27" s="527">
        <v>19</v>
      </c>
      <c r="J27" s="528">
        <v>0</v>
      </c>
    </row>
    <row r="28" spans="2:10" ht="15" customHeight="1">
      <c r="B28" s="1440" t="s">
        <v>888</v>
      </c>
      <c r="C28" s="1119" t="s">
        <v>881</v>
      </c>
      <c r="D28" s="1120">
        <v>1.27252133426073E-3</v>
      </c>
      <c r="E28" s="1120">
        <v>1.30532409771492E-3</v>
      </c>
      <c r="F28" s="1119">
        <v>834930</v>
      </c>
      <c r="G28" s="1119">
        <v>900716</v>
      </c>
      <c r="H28" s="1119">
        <v>440</v>
      </c>
      <c r="I28" s="1119">
        <v>12</v>
      </c>
      <c r="J28" s="1120">
        <v>5.9265575765756655E-4</v>
      </c>
    </row>
    <row r="29" spans="2:10" ht="15" customHeight="1">
      <c r="B29" s="1430"/>
      <c r="C29" s="1119" t="s">
        <v>882</v>
      </c>
      <c r="D29" s="1120">
        <v>5.2296248113366398E-3</v>
      </c>
      <c r="E29" s="1120">
        <v>5.2419519007747099E-3</v>
      </c>
      <c r="F29" s="1119">
        <v>415052</v>
      </c>
      <c r="G29" s="1119">
        <v>474727</v>
      </c>
      <c r="H29" s="1119">
        <v>1446</v>
      </c>
      <c r="I29" s="1119">
        <v>18</v>
      </c>
      <c r="J29" s="1120">
        <v>3.5786453575947495E-3</v>
      </c>
    </row>
    <row r="30" spans="2:10" ht="15" customHeight="1">
      <c r="B30" s="1430"/>
      <c r="C30" s="1119" t="s">
        <v>883</v>
      </c>
      <c r="D30" s="1120">
        <v>2.2386202707272498E-2</v>
      </c>
      <c r="E30" s="1120">
        <v>2.1922158487345297E-2</v>
      </c>
      <c r="F30" s="1119">
        <v>281994</v>
      </c>
      <c r="G30" s="1119">
        <v>327572</v>
      </c>
      <c r="H30" s="1119">
        <v>3676</v>
      </c>
      <c r="I30" s="1119">
        <v>62</v>
      </c>
      <c r="J30" s="1120">
        <v>1.3389671949904848E-2</v>
      </c>
    </row>
    <row r="31" spans="2:10" ht="15" customHeight="1">
      <c r="B31" s="1430"/>
      <c r="C31" s="1119" t="s">
        <v>884</v>
      </c>
      <c r="D31" s="1120">
        <v>9.342585228477511E-2</v>
      </c>
      <c r="E31" s="1120">
        <v>0.10003016121615299</v>
      </c>
      <c r="F31" s="1119">
        <v>243861</v>
      </c>
      <c r="G31" s="1119">
        <v>313492</v>
      </c>
      <c r="H31" s="1119">
        <v>12135</v>
      </c>
      <c r="I31" s="1119">
        <v>280</v>
      </c>
      <c r="J31" s="1120">
        <v>5.491938284322205E-2</v>
      </c>
    </row>
    <row r="32" spans="2:10" ht="15" customHeight="1">
      <c r="B32" s="1430"/>
      <c r="C32" s="1119" t="s">
        <v>885</v>
      </c>
      <c r="D32" s="1120">
        <v>0.329984597451568</v>
      </c>
      <c r="E32" s="1120">
        <v>0.39991614329349401</v>
      </c>
      <c r="F32" s="1119">
        <v>18972</v>
      </c>
      <c r="G32" s="1119">
        <v>21941</v>
      </c>
      <c r="H32" s="1119">
        <v>7398</v>
      </c>
      <c r="I32" s="1119">
        <v>35</v>
      </c>
      <c r="J32" s="1120">
        <v>0.39695838268162548</v>
      </c>
    </row>
    <row r="33" spans="2:10" ht="15" customHeight="1">
      <c r="B33" s="1439"/>
      <c r="C33" s="1119">
        <v>100</v>
      </c>
      <c r="D33" s="1120">
        <v>0.999999999999999</v>
      </c>
      <c r="E33" s="1120">
        <v>1</v>
      </c>
      <c r="F33" s="1119">
        <v>76423</v>
      </c>
      <c r="G33" s="1119">
        <v>78085</v>
      </c>
      <c r="H33" s="1119">
        <v>76951</v>
      </c>
      <c r="I33" s="1119">
        <v>1662</v>
      </c>
      <c r="J33" s="1120">
        <v>0</v>
      </c>
    </row>
    <row r="34" spans="2:10" ht="15" customHeight="1">
      <c r="B34" s="1432" t="s">
        <v>889</v>
      </c>
      <c r="C34" s="527" t="s">
        <v>881</v>
      </c>
      <c r="D34" s="528">
        <v>1.25111304060028E-3</v>
      </c>
      <c r="E34" s="528">
        <v>1.1908020952978099E-3</v>
      </c>
      <c r="F34" s="527">
        <v>219035</v>
      </c>
      <c r="G34" s="527">
        <v>227367</v>
      </c>
      <c r="H34" s="527">
        <v>109</v>
      </c>
      <c r="I34" s="527">
        <v>0</v>
      </c>
      <c r="J34" s="528">
        <v>6.6453633659277543E-4</v>
      </c>
    </row>
    <row r="35" spans="2:10" ht="15" customHeight="1">
      <c r="B35" s="1433"/>
      <c r="C35" s="527" t="s">
        <v>882</v>
      </c>
      <c r="D35" s="528">
        <v>5.2219004768194795E-3</v>
      </c>
      <c r="E35" s="528">
        <v>5.2324656768357606E-3</v>
      </c>
      <c r="F35" s="527">
        <v>61305</v>
      </c>
      <c r="G35" s="527">
        <v>64388</v>
      </c>
      <c r="H35" s="527">
        <v>172</v>
      </c>
      <c r="I35" s="527">
        <v>3</v>
      </c>
      <c r="J35" s="528">
        <v>3.1846549331944795E-3</v>
      </c>
    </row>
    <row r="36" spans="2:10" ht="15" customHeight="1">
      <c r="B36" s="1433"/>
      <c r="C36" s="527" t="s">
        <v>883</v>
      </c>
      <c r="D36" s="528">
        <v>2.2648817994569002E-2</v>
      </c>
      <c r="E36" s="528">
        <v>2.2752517138217701E-2</v>
      </c>
      <c r="F36" s="527">
        <v>40872</v>
      </c>
      <c r="G36" s="527">
        <v>42449</v>
      </c>
      <c r="H36" s="527">
        <v>474</v>
      </c>
      <c r="I36" s="527">
        <v>1</v>
      </c>
      <c r="J36" s="528">
        <v>1.2985329821754701E-2</v>
      </c>
    </row>
    <row r="37" spans="2:10" ht="15" customHeight="1">
      <c r="B37" s="1433"/>
      <c r="C37" s="527" t="s">
        <v>884</v>
      </c>
      <c r="D37" s="528">
        <v>9.2583402499837694E-2</v>
      </c>
      <c r="E37" s="528">
        <v>9.3102770138814114E-2</v>
      </c>
      <c r="F37" s="527">
        <v>29107</v>
      </c>
      <c r="G37" s="527">
        <v>29818</v>
      </c>
      <c r="H37" s="527">
        <v>2187</v>
      </c>
      <c r="I37" s="527">
        <v>6</v>
      </c>
      <c r="J37" s="528">
        <v>7.7558237467220514E-2</v>
      </c>
    </row>
    <row r="38" spans="2:10" ht="15" customHeight="1">
      <c r="B38" s="1433"/>
      <c r="C38" s="527" t="s">
        <v>885</v>
      </c>
      <c r="D38" s="528">
        <v>0.307217729592003</v>
      </c>
      <c r="E38" s="528">
        <v>0.297299205222814</v>
      </c>
      <c r="F38" s="527">
        <v>3496</v>
      </c>
      <c r="G38" s="527">
        <v>3523</v>
      </c>
      <c r="H38" s="527">
        <v>1128</v>
      </c>
      <c r="I38" s="527">
        <v>0</v>
      </c>
      <c r="J38" s="528">
        <v>0.33021242246903498</v>
      </c>
    </row>
    <row r="39" spans="2:10" ht="15" customHeight="1">
      <c r="B39" s="1434"/>
      <c r="C39" s="527">
        <v>100</v>
      </c>
      <c r="D39" s="528">
        <v>1</v>
      </c>
      <c r="E39" s="528">
        <v>1</v>
      </c>
      <c r="F39" s="527">
        <v>13297</v>
      </c>
      <c r="G39" s="527">
        <v>13329</v>
      </c>
      <c r="H39" s="527">
        <v>12921</v>
      </c>
      <c r="I39" s="527">
        <v>32</v>
      </c>
      <c r="J39" s="528">
        <v>0</v>
      </c>
    </row>
    <row r="40" spans="2:10" ht="15" customHeight="1">
      <c r="B40" s="1435" t="s">
        <v>890</v>
      </c>
      <c r="C40" s="527" t="s">
        <v>881</v>
      </c>
      <c r="D40" s="528">
        <v>1.4857383036580801E-3</v>
      </c>
      <c r="E40" s="528">
        <v>1.4616336633664401E-3</v>
      </c>
      <c r="F40" s="527">
        <v>7828</v>
      </c>
      <c r="G40" s="527">
        <v>8080</v>
      </c>
      <c r="H40" s="527">
        <v>5</v>
      </c>
      <c r="I40" s="527">
        <v>0</v>
      </c>
      <c r="J40" s="528">
        <v>3.1936637710781797E-4</v>
      </c>
    </row>
    <row r="41" spans="2:10" ht="15" customHeight="1">
      <c r="B41" s="1436"/>
      <c r="C41" s="527" t="s">
        <v>882</v>
      </c>
      <c r="D41" s="528">
        <v>5.5125360721253701E-3</v>
      </c>
      <c r="E41" s="528">
        <v>5.4427102082800806E-3</v>
      </c>
      <c r="F41" s="527">
        <v>3636</v>
      </c>
      <c r="G41" s="527">
        <v>3889</v>
      </c>
      <c r="H41" s="527">
        <v>4</v>
      </c>
      <c r="I41" s="527">
        <v>1</v>
      </c>
      <c r="J41" s="528">
        <v>6.8184107459219893E-4</v>
      </c>
    </row>
    <row r="42" spans="2:10" ht="15" customHeight="1">
      <c r="B42" s="1436"/>
      <c r="C42" s="527" t="s">
        <v>883</v>
      </c>
      <c r="D42" s="528">
        <v>2.26074487721699E-2</v>
      </c>
      <c r="E42" s="528">
        <v>2.2309464508095199E-2</v>
      </c>
      <c r="F42" s="527">
        <v>2996</v>
      </c>
      <c r="G42" s="527">
        <v>3212</v>
      </c>
      <c r="H42" s="527">
        <v>30</v>
      </c>
      <c r="I42" s="527">
        <v>0</v>
      </c>
      <c r="J42" s="528">
        <v>8.8053516491793E-3</v>
      </c>
    </row>
    <row r="43" spans="2:10" ht="15" customHeight="1">
      <c r="B43" s="1436"/>
      <c r="C43" s="527" t="s">
        <v>884</v>
      </c>
      <c r="D43" s="528">
        <v>9.67927720751173E-2</v>
      </c>
      <c r="E43" s="528">
        <v>9.9175887850467909E-2</v>
      </c>
      <c r="F43" s="527">
        <v>3086</v>
      </c>
      <c r="G43" s="527">
        <v>3210</v>
      </c>
      <c r="H43" s="527">
        <v>180</v>
      </c>
      <c r="I43" s="527">
        <v>2</v>
      </c>
      <c r="J43" s="528">
        <v>5.4652729585738392E-2</v>
      </c>
    </row>
    <row r="44" spans="2:10" ht="15" customHeight="1">
      <c r="B44" s="1436"/>
      <c r="C44" s="527" t="s">
        <v>885</v>
      </c>
      <c r="D44" s="528">
        <v>0.41689556384813303</v>
      </c>
      <c r="E44" s="528">
        <v>0.44209923664122103</v>
      </c>
      <c r="F44" s="527">
        <v>131</v>
      </c>
      <c r="G44" s="527">
        <v>131</v>
      </c>
      <c r="H44" s="527">
        <v>62</v>
      </c>
      <c r="I44" s="527">
        <v>0</v>
      </c>
      <c r="J44" s="528">
        <v>0.46428349779681</v>
      </c>
    </row>
    <row r="45" spans="2:10" ht="15" customHeight="1">
      <c r="B45" s="1438"/>
      <c r="C45" s="527">
        <v>100</v>
      </c>
      <c r="D45" s="528">
        <v>1</v>
      </c>
      <c r="E45" s="528">
        <v>1</v>
      </c>
      <c r="F45" s="527">
        <v>955</v>
      </c>
      <c r="G45" s="527">
        <v>965</v>
      </c>
      <c r="H45" s="527">
        <v>945</v>
      </c>
      <c r="I45" s="527">
        <v>10</v>
      </c>
      <c r="J45" s="528">
        <v>0</v>
      </c>
    </row>
    <row r="46" spans="2:10" ht="15" customHeight="1">
      <c r="B46" s="1435" t="s">
        <v>891</v>
      </c>
      <c r="C46" s="529" t="s">
        <v>881</v>
      </c>
      <c r="D46" s="530">
        <v>1.2420376053231901E-3</v>
      </c>
      <c r="E46" s="530">
        <v>1.18082284860315E-3</v>
      </c>
      <c r="F46" s="529">
        <v>211207</v>
      </c>
      <c r="G46" s="529">
        <v>219287</v>
      </c>
      <c r="H46" s="529">
        <v>104</v>
      </c>
      <c r="I46" s="529">
        <v>0</v>
      </c>
      <c r="J46" s="530">
        <v>6.6980223584271151E-4</v>
      </c>
    </row>
    <row r="47" spans="2:10" ht="15" customHeight="1">
      <c r="B47" s="1436"/>
      <c r="C47" s="527" t="s">
        <v>882</v>
      </c>
      <c r="D47" s="528">
        <v>5.2071659304158604E-3</v>
      </c>
      <c r="E47" s="528">
        <v>5.2189507264591792E-3</v>
      </c>
      <c r="F47" s="527">
        <v>57669</v>
      </c>
      <c r="G47" s="527">
        <v>60499</v>
      </c>
      <c r="H47" s="527">
        <v>168</v>
      </c>
      <c r="I47" s="527">
        <v>2</v>
      </c>
      <c r="J47" s="528">
        <v>3.3683379367403952E-3</v>
      </c>
    </row>
    <row r="48" spans="2:10" ht="15" customHeight="1">
      <c r="B48" s="1436"/>
      <c r="C48" s="527" t="s">
        <v>883</v>
      </c>
      <c r="D48" s="528">
        <v>2.2652103913912699E-2</v>
      </c>
      <c r="E48" s="528">
        <v>2.27887860947616E-2</v>
      </c>
      <c r="F48" s="527">
        <v>37876</v>
      </c>
      <c r="G48" s="527">
        <v>39237</v>
      </c>
      <c r="H48" s="527">
        <v>444</v>
      </c>
      <c r="I48" s="527">
        <v>1</v>
      </c>
      <c r="J48" s="528">
        <v>1.333901564244345E-2</v>
      </c>
    </row>
    <row r="49" spans="2:10" ht="15" customHeight="1">
      <c r="B49" s="1436"/>
      <c r="C49" s="527" t="s">
        <v>884</v>
      </c>
      <c r="D49" s="528">
        <v>9.2113284567150303E-2</v>
      </c>
      <c r="E49" s="528">
        <v>9.2370106734798188E-2</v>
      </c>
      <c r="F49" s="527">
        <v>26021</v>
      </c>
      <c r="G49" s="527">
        <v>26608</v>
      </c>
      <c r="H49" s="527">
        <v>2007</v>
      </c>
      <c r="I49" s="527">
        <v>4</v>
      </c>
      <c r="J49" s="528">
        <v>8.0189364425799492E-2</v>
      </c>
    </row>
    <row r="50" spans="2:10" ht="15" customHeight="1">
      <c r="B50" s="1436"/>
      <c r="C50" s="527" t="s">
        <v>885</v>
      </c>
      <c r="D50" s="528">
        <v>0.30336504144716403</v>
      </c>
      <c r="E50" s="528">
        <v>0.29170698702829401</v>
      </c>
      <c r="F50" s="527">
        <v>3365</v>
      </c>
      <c r="G50" s="527">
        <v>3392</v>
      </c>
      <c r="H50" s="527">
        <v>1066</v>
      </c>
      <c r="I50" s="527">
        <v>0</v>
      </c>
      <c r="J50" s="528">
        <v>0.32520546624466351</v>
      </c>
    </row>
    <row r="51" spans="2:10" ht="15" customHeight="1">
      <c r="B51" s="1438"/>
      <c r="C51" s="527">
        <v>100</v>
      </c>
      <c r="D51" s="528">
        <v>1</v>
      </c>
      <c r="E51" s="528">
        <v>1</v>
      </c>
      <c r="F51" s="527">
        <v>12342</v>
      </c>
      <c r="G51" s="527">
        <v>12364</v>
      </c>
      <c r="H51" s="527">
        <v>11976</v>
      </c>
      <c r="I51" s="527">
        <v>22</v>
      </c>
      <c r="J51" s="528">
        <v>0</v>
      </c>
    </row>
    <row r="52" spans="2:10" ht="15" customHeight="1">
      <c r="B52" s="1432" t="s">
        <v>892</v>
      </c>
      <c r="C52" s="527" t="s">
        <v>881</v>
      </c>
      <c r="D52" s="528">
        <v>1.26946758397034E-3</v>
      </c>
      <c r="E52" s="528">
        <v>1.31342781063094E-3</v>
      </c>
      <c r="F52" s="527">
        <v>559176</v>
      </c>
      <c r="G52" s="527">
        <v>612140</v>
      </c>
      <c r="H52" s="527">
        <v>280</v>
      </c>
      <c r="I52" s="527">
        <v>11</v>
      </c>
      <c r="J52" s="528">
        <v>5.3970579143256144E-4</v>
      </c>
    </row>
    <row r="53" spans="2:10" ht="15" customHeight="1">
      <c r="B53" s="1433"/>
      <c r="C53" s="527" t="s">
        <v>882</v>
      </c>
      <c r="D53" s="528">
        <v>5.3375317009849996E-3</v>
      </c>
      <c r="E53" s="528">
        <v>5.2414716034078802E-3</v>
      </c>
      <c r="F53" s="527">
        <v>283890</v>
      </c>
      <c r="G53" s="527">
        <v>329124</v>
      </c>
      <c r="H53" s="527">
        <v>1003</v>
      </c>
      <c r="I53" s="527">
        <v>8</v>
      </c>
      <c r="J53" s="528">
        <v>3.5921499554664549E-3</v>
      </c>
    </row>
    <row r="54" spans="2:10" ht="15" customHeight="1">
      <c r="B54" s="1433"/>
      <c r="C54" s="527" t="s">
        <v>883</v>
      </c>
      <c r="D54" s="528">
        <v>2.0998323773649998E-2</v>
      </c>
      <c r="E54" s="528">
        <v>2.1736046661182801E-2</v>
      </c>
      <c r="F54" s="527">
        <v>189505</v>
      </c>
      <c r="G54" s="527">
        <v>225541</v>
      </c>
      <c r="H54" s="527">
        <v>2405</v>
      </c>
      <c r="I54" s="527">
        <v>41</v>
      </c>
      <c r="J54" s="528">
        <v>1.2717154156931601E-2</v>
      </c>
    </row>
    <row r="55" spans="2:10" ht="15" customHeight="1">
      <c r="B55" s="1433"/>
      <c r="C55" s="527" t="s">
        <v>884</v>
      </c>
      <c r="D55" s="528">
        <v>9.7418998065976703E-2</v>
      </c>
      <c r="E55" s="528">
        <v>0.10141478581879999</v>
      </c>
      <c r="F55" s="527">
        <v>169707</v>
      </c>
      <c r="G55" s="527">
        <v>231066</v>
      </c>
      <c r="H55" s="527">
        <v>6669</v>
      </c>
      <c r="I55" s="527">
        <v>210</v>
      </c>
      <c r="J55" s="528">
        <v>4.4877617226033756E-2</v>
      </c>
    </row>
    <row r="56" spans="2:10" ht="15" customHeight="1">
      <c r="B56" s="1433"/>
      <c r="C56" s="527" t="s">
        <v>885</v>
      </c>
      <c r="D56" s="528">
        <v>0.39925119312649299</v>
      </c>
      <c r="E56" s="528">
        <v>0.41208688926138698</v>
      </c>
      <c r="F56" s="527">
        <v>12904</v>
      </c>
      <c r="G56" s="527">
        <v>15514</v>
      </c>
      <c r="H56" s="527">
        <v>4690</v>
      </c>
      <c r="I56" s="527">
        <v>25</v>
      </c>
      <c r="J56" s="528">
        <v>0.37031354448015302</v>
      </c>
    </row>
    <row r="57" spans="2:10" ht="15" customHeight="1">
      <c r="B57" s="1434"/>
      <c r="C57" s="527">
        <v>100</v>
      </c>
      <c r="D57" s="528">
        <v>0.99999999999997802</v>
      </c>
      <c r="E57" s="528">
        <v>1</v>
      </c>
      <c r="F57" s="527">
        <v>45941</v>
      </c>
      <c r="G57" s="527">
        <v>47241</v>
      </c>
      <c r="H57" s="527">
        <v>46802</v>
      </c>
      <c r="I57" s="527">
        <v>1300</v>
      </c>
      <c r="J57" s="528">
        <v>0</v>
      </c>
    </row>
    <row r="58" spans="2:10" ht="15" customHeight="1">
      <c r="B58" s="1432" t="s">
        <v>893</v>
      </c>
      <c r="C58" s="527" t="s">
        <v>881</v>
      </c>
      <c r="D58" s="528">
        <v>1.6237279737505799E-3</v>
      </c>
      <c r="E58" s="528">
        <v>1.6496838700199002E-3</v>
      </c>
      <c r="F58" s="527">
        <v>56719</v>
      </c>
      <c r="G58" s="527">
        <v>61209</v>
      </c>
      <c r="H58" s="527">
        <v>51</v>
      </c>
      <c r="I58" s="527">
        <v>1</v>
      </c>
      <c r="J58" s="528">
        <v>9.4891861474063848E-4</v>
      </c>
    </row>
    <row r="59" spans="2:10" ht="15" customHeight="1">
      <c r="B59" s="1433"/>
      <c r="C59" s="527" t="s">
        <v>882</v>
      </c>
      <c r="D59" s="528">
        <v>5.2286448345803503E-3</v>
      </c>
      <c r="E59" s="528">
        <v>5.2514190728348495E-3</v>
      </c>
      <c r="F59" s="527">
        <v>69857</v>
      </c>
      <c r="G59" s="527">
        <v>81215</v>
      </c>
      <c r="H59" s="527">
        <v>271</v>
      </c>
      <c r="I59" s="527">
        <v>7</v>
      </c>
      <c r="J59" s="528">
        <v>3.84860660626676E-3</v>
      </c>
    </row>
    <row r="60" spans="2:10" ht="15" customHeight="1">
      <c r="B60" s="1433"/>
      <c r="C60" s="527" t="s">
        <v>883</v>
      </c>
      <c r="D60" s="528">
        <v>2.1840647539639303E-2</v>
      </c>
      <c r="E60" s="528">
        <v>2.2035077708042802E-2</v>
      </c>
      <c r="F60" s="527">
        <v>51617</v>
      </c>
      <c r="G60" s="527">
        <v>59582</v>
      </c>
      <c r="H60" s="527">
        <v>797</v>
      </c>
      <c r="I60" s="527">
        <v>20</v>
      </c>
      <c r="J60" s="528">
        <v>1.6016676971819899E-2</v>
      </c>
    </row>
    <row r="61" spans="2:10" ht="15" customHeight="1">
      <c r="B61" s="1433"/>
      <c r="C61" s="527" t="s">
        <v>884</v>
      </c>
      <c r="D61" s="528">
        <v>9.62196602613863E-2</v>
      </c>
      <c r="E61" s="528">
        <v>9.7875000000007789E-2</v>
      </c>
      <c r="F61" s="527">
        <v>45047</v>
      </c>
      <c r="G61" s="527">
        <v>52608</v>
      </c>
      <c r="H61" s="527">
        <v>3279</v>
      </c>
      <c r="I61" s="527">
        <v>64</v>
      </c>
      <c r="J61" s="528">
        <v>7.6782090206801504E-2</v>
      </c>
    </row>
    <row r="62" spans="2:10" ht="15" customHeight="1">
      <c r="B62" s="1433"/>
      <c r="C62" s="527" t="s">
        <v>885</v>
      </c>
      <c r="D62" s="528">
        <v>0.461917696704433</v>
      </c>
      <c r="E62" s="528">
        <v>0.45938670798896603</v>
      </c>
      <c r="F62" s="527">
        <v>2572</v>
      </c>
      <c r="G62" s="527">
        <v>2904</v>
      </c>
      <c r="H62" s="527">
        <v>1580</v>
      </c>
      <c r="I62" s="527">
        <v>10</v>
      </c>
      <c r="J62" s="528">
        <v>0.61263292253137647</v>
      </c>
    </row>
    <row r="63" spans="2:10" ht="15" customHeight="1">
      <c r="B63" s="1434"/>
      <c r="C63" s="527">
        <v>100</v>
      </c>
      <c r="D63" s="528">
        <v>0.999999999999996</v>
      </c>
      <c r="E63" s="528">
        <v>1</v>
      </c>
      <c r="F63" s="527">
        <v>17185</v>
      </c>
      <c r="G63" s="527">
        <v>17515</v>
      </c>
      <c r="H63" s="527">
        <v>17228</v>
      </c>
      <c r="I63" s="527">
        <v>330</v>
      </c>
      <c r="J63" s="528">
        <v>0</v>
      </c>
    </row>
    <row r="64" spans="2:10" ht="15" customHeight="1">
      <c r="B64" s="1435" t="s">
        <v>894</v>
      </c>
      <c r="C64" s="527" t="s">
        <v>881</v>
      </c>
      <c r="D64" s="528">
        <v>1.6187470429551601E-3</v>
      </c>
      <c r="E64" s="528">
        <v>1.5436850603758002E-3</v>
      </c>
      <c r="F64" s="527">
        <v>26122</v>
      </c>
      <c r="G64" s="527">
        <v>28488</v>
      </c>
      <c r="H64" s="527">
        <v>16</v>
      </c>
      <c r="I64" s="527">
        <v>1</v>
      </c>
      <c r="J64" s="528">
        <v>2.8711430977719949E-4</v>
      </c>
    </row>
    <row r="65" spans="2:11" ht="15" customHeight="1">
      <c r="B65" s="1436"/>
      <c r="C65" s="527" t="s">
        <v>882</v>
      </c>
      <c r="D65" s="528">
        <v>5.3699830659781197E-3</v>
      </c>
      <c r="E65" s="528">
        <v>5.2666600800268205E-3</v>
      </c>
      <c r="F65" s="527">
        <v>16921</v>
      </c>
      <c r="G65" s="527">
        <v>20243</v>
      </c>
      <c r="H65" s="527">
        <v>22</v>
      </c>
      <c r="I65" s="527">
        <v>2</v>
      </c>
      <c r="J65" s="528">
        <v>1.3909900967035399E-3</v>
      </c>
    </row>
    <row r="66" spans="2:11" ht="15" customHeight="1">
      <c r="B66" s="1436"/>
      <c r="C66" s="527" t="s">
        <v>883</v>
      </c>
      <c r="D66" s="528">
        <v>2.14273154693E-2</v>
      </c>
      <c r="E66" s="528">
        <v>2.2444208630778898E-2</v>
      </c>
      <c r="F66" s="527">
        <v>12337</v>
      </c>
      <c r="G66" s="527">
        <v>15549</v>
      </c>
      <c r="H66" s="527">
        <v>106</v>
      </c>
      <c r="I66" s="527">
        <v>3</v>
      </c>
      <c r="J66" s="528">
        <v>8.8726235019735804E-3</v>
      </c>
    </row>
    <row r="67" spans="2:11" ht="15" customHeight="1">
      <c r="B67" s="1436"/>
      <c r="C67" s="527" t="s">
        <v>884</v>
      </c>
      <c r="D67" s="528">
        <v>0.10124746516680901</v>
      </c>
      <c r="E67" s="528">
        <v>0.105428641754298</v>
      </c>
      <c r="F67" s="527">
        <v>17312</v>
      </c>
      <c r="G67" s="527">
        <v>22345</v>
      </c>
      <c r="H67" s="527">
        <v>726</v>
      </c>
      <c r="I67" s="527">
        <v>45</v>
      </c>
      <c r="J67" s="528">
        <v>4.1818526508521393E-2</v>
      </c>
    </row>
    <row r="68" spans="2:11" ht="15" customHeight="1">
      <c r="B68" s="1436"/>
      <c r="C68" s="527" t="s">
        <v>885</v>
      </c>
      <c r="D68" s="528">
        <v>0.49096053661410699</v>
      </c>
      <c r="E68" s="528">
        <v>0.48887102177554803</v>
      </c>
      <c r="F68" s="527">
        <v>426</v>
      </c>
      <c r="G68" s="527">
        <v>597</v>
      </c>
      <c r="H68" s="527">
        <v>220</v>
      </c>
      <c r="I68" s="527">
        <v>3</v>
      </c>
      <c r="J68" s="528">
        <v>0.52650691621766399</v>
      </c>
    </row>
    <row r="69" spans="2:11" ht="15" customHeight="1">
      <c r="B69" s="1438"/>
      <c r="C69" s="527">
        <v>100</v>
      </c>
      <c r="D69" s="528">
        <v>0.999999999999997</v>
      </c>
      <c r="E69" s="528">
        <v>1</v>
      </c>
      <c r="F69" s="527">
        <v>3385</v>
      </c>
      <c r="G69" s="527">
        <v>3571</v>
      </c>
      <c r="H69" s="527">
        <v>3524</v>
      </c>
      <c r="I69" s="527">
        <v>186</v>
      </c>
      <c r="J69" s="528">
        <v>0</v>
      </c>
    </row>
    <row r="70" spans="2:11" ht="15" customHeight="1">
      <c r="B70" s="1435" t="s">
        <v>895</v>
      </c>
      <c r="C70" s="527" t="s">
        <v>881</v>
      </c>
      <c r="D70" s="528">
        <v>1.6268304138064801E-3</v>
      </c>
      <c r="E70" s="528">
        <v>1.7419699886916501E-3</v>
      </c>
      <c r="F70" s="527">
        <v>30597</v>
      </c>
      <c r="G70" s="527">
        <v>32721</v>
      </c>
      <c r="H70" s="527">
        <v>35</v>
      </c>
      <c r="I70" s="527">
        <v>0</v>
      </c>
      <c r="J70" s="528">
        <v>1.5505669388898749E-3</v>
      </c>
    </row>
    <row r="71" spans="2:11" ht="15" customHeight="1">
      <c r="B71" s="1436"/>
      <c r="C71" s="527" t="s">
        <v>882</v>
      </c>
      <c r="D71" s="528">
        <v>5.1523711371679604E-3</v>
      </c>
      <c r="E71" s="528">
        <v>5.2463589844573902E-3</v>
      </c>
      <c r="F71" s="527">
        <v>52936</v>
      </c>
      <c r="G71" s="527">
        <v>60972</v>
      </c>
      <c r="H71" s="527">
        <v>249</v>
      </c>
      <c r="I71" s="527">
        <v>5</v>
      </c>
      <c r="J71" s="528">
        <v>4.696904228910035E-3</v>
      </c>
    </row>
    <row r="72" spans="2:11" ht="15" customHeight="1">
      <c r="B72" s="1436"/>
      <c r="C72" s="527" t="s">
        <v>883</v>
      </c>
      <c r="D72" s="528">
        <v>2.2091335051686398E-2</v>
      </c>
      <c r="E72" s="528">
        <v>2.1890604773701798E-2</v>
      </c>
      <c r="F72" s="527">
        <v>39280</v>
      </c>
      <c r="G72" s="527">
        <v>44033</v>
      </c>
      <c r="H72" s="527">
        <v>691</v>
      </c>
      <c r="I72" s="527">
        <v>17</v>
      </c>
      <c r="J72" s="528">
        <v>1.8387266608002498E-2</v>
      </c>
    </row>
    <row r="73" spans="2:11" ht="15" customHeight="1">
      <c r="B73" s="1436"/>
      <c r="C73" s="527" t="s">
        <v>884</v>
      </c>
      <c r="D73" s="528">
        <v>9.2624542496426904E-2</v>
      </c>
      <c r="E73" s="528">
        <v>9.2297690248800496E-2</v>
      </c>
      <c r="F73" s="527">
        <v>27735</v>
      </c>
      <c r="G73" s="527">
        <v>30263</v>
      </c>
      <c r="H73" s="527">
        <v>2553</v>
      </c>
      <c r="I73" s="527">
        <v>19</v>
      </c>
      <c r="J73" s="528">
        <v>9.9363082069753195E-2</v>
      </c>
    </row>
    <row r="74" spans="2:11" ht="15" customHeight="1">
      <c r="B74" s="1436"/>
      <c r="C74" s="527" t="s">
        <v>885</v>
      </c>
      <c r="D74" s="528">
        <v>0.44229331265592498</v>
      </c>
      <c r="E74" s="528">
        <v>0.45175682704810799</v>
      </c>
      <c r="F74" s="527">
        <v>2146</v>
      </c>
      <c r="G74" s="527">
        <v>2307</v>
      </c>
      <c r="H74" s="527">
        <v>1360</v>
      </c>
      <c r="I74" s="527">
        <v>7</v>
      </c>
      <c r="J74" s="528">
        <v>0.62926836958485499</v>
      </c>
    </row>
    <row r="75" spans="2:11" ht="15" customHeight="1" thickBot="1">
      <c r="B75" s="1437"/>
      <c r="C75" s="1115">
        <v>100</v>
      </c>
      <c r="D75" s="1116">
        <v>1</v>
      </c>
      <c r="E75" s="1116">
        <v>1</v>
      </c>
      <c r="F75" s="1115">
        <v>13800</v>
      </c>
      <c r="G75" s="1115">
        <v>13944</v>
      </c>
      <c r="H75" s="1115">
        <v>13704</v>
      </c>
      <c r="I75" s="1115">
        <v>144</v>
      </c>
      <c r="J75" s="1116">
        <v>0</v>
      </c>
    </row>
    <row r="76" spans="2:11" ht="12.75" thickTop="1">
      <c r="B76" s="1450"/>
      <c r="C76" s="1450"/>
      <c r="D76" s="1450"/>
      <c r="E76" s="1450"/>
      <c r="F76" s="1450"/>
      <c r="G76" s="1450"/>
      <c r="H76" s="1450"/>
      <c r="I76" s="1450"/>
      <c r="J76" s="1450"/>
      <c r="K76" s="196"/>
    </row>
    <row r="77" spans="2:11" ht="12">
      <c r="B77" s="1107"/>
      <c r="C77" s="1107"/>
      <c r="D77" s="1107"/>
      <c r="E77" s="1107"/>
      <c r="F77" s="1107"/>
      <c r="G77" s="1107"/>
      <c r="H77" s="1107"/>
      <c r="I77" s="1107"/>
      <c r="J77" s="1107"/>
      <c r="K77" s="196"/>
    </row>
    <row r="78" spans="2:11" ht="12">
      <c r="B78" s="1107"/>
      <c r="C78" s="1107"/>
      <c r="D78" s="1107"/>
      <c r="E78" s="1107"/>
      <c r="F78" s="1107"/>
      <c r="G78" s="1107"/>
      <c r="H78" s="1107"/>
      <c r="I78" s="1107"/>
      <c r="J78" s="1107"/>
      <c r="K78" s="196"/>
    </row>
    <row r="79" spans="2:11" ht="15" customHeight="1">
      <c r="B79" s="296"/>
      <c r="C79" s="296"/>
      <c r="D79" s="1441" t="s">
        <v>606</v>
      </c>
      <c r="E79" s="1442"/>
      <c r="F79" s="1442"/>
      <c r="G79" s="1442"/>
      <c r="H79" s="1442"/>
      <c r="I79" s="1442"/>
      <c r="J79" s="1442"/>
    </row>
    <row r="80" spans="2:11" ht="15" customHeight="1">
      <c r="B80" s="1012" t="s">
        <v>305</v>
      </c>
      <c r="C80" s="1012" t="s">
        <v>306</v>
      </c>
      <c r="D80" s="1012" t="s">
        <v>307</v>
      </c>
      <c r="E80" s="1012" t="s">
        <v>308</v>
      </c>
      <c r="F80" s="1012" t="s">
        <v>309</v>
      </c>
      <c r="G80" s="1012" t="s">
        <v>310</v>
      </c>
      <c r="H80" s="1012" t="s">
        <v>311</v>
      </c>
      <c r="I80" s="1012" t="s">
        <v>1574</v>
      </c>
      <c r="J80" s="1012" t="s">
        <v>1575</v>
      </c>
    </row>
    <row r="81" spans="2:12" ht="20.100000000000001" customHeight="1">
      <c r="B81" s="1443" t="s">
        <v>873</v>
      </c>
      <c r="C81" s="1445" t="s">
        <v>874</v>
      </c>
      <c r="D81" s="1445" t="s">
        <v>1411</v>
      </c>
      <c r="E81" s="1445" t="s">
        <v>1412</v>
      </c>
      <c r="F81" s="1447" t="s">
        <v>375</v>
      </c>
      <c r="G81" s="1447"/>
      <c r="H81" s="1448" t="s">
        <v>875</v>
      </c>
      <c r="I81" s="1448" t="s">
        <v>876</v>
      </c>
      <c r="J81" s="1445" t="s">
        <v>877</v>
      </c>
    </row>
    <row r="82" spans="2:12" ht="39.75" customHeight="1">
      <c r="B82" s="1444"/>
      <c r="C82" s="1446"/>
      <c r="D82" s="1446"/>
      <c r="E82" s="1446"/>
      <c r="F82" s="526" t="s">
        <v>878</v>
      </c>
      <c r="G82" s="526" t="s">
        <v>879</v>
      </c>
      <c r="H82" s="1449"/>
      <c r="I82" s="1449"/>
      <c r="J82" s="1446"/>
      <c r="L82" s="1101" t="s">
        <v>629</v>
      </c>
    </row>
    <row r="83" spans="2:12" ht="15" customHeight="1">
      <c r="B83" s="1429" t="s">
        <v>880</v>
      </c>
      <c r="C83" s="1117" t="s">
        <v>881</v>
      </c>
      <c r="D83" s="1118">
        <v>1.9769160223862998E-3</v>
      </c>
      <c r="E83" s="1118">
        <v>1.8448464912280598E-3</v>
      </c>
      <c r="F83" s="1117">
        <v>861</v>
      </c>
      <c r="G83" s="1117">
        <v>912</v>
      </c>
      <c r="H83" s="1117">
        <v>0</v>
      </c>
      <c r="I83" s="1117">
        <v>0</v>
      </c>
      <c r="J83" s="1118">
        <v>0</v>
      </c>
      <c r="L83"/>
    </row>
    <row r="84" spans="2:12" ht="15" customHeight="1">
      <c r="B84" s="1430"/>
      <c r="C84" s="1119" t="s">
        <v>882</v>
      </c>
      <c r="D84" s="1120">
        <v>6.1554804010427499E-3</v>
      </c>
      <c r="E84" s="1120">
        <v>5.4676597412781202E-3</v>
      </c>
      <c r="F84" s="1119">
        <v>2338</v>
      </c>
      <c r="G84" s="1119">
        <v>2551</v>
      </c>
      <c r="H84" s="1119">
        <v>0</v>
      </c>
      <c r="I84" s="1119">
        <v>0</v>
      </c>
      <c r="J84" s="1120">
        <v>0</v>
      </c>
    </row>
    <row r="85" spans="2:12" ht="15" customHeight="1">
      <c r="B85" s="1430"/>
      <c r="C85" s="1119" t="s">
        <v>883</v>
      </c>
      <c r="D85" s="1120">
        <v>2.4151183814515101E-2</v>
      </c>
      <c r="E85" s="1120">
        <v>2.3537405628003199E-2</v>
      </c>
      <c r="F85" s="1119">
        <v>2656</v>
      </c>
      <c r="G85" s="1119">
        <v>2914</v>
      </c>
      <c r="H85" s="1119">
        <v>8</v>
      </c>
      <c r="I85" s="1119">
        <v>0</v>
      </c>
      <c r="J85" s="1120">
        <v>3.01431801055011E-3</v>
      </c>
    </row>
    <row r="86" spans="2:12" ht="15" customHeight="1">
      <c r="B86" s="1430"/>
      <c r="C86" s="1119" t="s">
        <v>884</v>
      </c>
      <c r="D86" s="1120">
        <v>9.5236977068752615E-2</v>
      </c>
      <c r="E86" s="1120">
        <v>9.9339274738783595E-2</v>
      </c>
      <c r="F86" s="1119">
        <v>2909</v>
      </c>
      <c r="G86" s="1119">
        <v>3254</v>
      </c>
      <c r="H86" s="1119">
        <v>111</v>
      </c>
      <c r="I86" s="1119">
        <v>0</v>
      </c>
      <c r="J86" s="1120">
        <v>3.8236307268343102E-2</v>
      </c>
    </row>
    <row r="87" spans="2:12" ht="15" customHeight="1">
      <c r="B87" s="1430"/>
      <c r="C87" s="1119" t="s">
        <v>885</v>
      </c>
      <c r="D87" s="1120">
        <v>0.40601467658768398</v>
      </c>
      <c r="E87" s="1120">
        <v>0.46903937007873997</v>
      </c>
      <c r="F87" s="1119">
        <v>118</v>
      </c>
      <c r="G87" s="1119">
        <v>127</v>
      </c>
      <c r="H87" s="1119">
        <v>48</v>
      </c>
      <c r="I87" s="1119">
        <v>3</v>
      </c>
      <c r="J87" s="1120">
        <v>0.38135593220338998</v>
      </c>
    </row>
    <row r="88" spans="2:12" ht="15" customHeight="1">
      <c r="B88" s="1439"/>
      <c r="C88" s="1119">
        <v>100</v>
      </c>
      <c r="D88" s="1120">
        <v>1</v>
      </c>
      <c r="E88" s="1120">
        <v>1</v>
      </c>
      <c r="F88" s="1119">
        <v>1246</v>
      </c>
      <c r="G88" s="1119">
        <v>1268</v>
      </c>
      <c r="H88" s="1119">
        <v>1266</v>
      </c>
      <c r="I88" s="1119">
        <v>22</v>
      </c>
      <c r="J88" s="1120">
        <v>0</v>
      </c>
    </row>
    <row r="89" spans="2:12" ht="15" customHeight="1">
      <c r="B89" s="1432" t="s">
        <v>886</v>
      </c>
      <c r="C89" s="527" t="s">
        <v>881</v>
      </c>
      <c r="D89" s="528">
        <v>0</v>
      </c>
      <c r="E89" s="528">
        <v>0</v>
      </c>
      <c r="F89" s="527">
        <v>0</v>
      </c>
      <c r="G89" s="527">
        <v>0</v>
      </c>
      <c r="H89" s="527">
        <v>0</v>
      </c>
      <c r="I89" s="527">
        <v>0</v>
      </c>
      <c r="J89" s="528">
        <v>0</v>
      </c>
    </row>
    <row r="90" spans="2:12" ht="15" customHeight="1">
      <c r="B90" s="1433"/>
      <c r="C90" s="527" t="s">
        <v>882</v>
      </c>
      <c r="D90" s="528">
        <v>6.8517235173446702E-3</v>
      </c>
      <c r="E90" s="528">
        <v>6.5799999999999999E-3</v>
      </c>
      <c r="F90" s="527">
        <v>38</v>
      </c>
      <c r="G90" s="527">
        <v>50</v>
      </c>
      <c r="H90" s="527">
        <v>0</v>
      </c>
      <c r="I90" s="527">
        <v>0</v>
      </c>
      <c r="J90" s="528">
        <v>0</v>
      </c>
    </row>
    <row r="91" spans="2:12" ht="15" customHeight="1">
      <c r="B91" s="1433"/>
      <c r="C91" s="527" t="s">
        <v>883</v>
      </c>
      <c r="D91" s="528">
        <v>1.3000000000000001E-2</v>
      </c>
      <c r="E91" s="528">
        <v>1.3000000000000001E-2</v>
      </c>
      <c r="F91" s="527">
        <v>13</v>
      </c>
      <c r="G91" s="527">
        <v>14</v>
      </c>
      <c r="H91" s="527">
        <v>0</v>
      </c>
      <c r="I91" s="527">
        <v>0</v>
      </c>
      <c r="J91" s="528">
        <v>0</v>
      </c>
    </row>
    <row r="92" spans="2:12" ht="15" customHeight="1">
      <c r="B92" s="1433"/>
      <c r="C92" s="527" t="s">
        <v>884</v>
      </c>
      <c r="D92" s="528">
        <v>0.115</v>
      </c>
      <c r="E92" s="528">
        <v>0.115</v>
      </c>
      <c r="F92" s="527">
        <v>3</v>
      </c>
      <c r="G92" s="527">
        <v>3</v>
      </c>
      <c r="H92" s="527">
        <v>0</v>
      </c>
      <c r="I92" s="527">
        <v>0</v>
      </c>
      <c r="J92" s="528">
        <v>0</v>
      </c>
    </row>
    <row r="93" spans="2:12" ht="15" customHeight="1">
      <c r="B93" s="1433"/>
      <c r="C93" s="527" t="s">
        <v>885</v>
      </c>
      <c r="D93" s="528">
        <v>0</v>
      </c>
      <c r="E93" s="528">
        <v>0</v>
      </c>
      <c r="F93" s="527">
        <v>0</v>
      </c>
      <c r="G93" s="527">
        <v>0</v>
      </c>
      <c r="H93" s="527">
        <v>0</v>
      </c>
      <c r="I93" s="527">
        <v>0</v>
      </c>
      <c r="J93" s="528">
        <v>0</v>
      </c>
    </row>
    <row r="94" spans="2:12" ht="15" customHeight="1">
      <c r="B94" s="1434"/>
      <c r="C94" s="527">
        <v>100</v>
      </c>
      <c r="D94" s="528">
        <v>1</v>
      </c>
      <c r="E94" s="528">
        <v>1</v>
      </c>
      <c r="F94" s="527">
        <v>2</v>
      </c>
      <c r="G94" s="527">
        <v>2</v>
      </c>
      <c r="H94" s="527">
        <v>2</v>
      </c>
      <c r="I94" s="527">
        <v>0</v>
      </c>
      <c r="J94" s="528">
        <v>0</v>
      </c>
    </row>
    <row r="95" spans="2:12" ht="15" customHeight="1">
      <c r="B95" s="1432" t="s">
        <v>887</v>
      </c>
      <c r="C95" s="527" t="s">
        <v>881</v>
      </c>
      <c r="D95" s="528">
        <v>1.9546594088995202E-3</v>
      </c>
      <c r="E95" s="528">
        <v>1.94444444444446E-3</v>
      </c>
      <c r="F95" s="527">
        <v>522</v>
      </c>
      <c r="G95" s="527">
        <v>558</v>
      </c>
      <c r="H95" s="527">
        <v>0</v>
      </c>
      <c r="I95" s="527">
        <v>0</v>
      </c>
      <c r="J95" s="528">
        <v>0</v>
      </c>
    </row>
    <row r="96" spans="2:12" ht="15" customHeight="1">
      <c r="B96" s="1433"/>
      <c r="C96" s="527" t="s">
        <v>882</v>
      </c>
      <c r="D96" s="528">
        <v>5.7309015363121892E-3</v>
      </c>
      <c r="E96" s="528">
        <v>5.4792932081722803E-3</v>
      </c>
      <c r="F96" s="527">
        <v>1655</v>
      </c>
      <c r="G96" s="527">
        <v>1811</v>
      </c>
      <c r="H96" s="527">
        <v>0</v>
      </c>
      <c r="I96" s="527">
        <v>0</v>
      </c>
      <c r="J96" s="528">
        <v>0</v>
      </c>
    </row>
    <row r="97" spans="2:10" ht="15" customHeight="1">
      <c r="B97" s="1433"/>
      <c r="C97" s="527" t="s">
        <v>883</v>
      </c>
      <c r="D97" s="528">
        <v>2.36155610411596E-2</v>
      </c>
      <c r="E97" s="528">
        <v>2.3144186046512E-2</v>
      </c>
      <c r="F97" s="527">
        <v>1950</v>
      </c>
      <c r="G97" s="527">
        <v>2150</v>
      </c>
      <c r="H97" s="527">
        <v>3</v>
      </c>
      <c r="I97" s="527">
        <v>0</v>
      </c>
      <c r="J97" s="528">
        <v>1.5400410677618101E-3</v>
      </c>
    </row>
    <row r="98" spans="2:10" ht="15" customHeight="1">
      <c r="B98" s="1433"/>
      <c r="C98" s="527" t="s">
        <v>884</v>
      </c>
      <c r="D98" s="528">
        <v>9.8384303434426904E-2</v>
      </c>
      <c r="E98" s="528">
        <v>0.10061490683229801</v>
      </c>
      <c r="F98" s="527">
        <v>2292</v>
      </c>
      <c r="G98" s="527">
        <v>2576</v>
      </c>
      <c r="H98" s="527">
        <v>91</v>
      </c>
      <c r="I98" s="527">
        <v>0</v>
      </c>
      <c r="J98" s="528">
        <v>3.9807524059492595E-2</v>
      </c>
    </row>
    <row r="99" spans="2:10" ht="15" customHeight="1">
      <c r="B99" s="1433"/>
      <c r="C99" s="527" t="s">
        <v>885</v>
      </c>
      <c r="D99" s="528">
        <v>0.43730507925329598</v>
      </c>
      <c r="E99" s="528">
        <v>0.47270093457943901</v>
      </c>
      <c r="F99" s="527">
        <v>99</v>
      </c>
      <c r="G99" s="527">
        <v>107</v>
      </c>
      <c r="H99" s="527">
        <v>37</v>
      </c>
      <c r="I99" s="527">
        <v>3</v>
      </c>
      <c r="J99" s="528">
        <v>0.34343434343434304</v>
      </c>
    </row>
    <row r="100" spans="2:10" ht="15" customHeight="1">
      <c r="B100" s="1434"/>
      <c r="C100" s="527">
        <v>100</v>
      </c>
      <c r="D100" s="528">
        <v>1</v>
      </c>
      <c r="E100" s="528">
        <v>1</v>
      </c>
      <c r="F100" s="527">
        <v>1048</v>
      </c>
      <c r="G100" s="527">
        <v>1064</v>
      </c>
      <c r="H100" s="527">
        <v>1063</v>
      </c>
      <c r="I100" s="527">
        <v>16</v>
      </c>
      <c r="J100" s="528">
        <v>0</v>
      </c>
    </row>
    <row r="101" spans="2:10" ht="15" customHeight="1">
      <c r="B101" s="1440" t="s">
        <v>888</v>
      </c>
      <c r="C101" s="1119" t="s">
        <v>881</v>
      </c>
      <c r="D101" s="1120">
        <v>1.4072653672077501E-3</v>
      </c>
      <c r="E101" s="1120">
        <v>1.3379216002027E-3</v>
      </c>
      <c r="F101" s="1119">
        <v>771525</v>
      </c>
      <c r="G101" s="1119">
        <v>830793</v>
      </c>
      <c r="H101" s="1119">
        <v>533</v>
      </c>
      <c r="I101" s="1119">
        <v>14</v>
      </c>
      <c r="J101" s="1120">
        <v>6.7269369106639403E-4</v>
      </c>
    </row>
    <row r="102" spans="2:10" ht="15" customHeight="1">
      <c r="B102" s="1430"/>
      <c r="C102" s="1119" t="s">
        <v>882</v>
      </c>
      <c r="D102" s="1120">
        <v>5.1515400579540908E-3</v>
      </c>
      <c r="E102" s="1120">
        <v>5.1865154808249702E-3</v>
      </c>
      <c r="F102" s="1119">
        <v>437761</v>
      </c>
      <c r="G102" s="1119">
        <v>487700</v>
      </c>
      <c r="H102" s="1119">
        <v>1649</v>
      </c>
      <c r="I102" s="1119">
        <v>22</v>
      </c>
      <c r="J102" s="1120">
        <v>3.7167248047405899E-3</v>
      </c>
    </row>
    <row r="103" spans="2:10" ht="15" customHeight="1">
      <c r="B103" s="1430"/>
      <c r="C103" s="1119" t="s">
        <v>883</v>
      </c>
      <c r="D103" s="1120">
        <v>2.1516473908538898E-2</v>
      </c>
      <c r="E103" s="1120">
        <v>2.1823080822347397E-2</v>
      </c>
      <c r="F103" s="1119">
        <v>296645</v>
      </c>
      <c r="G103" s="1119">
        <v>337345</v>
      </c>
      <c r="H103" s="1119">
        <v>4182</v>
      </c>
      <c r="I103" s="1119">
        <v>40</v>
      </c>
      <c r="J103" s="1120">
        <v>1.39632411440284E-2</v>
      </c>
    </row>
    <row r="104" spans="2:10" ht="15" customHeight="1">
      <c r="B104" s="1430"/>
      <c r="C104" s="1119" t="s">
        <v>884</v>
      </c>
      <c r="D104" s="1120">
        <v>9.0243054487264607E-2</v>
      </c>
      <c r="E104" s="1120">
        <v>9.7079777547581708E-2</v>
      </c>
      <c r="F104" s="1119">
        <v>214765</v>
      </c>
      <c r="G104" s="1119">
        <v>277093</v>
      </c>
      <c r="H104" s="1119">
        <v>13364</v>
      </c>
      <c r="I104" s="1119">
        <v>213</v>
      </c>
      <c r="J104" s="1120">
        <v>6.1227910875183297E-2</v>
      </c>
    </row>
    <row r="105" spans="2:10" ht="15" customHeight="1">
      <c r="B105" s="1430"/>
      <c r="C105" s="1119" t="s">
        <v>885</v>
      </c>
      <c r="D105" s="1120">
        <v>0.34648277184225695</v>
      </c>
      <c r="E105" s="1120">
        <v>0.42210898013025899</v>
      </c>
      <c r="F105" s="1119">
        <v>19627</v>
      </c>
      <c r="G105" s="1119">
        <v>21993</v>
      </c>
      <c r="H105" s="1119">
        <v>8016</v>
      </c>
      <c r="I105" s="1119">
        <v>51</v>
      </c>
      <c r="J105" s="1120">
        <v>0.40581851531054197</v>
      </c>
    </row>
    <row r="106" spans="2:10" ht="15" customHeight="1">
      <c r="B106" s="1439"/>
      <c r="C106" s="1119">
        <v>100</v>
      </c>
      <c r="D106" s="1120">
        <v>1</v>
      </c>
      <c r="E106" s="1120">
        <v>1</v>
      </c>
      <c r="F106" s="1119">
        <v>105593</v>
      </c>
      <c r="G106" s="1119">
        <v>107298</v>
      </c>
      <c r="H106" s="1119">
        <v>106238</v>
      </c>
      <c r="I106" s="1119">
        <v>1705</v>
      </c>
      <c r="J106" s="1120">
        <v>0</v>
      </c>
    </row>
    <row r="107" spans="2:10" ht="15" customHeight="1">
      <c r="B107" s="1432" t="s">
        <v>889</v>
      </c>
      <c r="C107" s="527" t="s">
        <v>881</v>
      </c>
      <c r="D107" s="528">
        <v>1.4040416544855599E-3</v>
      </c>
      <c r="E107" s="528">
        <v>1.3476553252719401E-3</v>
      </c>
      <c r="F107" s="527">
        <v>198452</v>
      </c>
      <c r="G107" s="527">
        <v>205295</v>
      </c>
      <c r="H107" s="527">
        <v>166</v>
      </c>
      <c r="I107" s="527">
        <v>1</v>
      </c>
      <c r="J107" s="528">
        <v>8.3143530929393502E-4</v>
      </c>
    </row>
    <row r="108" spans="2:10" ht="15" customHeight="1">
      <c r="B108" s="1433"/>
      <c r="C108" s="527" t="s">
        <v>882</v>
      </c>
      <c r="D108" s="528">
        <v>5.12508795348796E-3</v>
      </c>
      <c r="E108" s="528">
        <v>5.1093400266561898E-3</v>
      </c>
      <c r="F108" s="527">
        <v>75296</v>
      </c>
      <c r="G108" s="527">
        <v>77291</v>
      </c>
      <c r="H108" s="527">
        <v>274</v>
      </c>
      <c r="I108" s="527">
        <v>2</v>
      </c>
      <c r="J108" s="528">
        <v>3.6126016044201199E-3</v>
      </c>
    </row>
    <row r="109" spans="2:10" ht="15" customHeight="1">
      <c r="B109" s="1433"/>
      <c r="C109" s="527" t="s">
        <v>883</v>
      </c>
      <c r="D109" s="528">
        <v>2.16533884186191E-2</v>
      </c>
      <c r="E109" s="528">
        <v>2.1710553340715203E-2</v>
      </c>
      <c r="F109" s="527">
        <v>46678</v>
      </c>
      <c r="G109" s="527">
        <v>47909</v>
      </c>
      <c r="H109" s="527">
        <v>674</v>
      </c>
      <c r="I109" s="527">
        <v>2</v>
      </c>
      <c r="J109" s="528">
        <v>1.4396812134455901E-2</v>
      </c>
    </row>
    <row r="110" spans="2:10" ht="15" customHeight="1">
      <c r="B110" s="1433"/>
      <c r="C110" s="527" t="s">
        <v>884</v>
      </c>
      <c r="D110" s="528">
        <v>8.9567019874805198E-2</v>
      </c>
      <c r="E110" s="528">
        <v>9.009666864543639E-2</v>
      </c>
      <c r="F110" s="527">
        <v>28177</v>
      </c>
      <c r="G110" s="527">
        <v>28637</v>
      </c>
      <c r="H110" s="527">
        <v>2267</v>
      </c>
      <c r="I110" s="527">
        <v>7</v>
      </c>
      <c r="J110" s="528">
        <v>8.021010789324251E-2</v>
      </c>
    </row>
    <row r="111" spans="2:10" ht="15" customHeight="1">
      <c r="B111" s="1433"/>
      <c r="C111" s="527" t="s">
        <v>885</v>
      </c>
      <c r="D111" s="528">
        <v>0.32600745245428897</v>
      </c>
      <c r="E111" s="528">
        <v>0.310521127922954</v>
      </c>
      <c r="F111" s="527">
        <v>3606</v>
      </c>
      <c r="G111" s="527">
        <v>3635</v>
      </c>
      <c r="H111" s="527">
        <v>1221</v>
      </c>
      <c r="I111" s="527">
        <v>3</v>
      </c>
      <c r="J111" s="528">
        <v>0.33777038269550702</v>
      </c>
    </row>
    <row r="112" spans="2:10" ht="15" customHeight="1">
      <c r="B112" s="1434"/>
      <c r="C112" s="527">
        <v>100</v>
      </c>
      <c r="D112" s="528">
        <v>1</v>
      </c>
      <c r="E112" s="528">
        <v>1</v>
      </c>
      <c r="F112" s="527">
        <v>17406</v>
      </c>
      <c r="G112" s="527">
        <v>17441</v>
      </c>
      <c r="H112" s="527">
        <v>17079</v>
      </c>
      <c r="I112" s="527">
        <v>35</v>
      </c>
      <c r="J112" s="528">
        <v>0</v>
      </c>
    </row>
    <row r="113" spans="2:10" ht="15" customHeight="1">
      <c r="B113" s="1435" t="s">
        <v>890</v>
      </c>
      <c r="C113" s="527" t="s">
        <v>881</v>
      </c>
      <c r="D113" s="528">
        <v>1.9020093905672999E-3</v>
      </c>
      <c r="E113" s="528">
        <v>1.85740402193792E-3</v>
      </c>
      <c r="F113" s="527">
        <v>3692</v>
      </c>
      <c r="G113" s="527">
        <v>3829</v>
      </c>
      <c r="H113" s="527">
        <v>0</v>
      </c>
      <c r="I113" s="527">
        <v>0</v>
      </c>
      <c r="J113" s="528">
        <v>0</v>
      </c>
    </row>
    <row r="114" spans="2:10" ht="15" customHeight="1">
      <c r="B114" s="1436"/>
      <c r="C114" s="527" t="s">
        <v>882</v>
      </c>
      <c r="D114" s="528">
        <v>4.7857010021049896E-3</v>
      </c>
      <c r="E114" s="528">
        <v>4.94727718438132E-3</v>
      </c>
      <c r="F114" s="527">
        <v>5574</v>
      </c>
      <c r="G114" s="527">
        <v>5711</v>
      </c>
      <c r="H114" s="527">
        <v>3</v>
      </c>
      <c r="I114" s="527">
        <v>0</v>
      </c>
      <c r="J114" s="528">
        <v>5.3859964093357299E-4</v>
      </c>
    </row>
    <row r="115" spans="2:10" ht="15" customHeight="1">
      <c r="B115" s="1436"/>
      <c r="C115" s="527" t="s">
        <v>883</v>
      </c>
      <c r="D115" s="528">
        <v>2.0851478133801803E-2</v>
      </c>
      <c r="E115" s="528">
        <v>2.1214659820283099E-2</v>
      </c>
      <c r="F115" s="527">
        <v>3693</v>
      </c>
      <c r="G115" s="527">
        <v>3895</v>
      </c>
      <c r="H115" s="527">
        <v>29</v>
      </c>
      <c r="I115" s="527">
        <v>1</v>
      </c>
      <c r="J115" s="528">
        <v>7.5839653304442005E-3</v>
      </c>
    </row>
    <row r="116" spans="2:10" ht="15" customHeight="1">
      <c r="B116" s="1436"/>
      <c r="C116" s="527" t="s">
        <v>884</v>
      </c>
      <c r="D116" s="528">
        <v>9.4878895908734898E-2</v>
      </c>
      <c r="E116" s="528">
        <v>9.7045023380093992E-2</v>
      </c>
      <c r="F116" s="527">
        <v>2854</v>
      </c>
      <c r="G116" s="527">
        <v>2994</v>
      </c>
      <c r="H116" s="527">
        <v>151</v>
      </c>
      <c r="I116" s="527">
        <v>3</v>
      </c>
      <c r="J116" s="528">
        <v>5.1875219067648103E-2</v>
      </c>
    </row>
    <row r="117" spans="2:10" ht="15" customHeight="1">
      <c r="B117" s="1436"/>
      <c r="C117" s="527" t="s">
        <v>885</v>
      </c>
      <c r="D117" s="528">
        <v>0.46240124689497697</v>
      </c>
      <c r="E117" s="528">
        <v>0.45086984126984098</v>
      </c>
      <c r="F117" s="527">
        <v>123</v>
      </c>
      <c r="G117" s="527">
        <v>126</v>
      </c>
      <c r="H117" s="527">
        <v>56</v>
      </c>
      <c r="I117" s="527">
        <v>0</v>
      </c>
      <c r="J117" s="528">
        <v>0.45528455284552799</v>
      </c>
    </row>
    <row r="118" spans="2:10" ht="15" customHeight="1">
      <c r="B118" s="1438"/>
      <c r="C118" s="527">
        <v>100</v>
      </c>
      <c r="D118" s="528">
        <v>1</v>
      </c>
      <c r="E118" s="528">
        <v>1</v>
      </c>
      <c r="F118" s="527">
        <v>1182</v>
      </c>
      <c r="G118" s="527">
        <v>1190</v>
      </c>
      <c r="H118" s="527">
        <v>1165</v>
      </c>
      <c r="I118" s="527">
        <v>8</v>
      </c>
      <c r="J118" s="528">
        <v>0</v>
      </c>
    </row>
    <row r="119" spans="2:10" ht="15" customHeight="1">
      <c r="B119" s="1435" t="s">
        <v>891</v>
      </c>
      <c r="C119" s="529" t="s">
        <v>881</v>
      </c>
      <c r="D119" s="530">
        <v>1.3951783504783E-3</v>
      </c>
      <c r="E119" s="530">
        <v>1.33796720042935E-3</v>
      </c>
      <c r="F119" s="529">
        <v>194760</v>
      </c>
      <c r="G119" s="529">
        <v>201466</v>
      </c>
      <c r="H119" s="529">
        <v>166</v>
      </c>
      <c r="I119" s="529">
        <v>1</v>
      </c>
      <c r="J119" s="530">
        <v>8.4719654959950689E-4</v>
      </c>
    </row>
    <row r="120" spans="2:10" ht="15" customHeight="1">
      <c r="B120" s="1436"/>
      <c r="C120" s="527" t="s">
        <v>882</v>
      </c>
      <c r="D120" s="528">
        <v>5.1474100406530303E-3</v>
      </c>
      <c r="E120" s="528">
        <v>5.1222701872061707E-3</v>
      </c>
      <c r="F120" s="527">
        <v>69722</v>
      </c>
      <c r="G120" s="527">
        <v>71580</v>
      </c>
      <c r="H120" s="527">
        <v>271</v>
      </c>
      <c r="I120" s="527">
        <v>2</v>
      </c>
      <c r="J120" s="528">
        <v>3.85817962766415E-3</v>
      </c>
    </row>
    <row r="121" spans="2:10" ht="15" customHeight="1">
      <c r="B121" s="1436"/>
      <c r="C121" s="527" t="s">
        <v>883</v>
      </c>
      <c r="D121" s="528">
        <v>2.17151337844292E-2</v>
      </c>
      <c r="E121" s="528">
        <v>2.1754437224525601E-2</v>
      </c>
      <c r="F121" s="527">
        <v>42985</v>
      </c>
      <c r="G121" s="527">
        <v>44014</v>
      </c>
      <c r="H121" s="527">
        <v>645</v>
      </c>
      <c r="I121" s="527">
        <v>1</v>
      </c>
      <c r="J121" s="528">
        <v>1.4981970454809802E-2</v>
      </c>
    </row>
    <row r="122" spans="2:10" ht="15" customHeight="1">
      <c r="B122" s="1436"/>
      <c r="C122" s="527" t="s">
        <v>884</v>
      </c>
      <c r="D122" s="528">
        <v>8.9088667701360202E-2</v>
      </c>
      <c r="E122" s="528">
        <v>8.9285399524216394E-2</v>
      </c>
      <c r="F122" s="527">
        <v>25323</v>
      </c>
      <c r="G122" s="527">
        <v>25643</v>
      </c>
      <c r="H122" s="527">
        <v>2116</v>
      </c>
      <c r="I122" s="527">
        <v>4</v>
      </c>
      <c r="J122" s="528">
        <v>8.3402440469138708E-2</v>
      </c>
    </row>
    <row r="123" spans="2:10" ht="15" customHeight="1">
      <c r="B123" s="1436"/>
      <c r="C123" s="527" t="s">
        <v>885</v>
      </c>
      <c r="D123" s="528">
        <v>0.319982475748469</v>
      </c>
      <c r="E123" s="528">
        <v>0.30548153320032501</v>
      </c>
      <c r="F123" s="527">
        <v>3483</v>
      </c>
      <c r="G123" s="527">
        <v>3509</v>
      </c>
      <c r="H123" s="527">
        <v>1165</v>
      </c>
      <c r="I123" s="527">
        <v>3</v>
      </c>
      <c r="J123" s="528">
        <v>0.33362044214757397</v>
      </c>
    </row>
    <row r="124" spans="2:10" ht="15" customHeight="1">
      <c r="B124" s="1438"/>
      <c r="C124" s="527">
        <v>100</v>
      </c>
      <c r="D124" s="528">
        <v>1</v>
      </c>
      <c r="E124" s="528">
        <v>1</v>
      </c>
      <c r="F124" s="527">
        <v>16224</v>
      </c>
      <c r="G124" s="527">
        <v>16251</v>
      </c>
      <c r="H124" s="527">
        <v>15914</v>
      </c>
      <c r="I124" s="527">
        <v>27</v>
      </c>
      <c r="J124" s="528">
        <v>0</v>
      </c>
    </row>
    <row r="125" spans="2:10" ht="15" customHeight="1">
      <c r="B125" s="1432" t="s">
        <v>892</v>
      </c>
      <c r="C125" s="527" t="s">
        <v>881</v>
      </c>
      <c r="D125" s="528">
        <v>1.2556549265881601E-3</v>
      </c>
      <c r="E125" s="528">
        <v>1.3143193237768599E-3</v>
      </c>
      <c r="F125" s="527">
        <v>546506</v>
      </c>
      <c r="G125" s="527">
        <v>595070</v>
      </c>
      <c r="H125" s="527">
        <v>335</v>
      </c>
      <c r="I125" s="527">
        <v>8</v>
      </c>
      <c r="J125" s="528">
        <v>5.9834658722868596E-4</v>
      </c>
    </row>
    <row r="126" spans="2:10" ht="15" customHeight="1">
      <c r="B126" s="1433"/>
      <c r="C126" s="527" t="s">
        <v>882</v>
      </c>
      <c r="D126" s="528">
        <v>5.29778267074376E-3</v>
      </c>
      <c r="E126" s="528">
        <v>5.20646911131902E-3</v>
      </c>
      <c r="F126" s="527">
        <v>272869</v>
      </c>
      <c r="G126" s="527">
        <v>312655</v>
      </c>
      <c r="H126" s="527">
        <v>1020</v>
      </c>
      <c r="I126" s="527">
        <v>16</v>
      </c>
      <c r="J126" s="528">
        <v>3.6794212607514998E-3</v>
      </c>
    </row>
    <row r="127" spans="2:10" ht="15" customHeight="1">
      <c r="B127" s="1433"/>
      <c r="C127" s="527" t="s">
        <v>883</v>
      </c>
      <c r="D127" s="528">
        <v>2.1312085556180201E-2</v>
      </c>
      <c r="E127" s="528">
        <v>2.19738387422489E-2</v>
      </c>
      <c r="F127" s="527">
        <v>192597</v>
      </c>
      <c r="G127" s="527">
        <v>226048</v>
      </c>
      <c r="H127" s="527">
        <v>2522</v>
      </c>
      <c r="I127" s="527">
        <v>26</v>
      </c>
      <c r="J127" s="528">
        <v>1.29597034221717E-2</v>
      </c>
    </row>
    <row r="128" spans="2:10" ht="15" customHeight="1">
      <c r="B128" s="1433"/>
      <c r="C128" s="527" t="s">
        <v>884</v>
      </c>
      <c r="D128" s="528">
        <v>9.7952739522841614E-2</v>
      </c>
      <c r="E128" s="528">
        <v>9.8664610278522413E-2</v>
      </c>
      <c r="F128" s="527">
        <v>145796</v>
      </c>
      <c r="G128" s="527">
        <v>201567</v>
      </c>
      <c r="H128" s="527">
        <v>7707</v>
      </c>
      <c r="I128" s="527">
        <v>170</v>
      </c>
      <c r="J128" s="528">
        <v>5.1695519767346196E-2</v>
      </c>
    </row>
    <row r="129" spans="2:10" ht="15" customHeight="1">
      <c r="B129" s="1433"/>
      <c r="C129" s="527" t="s">
        <v>885</v>
      </c>
      <c r="D129" s="528">
        <v>0.42589285415143002</v>
      </c>
      <c r="E129" s="528">
        <v>0.43988452272440903</v>
      </c>
      <c r="F129" s="527">
        <v>13165</v>
      </c>
      <c r="G129" s="527">
        <v>15358</v>
      </c>
      <c r="H129" s="527">
        <v>5033</v>
      </c>
      <c r="I129" s="527">
        <v>42</v>
      </c>
      <c r="J129" s="528">
        <v>0.37911127990884902</v>
      </c>
    </row>
    <row r="130" spans="2:10" ht="15" customHeight="1">
      <c r="B130" s="1434"/>
      <c r="C130" s="527">
        <v>100</v>
      </c>
      <c r="D130" s="528">
        <v>1</v>
      </c>
      <c r="E130" s="528">
        <v>1</v>
      </c>
      <c r="F130" s="527">
        <v>60366</v>
      </c>
      <c r="G130" s="527">
        <v>61680</v>
      </c>
      <c r="H130" s="527">
        <v>61213</v>
      </c>
      <c r="I130" s="527">
        <v>1314</v>
      </c>
      <c r="J130" s="528">
        <v>0</v>
      </c>
    </row>
    <row r="131" spans="2:10" ht="15" customHeight="1">
      <c r="B131" s="1432" t="s">
        <v>893</v>
      </c>
      <c r="C131" s="527" t="s">
        <v>881</v>
      </c>
      <c r="D131" s="528">
        <v>1.6741547542340398E-3</v>
      </c>
      <c r="E131" s="528">
        <v>1.7338306822656999E-3</v>
      </c>
      <c r="F131" s="527">
        <v>26567</v>
      </c>
      <c r="G131" s="527">
        <v>30428</v>
      </c>
      <c r="H131" s="527">
        <v>32</v>
      </c>
      <c r="I131" s="527">
        <v>5</v>
      </c>
      <c r="J131" s="528">
        <v>1.01629841532729E-3</v>
      </c>
    </row>
    <row r="132" spans="2:10" ht="15" customHeight="1">
      <c r="B132" s="1433"/>
      <c r="C132" s="527" t="s">
        <v>882</v>
      </c>
      <c r="D132" s="528">
        <v>5.2325299697865597E-3</v>
      </c>
      <c r="E132" s="528">
        <v>5.1837162673679001E-3</v>
      </c>
      <c r="F132" s="527">
        <v>89596</v>
      </c>
      <c r="G132" s="527">
        <v>97754</v>
      </c>
      <c r="H132" s="527">
        <v>355</v>
      </c>
      <c r="I132" s="527">
        <v>4</v>
      </c>
      <c r="J132" s="528">
        <v>3.9178479741042499E-3</v>
      </c>
    </row>
    <row r="133" spans="2:10" ht="15" customHeight="1">
      <c r="B133" s="1433"/>
      <c r="C133" s="527" t="s">
        <v>883</v>
      </c>
      <c r="D133" s="528">
        <v>2.0969797987590702E-2</v>
      </c>
      <c r="E133" s="528">
        <v>2.1370511768797604E-2</v>
      </c>
      <c r="F133" s="527">
        <v>57370</v>
      </c>
      <c r="G133" s="527">
        <v>63388</v>
      </c>
      <c r="H133" s="527">
        <v>986</v>
      </c>
      <c r="I133" s="527">
        <v>12</v>
      </c>
      <c r="J133" s="528">
        <v>1.69798821519473E-2</v>
      </c>
    </row>
    <row r="134" spans="2:10" ht="15" customHeight="1">
      <c r="B134" s="1433"/>
      <c r="C134" s="527" t="s">
        <v>884</v>
      </c>
      <c r="D134" s="528">
        <v>9.1490313266339787E-2</v>
      </c>
      <c r="E134" s="528">
        <v>9.4531745185449906E-2</v>
      </c>
      <c r="F134" s="527">
        <v>40792</v>
      </c>
      <c r="G134" s="527">
        <v>46889</v>
      </c>
      <c r="H134" s="527">
        <v>3390</v>
      </c>
      <c r="I134" s="527">
        <v>36</v>
      </c>
      <c r="J134" s="528">
        <v>8.2191109040531604E-2</v>
      </c>
    </row>
    <row r="135" spans="2:10" ht="15" customHeight="1">
      <c r="B135" s="1433"/>
      <c r="C135" s="527" t="s">
        <v>885</v>
      </c>
      <c r="D135" s="528">
        <v>0.46515182582380399</v>
      </c>
      <c r="E135" s="528">
        <v>0.46631733333331504</v>
      </c>
      <c r="F135" s="527">
        <v>2856</v>
      </c>
      <c r="G135" s="527">
        <v>3000</v>
      </c>
      <c r="H135" s="527">
        <v>1762</v>
      </c>
      <c r="I135" s="527">
        <v>6</v>
      </c>
      <c r="J135" s="528">
        <v>0.61484593837535007</v>
      </c>
    </row>
    <row r="136" spans="2:10" ht="15" customHeight="1">
      <c r="B136" s="1434"/>
      <c r="C136" s="527">
        <v>100</v>
      </c>
      <c r="D136" s="528">
        <v>0.999999999999998</v>
      </c>
      <c r="E136" s="528">
        <v>1</v>
      </c>
      <c r="F136" s="527">
        <v>27821</v>
      </c>
      <c r="G136" s="527">
        <v>28177</v>
      </c>
      <c r="H136" s="527">
        <v>27946</v>
      </c>
      <c r="I136" s="527">
        <v>356</v>
      </c>
      <c r="J136" s="528">
        <v>0</v>
      </c>
    </row>
    <row r="137" spans="2:10" ht="15" customHeight="1">
      <c r="B137" s="1435" t="s">
        <v>894</v>
      </c>
      <c r="C137" s="527" t="s">
        <v>881</v>
      </c>
      <c r="D137" s="528">
        <v>1.82114585515907E-3</v>
      </c>
      <c r="E137" s="528">
        <v>1.8532564450472499E-3</v>
      </c>
      <c r="F137" s="527">
        <v>12772</v>
      </c>
      <c r="G137" s="527">
        <v>14740</v>
      </c>
      <c r="H137" s="527">
        <v>1</v>
      </c>
      <c r="I137" s="527">
        <v>1</v>
      </c>
      <c r="J137" s="528">
        <v>0</v>
      </c>
    </row>
    <row r="138" spans="2:10" ht="15" customHeight="1">
      <c r="B138" s="1436"/>
      <c r="C138" s="527" t="s">
        <v>882</v>
      </c>
      <c r="D138" s="528">
        <v>5.2825015365999903E-3</v>
      </c>
      <c r="E138" s="528">
        <v>5.0965926036376499E-3</v>
      </c>
      <c r="F138" s="527">
        <v>24385</v>
      </c>
      <c r="G138" s="527">
        <v>26824</v>
      </c>
      <c r="H138" s="527">
        <v>39</v>
      </c>
      <c r="I138" s="527">
        <v>0</v>
      </c>
      <c r="J138" s="528">
        <v>1.5997374789778098E-3</v>
      </c>
    </row>
    <row r="139" spans="2:10" ht="15" customHeight="1">
      <c r="B139" s="1436"/>
      <c r="C139" s="527" t="s">
        <v>883</v>
      </c>
      <c r="D139" s="528">
        <v>2.1151522406529302E-2</v>
      </c>
      <c r="E139" s="528">
        <v>2.174311554293E-2</v>
      </c>
      <c r="F139" s="527">
        <v>14802</v>
      </c>
      <c r="G139" s="527">
        <v>17249</v>
      </c>
      <c r="H139" s="527">
        <v>141</v>
      </c>
      <c r="I139" s="527">
        <v>2</v>
      </c>
      <c r="J139" s="528">
        <v>9.3957009598485894E-3</v>
      </c>
    </row>
    <row r="140" spans="2:10" ht="15" customHeight="1">
      <c r="B140" s="1436"/>
      <c r="C140" s="527" t="s">
        <v>884</v>
      </c>
      <c r="D140" s="528">
        <v>9.9245506292377605E-2</v>
      </c>
      <c r="E140" s="528">
        <v>0.10415761003195501</v>
      </c>
      <c r="F140" s="527">
        <v>16286</v>
      </c>
      <c r="G140" s="527">
        <v>20335</v>
      </c>
      <c r="H140" s="527">
        <v>744</v>
      </c>
      <c r="I140" s="527">
        <v>21</v>
      </c>
      <c r="J140" s="528">
        <v>4.4295631873195296E-2</v>
      </c>
    </row>
    <row r="141" spans="2:10" ht="15" customHeight="1">
      <c r="B141" s="1436"/>
      <c r="C141" s="527" t="s">
        <v>885</v>
      </c>
      <c r="D141" s="528">
        <v>0.48611092641672898</v>
      </c>
      <c r="E141" s="528">
        <v>0.48348577235772505</v>
      </c>
      <c r="F141" s="527">
        <v>447</v>
      </c>
      <c r="G141" s="527">
        <v>492</v>
      </c>
      <c r="H141" s="527">
        <v>246</v>
      </c>
      <c r="I141" s="527">
        <v>3</v>
      </c>
      <c r="J141" s="528">
        <v>0.54362416107382605</v>
      </c>
    </row>
    <row r="142" spans="2:10" ht="15" customHeight="1">
      <c r="B142" s="1438"/>
      <c r="C142" s="527">
        <v>100</v>
      </c>
      <c r="D142" s="528">
        <v>1</v>
      </c>
      <c r="E142" s="528">
        <v>1</v>
      </c>
      <c r="F142" s="527">
        <v>5279</v>
      </c>
      <c r="G142" s="527">
        <v>5463</v>
      </c>
      <c r="H142" s="527">
        <v>5400</v>
      </c>
      <c r="I142" s="527">
        <v>184</v>
      </c>
      <c r="J142" s="528">
        <v>0</v>
      </c>
    </row>
    <row r="143" spans="2:10" ht="15" customHeight="1">
      <c r="B143" s="1435" t="s">
        <v>895</v>
      </c>
      <c r="C143" s="527" t="s">
        <v>881</v>
      </c>
      <c r="D143" s="528">
        <v>1.5880972931036999E-3</v>
      </c>
      <c r="E143" s="528">
        <v>1.6216216216214299E-3</v>
      </c>
      <c r="F143" s="527">
        <v>13795</v>
      </c>
      <c r="G143" s="527">
        <v>15688</v>
      </c>
      <c r="H143" s="527">
        <v>31</v>
      </c>
      <c r="I143" s="527">
        <v>4</v>
      </c>
      <c r="J143" s="528">
        <v>1.9572308807538998E-3</v>
      </c>
    </row>
    <row r="144" spans="2:10" ht="15" customHeight="1">
      <c r="B144" s="1436"/>
      <c r="C144" s="527" t="s">
        <v>882</v>
      </c>
      <c r="D144" s="528">
        <v>5.2092616065191402E-3</v>
      </c>
      <c r="E144" s="528">
        <v>5.21666431693693E-3</v>
      </c>
      <c r="F144" s="527">
        <v>65211</v>
      </c>
      <c r="G144" s="527">
        <v>70930</v>
      </c>
      <c r="H144" s="527">
        <v>316</v>
      </c>
      <c r="I144" s="527">
        <v>4</v>
      </c>
      <c r="J144" s="528">
        <v>4.78446887795004E-3</v>
      </c>
    </row>
    <row r="145" spans="2:10" ht="15" customHeight="1">
      <c r="B145" s="1436"/>
      <c r="C145" s="527" t="s">
        <v>883</v>
      </c>
      <c r="D145" s="528">
        <v>2.0870672527637201E-2</v>
      </c>
      <c r="E145" s="528">
        <v>2.1231214373966897E-2</v>
      </c>
      <c r="F145" s="527">
        <v>42568</v>
      </c>
      <c r="G145" s="527">
        <v>46139</v>
      </c>
      <c r="H145" s="527">
        <v>845</v>
      </c>
      <c r="I145" s="527">
        <v>10</v>
      </c>
      <c r="J145" s="528">
        <v>1.9615673745536598E-2</v>
      </c>
    </row>
    <row r="146" spans="2:10" ht="15" customHeight="1">
      <c r="B146" s="1436"/>
      <c r="C146" s="527" t="s">
        <v>884</v>
      </c>
      <c r="D146" s="528">
        <v>8.5518884412792498E-2</v>
      </c>
      <c r="E146" s="528">
        <v>8.7160277171025799E-2</v>
      </c>
      <c r="F146" s="527">
        <v>24506</v>
      </c>
      <c r="G146" s="527">
        <v>26554</v>
      </c>
      <c r="H146" s="527">
        <v>2646</v>
      </c>
      <c r="I146" s="527">
        <v>15</v>
      </c>
      <c r="J146" s="528">
        <v>0.10736146249898</v>
      </c>
    </row>
    <row r="147" spans="2:10" ht="15" customHeight="1">
      <c r="B147" s="1436"/>
      <c r="C147" s="527" t="s">
        <v>885</v>
      </c>
      <c r="D147" s="528">
        <v>0.45435028747689005</v>
      </c>
      <c r="E147" s="528">
        <v>0.46294936204145698</v>
      </c>
      <c r="F147" s="527">
        <v>2409</v>
      </c>
      <c r="G147" s="527">
        <v>2508</v>
      </c>
      <c r="H147" s="527">
        <v>1516</v>
      </c>
      <c r="I147" s="527">
        <v>3</v>
      </c>
      <c r="J147" s="528">
        <v>0.62806143628061395</v>
      </c>
    </row>
    <row r="148" spans="2:10" ht="15" customHeight="1" thickBot="1">
      <c r="B148" s="1437"/>
      <c r="C148" s="1115">
        <v>100</v>
      </c>
      <c r="D148" s="1116">
        <v>1</v>
      </c>
      <c r="E148" s="1116">
        <v>1</v>
      </c>
      <c r="F148" s="1115">
        <v>22542</v>
      </c>
      <c r="G148" s="1115">
        <v>22714</v>
      </c>
      <c r="H148" s="1115">
        <v>22546</v>
      </c>
      <c r="I148" s="1115">
        <v>172</v>
      </c>
      <c r="J148" s="1116">
        <v>0</v>
      </c>
    </row>
    <row r="149" spans="2:10" ht="15" customHeight="1" thickTop="1"/>
    <row r="151" spans="2:10" ht="15" customHeight="1">
      <c r="J151" s="1352" t="s">
        <v>629</v>
      </c>
    </row>
    <row r="152" spans="2:10" ht="15" customHeight="1">
      <c r="J152" s="1352"/>
    </row>
  </sheetData>
  <mergeCells count="44">
    <mergeCell ref="J151:J152"/>
    <mergeCell ref="B2:F2"/>
    <mergeCell ref="B70:B75"/>
    <mergeCell ref="B76:J76"/>
    <mergeCell ref="B46:B51"/>
    <mergeCell ref="B52:B57"/>
    <mergeCell ref="B58:B63"/>
    <mergeCell ref="B64:B69"/>
    <mergeCell ref="B8:B9"/>
    <mergeCell ref="C8:C9"/>
    <mergeCell ref="D8:D9"/>
    <mergeCell ref="E8:E9"/>
    <mergeCell ref="F8:G8"/>
    <mergeCell ref="H8:H9"/>
    <mergeCell ref="I8:I9"/>
    <mergeCell ref="J8:J9"/>
    <mergeCell ref="D6:J6"/>
    <mergeCell ref="B3:F3"/>
    <mergeCell ref="D79:J79"/>
    <mergeCell ref="B81:B82"/>
    <mergeCell ref="C81:C82"/>
    <mergeCell ref="D81:D82"/>
    <mergeCell ref="E81:E82"/>
    <mergeCell ref="F81:G81"/>
    <mergeCell ref="H81:H82"/>
    <mergeCell ref="I81:I82"/>
    <mergeCell ref="J81:J82"/>
    <mergeCell ref="B40:B45"/>
    <mergeCell ref="B10:B15"/>
    <mergeCell ref="B16:B21"/>
    <mergeCell ref="B22:B27"/>
    <mergeCell ref="B28:B33"/>
    <mergeCell ref="B34:B39"/>
    <mergeCell ref="B83:B88"/>
    <mergeCell ref="B89:B94"/>
    <mergeCell ref="B95:B100"/>
    <mergeCell ref="B101:B106"/>
    <mergeCell ref="B107:B112"/>
    <mergeCell ref="B143:B148"/>
    <mergeCell ref="B113:B118"/>
    <mergeCell ref="B119:B124"/>
    <mergeCell ref="B125:B130"/>
    <mergeCell ref="B131:B136"/>
    <mergeCell ref="B137:B142"/>
  </mergeCells>
  <hyperlinks>
    <hyperlink ref="L9" location="Índice!A1" display="Back to the Index"/>
    <hyperlink ref="J151" location="Índice!A1" display="Back to the Index"/>
    <hyperlink ref="L82" location="Índice!A1" display="Back to the Index"/>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K39"/>
  <sheetViews>
    <sheetView showZeros="0" topLeftCell="A4" zoomScaleNormal="100" workbookViewId="0"/>
  </sheetViews>
  <sheetFormatPr defaultRowHeight="15" customHeight="1"/>
  <cols>
    <col min="1" max="1" width="12.7109375" style="2" customWidth="1"/>
    <col min="2" max="2" width="49.85546875" style="2" customWidth="1"/>
    <col min="3" max="9" width="12.7109375" style="2" customWidth="1"/>
    <col min="10" max="10" width="8.7109375" style="2" customWidth="1"/>
    <col min="11" max="18" width="12.7109375" style="2" customWidth="1"/>
    <col min="19" max="20" width="10.28515625" style="2" customWidth="1"/>
    <col min="21" max="21" width="10.7109375" style="2" customWidth="1"/>
    <col min="22" max="16384" width="9.140625" style="2"/>
  </cols>
  <sheetData>
    <row r="2" spans="2:11" ht="15" customHeight="1">
      <c r="B2" s="425" t="s">
        <v>538</v>
      </c>
    </row>
    <row r="3" spans="2:11" ht="15" customHeight="1">
      <c r="B3" s="425" t="s">
        <v>539</v>
      </c>
    </row>
    <row r="4" spans="2:11" ht="15" customHeight="1">
      <c r="B4" s="1103" t="s">
        <v>0</v>
      </c>
      <c r="C4" s="1103"/>
      <c r="I4" s="699"/>
    </row>
    <row r="5" spans="2:11" ht="15" customHeight="1">
      <c r="B5" s="1032"/>
      <c r="C5" s="1032"/>
      <c r="I5" s="986"/>
    </row>
    <row r="6" spans="2:11" ht="15" customHeight="1">
      <c r="C6" s="1451" t="s">
        <v>1357</v>
      </c>
      <c r="D6" s="1451"/>
      <c r="E6" s="1451"/>
      <c r="F6" s="1451"/>
      <c r="G6" s="1451"/>
      <c r="H6" s="1451"/>
      <c r="I6" s="1451"/>
      <c r="K6" s="1352" t="s">
        <v>629</v>
      </c>
    </row>
    <row r="7" spans="2:11" ht="15" customHeight="1">
      <c r="C7" s="1012" t="s">
        <v>305</v>
      </c>
      <c r="D7" s="1012" t="s">
        <v>306</v>
      </c>
      <c r="E7" s="1012" t="s">
        <v>307</v>
      </c>
      <c r="F7" s="1012" t="s">
        <v>308</v>
      </c>
      <c r="G7" s="1012" t="s">
        <v>309</v>
      </c>
      <c r="H7" s="1012" t="s">
        <v>310</v>
      </c>
      <c r="I7" s="1012" t="s">
        <v>311</v>
      </c>
      <c r="K7" s="1352"/>
    </row>
    <row r="8" spans="2:11" ht="50.1" customHeight="1">
      <c r="B8" s="353"/>
      <c r="C8" s="353" t="s">
        <v>540</v>
      </c>
      <c r="D8" s="353" t="s">
        <v>541</v>
      </c>
      <c r="E8" s="353" t="s">
        <v>542</v>
      </c>
      <c r="F8" s="353" t="s">
        <v>543</v>
      </c>
      <c r="G8" s="353" t="s">
        <v>544</v>
      </c>
      <c r="H8" s="353" t="s">
        <v>419</v>
      </c>
      <c r="I8" s="230" t="s">
        <v>1</v>
      </c>
    </row>
    <row r="9" spans="2:11" ht="15" customHeight="1">
      <c r="B9" s="65" t="s">
        <v>545</v>
      </c>
      <c r="C9" s="133"/>
      <c r="D9" s="321">
        <v>348569.43306326465</v>
      </c>
      <c r="E9" s="321">
        <v>499069.20149928681</v>
      </c>
      <c r="F9" s="402"/>
      <c r="G9" s="402"/>
      <c r="H9" s="321">
        <v>668721.24230701616</v>
      </c>
      <c r="I9" s="321">
        <v>433631.60402125993</v>
      </c>
      <c r="J9" s="48"/>
    </row>
    <row r="10" spans="2:11" s="103" customFormat="1" ht="15" customHeight="1">
      <c r="B10" s="65" t="s">
        <v>546</v>
      </c>
      <c r="C10" s="67"/>
      <c r="D10" s="403"/>
      <c r="E10" s="404"/>
      <c r="F10" s="133"/>
      <c r="G10" s="405"/>
      <c r="H10" s="67"/>
      <c r="I10" s="67"/>
      <c r="J10" s="170"/>
    </row>
    <row r="11" spans="2:11" s="6" customFormat="1" ht="15" customHeight="1">
      <c r="B11" s="65" t="s">
        <v>547</v>
      </c>
      <c r="C11" s="404"/>
      <c r="D11" s="67"/>
      <c r="E11" s="133"/>
      <c r="F11" s="405"/>
      <c r="G11" s="67"/>
      <c r="H11" s="67"/>
      <c r="I11" s="67"/>
    </row>
    <row r="12" spans="2:11" ht="15" customHeight="1">
      <c r="B12" s="65" t="s">
        <v>548</v>
      </c>
      <c r="C12" s="133"/>
      <c r="D12" s="404"/>
      <c r="E12" s="133"/>
      <c r="F12" s="67"/>
      <c r="G12" s="67"/>
      <c r="H12" s="67"/>
      <c r="I12" s="67"/>
    </row>
    <row r="13" spans="2:11" ht="15" customHeight="1">
      <c r="B13" s="68" t="s">
        <v>549</v>
      </c>
      <c r="C13" s="133"/>
      <c r="D13" s="133"/>
      <c r="E13" s="133"/>
      <c r="F13" s="67"/>
      <c r="G13" s="67"/>
      <c r="H13" s="67"/>
      <c r="I13" s="67"/>
    </row>
    <row r="14" spans="2:11" ht="15" customHeight="1">
      <c r="B14" s="68" t="s">
        <v>1381</v>
      </c>
      <c r="C14" s="133"/>
      <c r="D14" s="133"/>
      <c r="E14" s="133"/>
      <c r="F14" s="67"/>
      <c r="G14" s="67"/>
      <c r="H14" s="67"/>
      <c r="I14" s="67"/>
    </row>
    <row r="15" spans="2:11" ht="15" customHeight="1">
      <c r="B15" s="68" t="s">
        <v>550</v>
      </c>
      <c r="C15" s="133"/>
      <c r="D15" s="133"/>
      <c r="E15" s="133"/>
      <c r="F15" s="67"/>
      <c r="G15" s="67"/>
      <c r="H15" s="67"/>
      <c r="I15" s="67"/>
    </row>
    <row r="16" spans="2:11" ht="15" customHeight="1">
      <c r="B16" s="65" t="s">
        <v>551</v>
      </c>
      <c r="C16" s="133"/>
      <c r="D16" s="133"/>
      <c r="E16" s="133"/>
      <c r="F16" s="404"/>
      <c r="G16" s="404"/>
      <c r="H16" s="67"/>
      <c r="I16" s="67"/>
    </row>
    <row r="17" spans="2:10" ht="15" customHeight="1">
      <c r="B17" s="65" t="s">
        <v>552</v>
      </c>
      <c r="C17" s="133"/>
      <c r="D17" s="133"/>
      <c r="E17" s="133"/>
      <c r="F17" s="133"/>
      <c r="G17" s="133"/>
      <c r="H17" s="67"/>
      <c r="I17" s="67"/>
    </row>
    <row r="18" spans="2:10" ht="15" customHeight="1">
      <c r="B18" s="65" t="s">
        <v>553</v>
      </c>
      <c r="C18" s="133"/>
      <c r="D18" s="133"/>
      <c r="E18" s="133"/>
      <c r="F18" s="133"/>
      <c r="G18" s="133"/>
      <c r="H18" s="126"/>
      <c r="I18" s="126"/>
    </row>
    <row r="19" spans="2:10" ht="20.100000000000001" customHeight="1" thickBot="1">
      <c r="B19" s="1158" t="s">
        <v>2</v>
      </c>
      <c r="C19" s="1159"/>
      <c r="D19" s="1159"/>
      <c r="E19" s="1159"/>
      <c r="F19" s="1159"/>
      <c r="G19" s="1159"/>
      <c r="H19" s="406"/>
      <c r="I19" s="1153">
        <v>433631.60402125993</v>
      </c>
    </row>
    <row r="20" spans="2:10" ht="15.95" customHeight="1" thickTop="1">
      <c r="B20" s="1452"/>
      <c r="C20" s="1452"/>
      <c r="D20" s="1452"/>
      <c r="E20" s="1452"/>
      <c r="F20" s="1452"/>
      <c r="G20" s="1452"/>
      <c r="H20" s="1453"/>
      <c r="I20" s="1453"/>
    </row>
    <row r="21" spans="2:10" ht="15.95" customHeight="1">
      <c r="B21" s="409"/>
      <c r="C21" s="409"/>
      <c r="D21" s="409"/>
      <c r="E21" s="409"/>
      <c r="F21" s="409"/>
      <c r="G21" s="409"/>
      <c r="H21" s="409"/>
      <c r="I21" s="699"/>
    </row>
    <row r="22" spans="2:10" ht="14.25">
      <c r="C22" s="1451" t="s">
        <v>607</v>
      </c>
      <c r="D22" s="1451"/>
      <c r="E22" s="1451"/>
      <c r="F22" s="1451"/>
      <c r="G22" s="1451"/>
      <c r="H22" s="1451"/>
      <c r="I22" s="1451"/>
      <c r="J22" s="171"/>
    </row>
    <row r="23" spans="2:10" ht="12">
      <c r="C23" s="1012" t="s">
        <v>305</v>
      </c>
      <c r="D23" s="1012" t="s">
        <v>306</v>
      </c>
      <c r="E23" s="1012" t="s">
        <v>307</v>
      </c>
      <c r="F23" s="1012" t="s">
        <v>308</v>
      </c>
      <c r="G23" s="1012" t="s">
        <v>309</v>
      </c>
      <c r="H23" s="1012" t="s">
        <v>310</v>
      </c>
      <c r="I23" s="1012" t="s">
        <v>311</v>
      </c>
      <c r="J23" s="171"/>
    </row>
    <row r="24" spans="2:10" ht="50.1" customHeight="1">
      <c r="B24" s="353"/>
      <c r="C24" s="353" t="s">
        <v>540</v>
      </c>
      <c r="D24" s="353" t="s">
        <v>541</v>
      </c>
      <c r="E24" s="353" t="s">
        <v>542</v>
      </c>
      <c r="F24" s="353" t="s">
        <v>543</v>
      </c>
      <c r="G24" s="353" t="s">
        <v>544</v>
      </c>
      <c r="H24" s="353" t="s">
        <v>419</v>
      </c>
      <c r="I24" s="230" t="s">
        <v>1</v>
      </c>
    </row>
    <row r="25" spans="2:10" ht="15" customHeight="1">
      <c r="B25" s="65" t="s">
        <v>545</v>
      </c>
      <c r="C25" s="133"/>
      <c r="D25" s="321">
        <v>372437.2</v>
      </c>
      <c r="E25" s="321">
        <v>493874</v>
      </c>
      <c r="F25" s="402">
        <v>0</v>
      </c>
      <c r="G25" s="402">
        <v>0</v>
      </c>
      <c r="H25" s="321">
        <v>669750.6</v>
      </c>
      <c r="I25" s="321">
        <v>456432</v>
      </c>
    </row>
    <row r="26" spans="2:10" ht="15" customHeight="1">
      <c r="B26" s="65" t="s">
        <v>546</v>
      </c>
      <c r="C26" s="67"/>
      <c r="D26" s="403"/>
      <c r="E26" s="404"/>
      <c r="F26" s="133"/>
      <c r="G26" s="405"/>
      <c r="H26" s="67"/>
      <c r="I26" s="67"/>
    </row>
    <row r="27" spans="2:10" ht="15" customHeight="1">
      <c r="B27" s="65" t="s">
        <v>547</v>
      </c>
      <c r="C27" s="404"/>
      <c r="D27" s="67"/>
      <c r="E27" s="133"/>
      <c r="F27" s="405"/>
      <c r="G27" s="67"/>
      <c r="H27" s="67"/>
      <c r="I27" s="67"/>
    </row>
    <row r="28" spans="2:10" ht="15" customHeight="1">
      <c r="B28" s="65" t="s">
        <v>548</v>
      </c>
      <c r="C28" s="133"/>
      <c r="D28" s="404"/>
      <c r="E28" s="133"/>
      <c r="F28" s="67"/>
      <c r="G28" s="67"/>
      <c r="H28" s="67"/>
      <c r="I28" s="67"/>
    </row>
    <row r="29" spans="2:10" ht="15" customHeight="1">
      <c r="B29" s="68" t="s">
        <v>549</v>
      </c>
      <c r="C29" s="133"/>
      <c r="D29" s="133"/>
      <c r="E29" s="133"/>
      <c r="F29" s="67"/>
      <c r="G29" s="67"/>
      <c r="H29" s="67"/>
      <c r="I29" s="67"/>
    </row>
    <row r="30" spans="2:10" ht="15" customHeight="1">
      <c r="B30" s="68" t="s">
        <v>1381</v>
      </c>
      <c r="C30" s="133"/>
      <c r="D30" s="133"/>
      <c r="E30" s="133"/>
      <c r="F30" s="67"/>
      <c r="G30" s="67"/>
      <c r="H30" s="67"/>
      <c r="I30" s="67"/>
    </row>
    <row r="31" spans="2:10" ht="15" customHeight="1">
      <c r="B31" s="68" t="s">
        <v>550</v>
      </c>
      <c r="C31" s="133"/>
      <c r="D31" s="133"/>
      <c r="E31" s="133"/>
      <c r="F31" s="67"/>
      <c r="G31" s="67"/>
      <c r="H31" s="67"/>
      <c r="I31" s="67"/>
    </row>
    <row r="32" spans="2:10" ht="15" customHeight="1">
      <c r="B32" s="65" t="s">
        <v>551</v>
      </c>
      <c r="C32" s="133"/>
      <c r="D32" s="133"/>
      <c r="E32" s="133"/>
      <c r="F32" s="404"/>
      <c r="G32" s="404"/>
      <c r="H32" s="67"/>
      <c r="I32" s="67"/>
    </row>
    <row r="33" spans="2:9" ht="15" customHeight="1">
      <c r="B33" s="65" t="s">
        <v>552</v>
      </c>
      <c r="C33" s="133"/>
      <c r="D33" s="133"/>
      <c r="E33" s="133"/>
      <c r="F33" s="133"/>
      <c r="G33" s="133"/>
      <c r="H33" s="67"/>
      <c r="I33" s="67"/>
    </row>
    <row r="34" spans="2:9" ht="15" customHeight="1">
      <c r="B34" s="65" t="s">
        <v>553</v>
      </c>
      <c r="C34" s="133"/>
      <c r="D34" s="133"/>
      <c r="E34" s="133"/>
      <c r="F34" s="133"/>
      <c r="G34" s="133"/>
      <c r="H34" s="126"/>
      <c r="I34" s="126"/>
    </row>
    <row r="35" spans="2:9" ht="20.100000000000001" customHeight="1" thickBot="1">
      <c r="B35" s="1158" t="s">
        <v>2</v>
      </c>
      <c r="C35" s="1159"/>
      <c r="D35" s="1159"/>
      <c r="E35" s="1159"/>
      <c r="F35" s="1159"/>
      <c r="G35" s="1159"/>
      <c r="H35" s="406"/>
      <c r="I35" s="1153">
        <v>456432</v>
      </c>
    </row>
    <row r="36" spans="2:9" ht="15.95" customHeight="1" thickTop="1"/>
    <row r="37" spans="2:9" ht="15.95" customHeight="1"/>
    <row r="38" spans="2:9" ht="15.95" customHeight="1">
      <c r="I38" s="1352" t="s">
        <v>629</v>
      </c>
    </row>
    <row r="39" spans="2:9" ht="15" customHeight="1">
      <c r="I39" s="1352"/>
    </row>
  </sheetData>
  <mergeCells count="5">
    <mergeCell ref="C6:I6"/>
    <mergeCell ref="C22:I22"/>
    <mergeCell ref="K6:K7"/>
    <mergeCell ref="I38:I39"/>
    <mergeCell ref="B20:I20"/>
  </mergeCells>
  <hyperlinks>
    <hyperlink ref="K6" location="Índice!A1" display="Back to the Index"/>
    <hyperlink ref="I38" location="Índice!A1" display="Back to the Index"/>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5"/>
  <sheetViews>
    <sheetView showGridLines="0" workbookViewId="0"/>
  </sheetViews>
  <sheetFormatPr defaultRowHeight="16.5"/>
  <cols>
    <col min="1" max="1" width="12.7109375" style="912" customWidth="1"/>
    <col min="2" max="2" width="60.7109375" style="912" customWidth="1"/>
    <col min="3" max="4" width="12.7109375" style="912" customWidth="1"/>
    <col min="5" max="5" width="5.7109375" style="912" customWidth="1"/>
    <col min="6" max="7" width="12.7109375" style="912" customWidth="1"/>
    <col min="8" max="16384" width="9.140625" style="912"/>
  </cols>
  <sheetData>
    <row r="1" spans="1:7" ht="15" customHeight="1"/>
    <row r="2" spans="1:7" ht="15" customHeight="1">
      <c r="B2" s="915" t="s">
        <v>494</v>
      </c>
      <c r="C2" s="914"/>
      <c r="D2" s="914"/>
      <c r="E2" s="914"/>
      <c r="F2" s="914"/>
      <c r="G2" s="914"/>
    </row>
    <row r="3" spans="1:7" ht="15" customHeight="1">
      <c r="B3" s="915" t="s">
        <v>495</v>
      </c>
      <c r="C3" s="914"/>
      <c r="D3" s="914"/>
      <c r="E3" s="914"/>
      <c r="F3" s="914"/>
      <c r="G3" s="914"/>
    </row>
    <row r="4" spans="1:7" ht="15" customHeight="1">
      <c r="B4" s="1103" t="s">
        <v>0</v>
      </c>
      <c r="C4" s="1103"/>
      <c r="D4" s="914"/>
      <c r="E4" s="914"/>
      <c r="F4" s="914"/>
      <c r="G4" s="916"/>
    </row>
    <row r="5" spans="1:7" ht="15" customHeight="1">
      <c r="B5" s="1032"/>
      <c r="C5" s="1032"/>
      <c r="D5" s="914"/>
      <c r="E5" s="914"/>
      <c r="F5" s="914"/>
      <c r="G5" s="916"/>
    </row>
    <row r="6" spans="1:7" ht="15" customHeight="1">
      <c r="B6" s="914"/>
      <c r="C6" s="1349" t="s">
        <v>1357</v>
      </c>
      <c r="D6" s="1349"/>
      <c r="E6" s="189"/>
      <c r="F6" s="1349" t="s">
        <v>607</v>
      </c>
      <c r="G6" s="1349"/>
    </row>
    <row r="7" spans="1:7" ht="15" customHeight="1">
      <c r="C7" s="1013" t="s">
        <v>305</v>
      </c>
      <c r="D7" s="1013" t="s">
        <v>306</v>
      </c>
      <c r="E7" s="1022"/>
      <c r="F7" s="1013" t="s">
        <v>305</v>
      </c>
      <c r="G7" s="1013" t="s">
        <v>306</v>
      </c>
    </row>
    <row r="8" spans="1:7" ht="35.1" customHeight="1">
      <c r="B8" s="917"/>
      <c r="C8" s="918" t="s">
        <v>496</v>
      </c>
      <c r="D8" s="918" t="s">
        <v>1</v>
      </c>
      <c r="E8" s="919"/>
      <c r="F8" s="918" t="s">
        <v>496</v>
      </c>
      <c r="G8" s="918" t="s">
        <v>1</v>
      </c>
    </row>
    <row r="9" spans="1:7" ht="20.100000000000001" customHeight="1">
      <c r="B9" s="920" t="s">
        <v>497</v>
      </c>
      <c r="C9" s="921"/>
      <c r="D9" s="921"/>
      <c r="E9" s="914"/>
      <c r="F9" s="921"/>
      <c r="G9" s="921"/>
    </row>
    <row r="10" spans="1:7" ht="20.100000000000001" customHeight="1">
      <c r="B10" s="922" t="s">
        <v>498</v>
      </c>
      <c r="C10" s="1025"/>
      <c r="D10" s="923"/>
      <c r="E10" s="914"/>
      <c r="F10" s="1025"/>
      <c r="G10" s="923"/>
    </row>
    <row r="11" spans="1:7" ht="20.100000000000001" customHeight="1">
      <c r="B11" s="922" t="s">
        <v>499</v>
      </c>
      <c r="C11" s="1026"/>
      <c r="D11" s="923"/>
      <c r="E11" s="914"/>
      <c r="F11" s="1026"/>
      <c r="G11" s="923"/>
    </row>
    <row r="12" spans="1:7" ht="20.100000000000001" customHeight="1">
      <c r="B12" s="922" t="s">
        <v>500</v>
      </c>
      <c r="C12" s="923">
        <v>415897.59358999995</v>
      </c>
      <c r="D12" s="923">
        <v>151301.87952016899</v>
      </c>
      <c r="E12" s="914"/>
      <c r="F12" s="923">
        <v>410129.4</v>
      </c>
      <c r="G12" s="923">
        <v>156586.6</v>
      </c>
    </row>
    <row r="13" spans="1:7" ht="20.100000000000001" customHeight="1">
      <c r="B13" s="922" t="s">
        <v>501</v>
      </c>
      <c r="C13" s="923"/>
      <c r="D13" s="923"/>
      <c r="E13" s="914"/>
      <c r="F13" s="923"/>
      <c r="G13" s="923"/>
    </row>
    <row r="14" spans="1:7" ht="20.100000000000001" customHeight="1" thickBot="1">
      <c r="B14" s="924" t="s">
        <v>502</v>
      </c>
      <c r="C14" s="925">
        <v>415897.59358999995</v>
      </c>
      <c r="D14" s="925">
        <v>151301.87952016899</v>
      </c>
      <c r="E14" s="914"/>
      <c r="F14" s="925">
        <v>410129.4</v>
      </c>
      <c r="G14" s="925">
        <v>156586.6</v>
      </c>
    </row>
    <row r="15" spans="1:7" ht="17.25" thickTop="1">
      <c r="B15" s="926"/>
      <c r="C15" s="926"/>
      <c r="D15" s="926"/>
    </row>
    <row r="16" spans="1:7">
      <c r="A16" s="927"/>
      <c r="E16" s="927"/>
      <c r="G16" s="1352" t="s">
        <v>629</v>
      </c>
    </row>
    <row r="17" spans="1:7">
      <c r="A17" s="927"/>
      <c r="E17" s="927"/>
      <c r="G17" s="1352"/>
    </row>
    <row r="18" spans="1:7">
      <c r="A18" s="928"/>
      <c r="E18" s="928"/>
    </row>
    <row r="19" spans="1:7">
      <c r="A19" s="929"/>
      <c r="E19" s="930"/>
    </row>
    <row r="20" spans="1:7">
      <c r="A20" s="931"/>
      <c r="E20" s="931"/>
    </row>
    <row r="21" spans="1:7" ht="15" customHeight="1">
      <c r="A21" s="927"/>
      <c r="E21" s="927"/>
    </row>
    <row r="22" spans="1:7" ht="15" customHeight="1">
      <c r="A22" s="927"/>
      <c r="E22" s="927"/>
    </row>
    <row r="23" spans="1:7" ht="15" customHeight="1">
      <c r="A23" s="927"/>
      <c r="E23" s="927"/>
    </row>
    <row r="24" spans="1:7" ht="15" customHeight="1">
      <c r="A24" s="927"/>
      <c r="E24" s="927"/>
    </row>
    <row r="25" spans="1:7">
      <c r="A25" s="927"/>
      <c r="B25" s="927"/>
      <c r="C25" s="927"/>
      <c r="D25" s="927"/>
      <c r="E25" s="927"/>
    </row>
  </sheetData>
  <mergeCells count="3">
    <mergeCell ref="G16:G17"/>
    <mergeCell ref="C6:D6"/>
    <mergeCell ref="F6:G6"/>
  </mergeCells>
  <hyperlinks>
    <hyperlink ref="G16" location="Índice!A1" display="Back to the Index"/>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I31"/>
  <sheetViews>
    <sheetView showGridLines="0" showZeros="0" workbookViewId="0"/>
  </sheetViews>
  <sheetFormatPr defaultRowHeight="16.5"/>
  <cols>
    <col min="1" max="1" width="12.7109375" style="225" customWidth="1"/>
    <col min="2" max="2" width="71.42578125" style="225" customWidth="1"/>
    <col min="3" max="4" width="14.7109375" style="225" customWidth="1"/>
    <col min="5" max="5" width="5.7109375" style="225" customWidth="1"/>
    <col min="6" max="7" width="14.7109375" style="225" customWidth="1"/>
    <col min="8" max="8" width="8.7109375" style="225" customWidth="1"/>
    <col min="9" max="9" width="12.7109375" style="225" customWidth="1"/>
    <col min="10" max="16384" width="9.140625" style="225"/>
  </cols>
  <sheetData>
    <row r="1" spans="2:9" ht="15" customHeight="1"/>
    <row r="2" spans="2:9" ht="15" customHeight="1">
      <c r="B2" s="915" t="s">
        <v>503</v>
      </c>
      <c r="C2" s="323"/>
      <c r="D2" s="323"/>
      <c r="E2" s="323"/>
      <c r="F2" s="323"/>
      <c r="G2" s="323"/>
    </row>
    <row r="3" spans="2:9" ht="15" customHeight="1">
      <c r="B3" s="915" t="s">
        <v>504</v>
      </c>
      <c r="C3" s="323"/>
      <c r="D3" s="323"/>
      <c r="E3" s="323"/>
      <c r="F3" s="323"/>
      <c r="G3" s="323"/>
    </row>
    <row r="4" spans="2:9" ht="15" customHeight="1">
      <c r="B4" s="1103" t="s">
        <v>0</v>
      </c>
      <c r="C4" s="1103"/>
      <c r="D4" s="323"/>
      <c r="E4" s="323"/>
      <c r="F4" s="323"/>
      <c r="G4" s="702"/>
    </row>
    <row r="5" spans="2:9" ht="15" customHeight="1">
      <c r="B5" s="1032"/>
      <c r="C5" s="1032"/>
      <c r="D5" s="323"/>
      <c r="E5" s="323"/>
      <c r="F5" s="323"/>
      <c r="G5" s="702"/>
    </row>
    <row r="6" spans="2:9" ht="15" customHeight="1">
      <c r="C6" s="1396" t="s">
        <v>1357</v>
      </c>
      <c r="D6" s="1396"/>
      <c r="E6" s="323"/>
      <c r="F6" s="1396" t="s">
        <v>607</v>
      </c>
      <c r="G6" s="1396"/>
    </row>
    <row r="7" spans="2:9" s="1027" customFormat="1" ht="15" customHeight="1">
      <c r="C7" s="1013" t="s">
        <v>305</v>
      </c>
      <c r="D7" s="1013" t="s">
        <v>306</v>
      </c>
      <c r="E7" s="1028"/>
      <c r="F7" s="1013" t="s">
        <v>305</v>
      </c>
      <c r="G7" s="1013" t="s">
        <v>306</v>
      </c>
      <c r="I7" s="1352" t="s">
        <v>629</v>
      </c>
    </row>
    <row r="8" spans="2:9" ht="17.25" thickBot="1">
      <c r="B8" s="703"/>
      <c r="C8" s="610" t="s">
        <v>419</v>
      </c>
      <c r="D8" s="610" t="s">
        <v>1</v>
      </c>
      <c r="E8" s="323"/>
      <c r="F8" s="610" t="s">
        <v>419</v>
      </c>
      <c r="G8" s="610" t="s">
        <v>1</v>
      </c>
      <c r="I8" s="1352"/>
    </row>
    <row r="9" spans="2:9" ht="24.95" customHeight="1">
      <c r="B9" s="1290" t="s">
        <v>505</v>
      </c>
      <c r="C9" s="1291"/>
      <c r="D9" s="1292"/>
      <c r="E9" s="323"/>
      <c r="F9" s="1291"/>
      <c r="G9" s="1292">
        <v>6352.6</v>
      </c>
    </row>
    <row r="10" spans="2:9" ht="24.95" customHeight="1">
      <c r="B10" s="1293" t="s">
        <v>506</v>
      </c>
      <c r="C10" s="1294"/>
      <c r="D10" s="1294"/>
      <c r="E10" s="323"/>
      <c r="F10" s="1294"/>
      <c r="G10" s="1294"/>
    </row>
    <row r="11" spans="2:9" ht="15" customHeight="1">
      <c r="B11" s="1295" t="s">
        <v>507</v>
      </c>
      <c r="C11" s="1296">
        <v>208450.79901897736</v>
      </c>
      <c r="D11" s="1296">
        <v>7910.0887656521636</v>
      </c>
      <c r="E11" s="323"/>
      <c r="F11" s="1296">
        <v>179224.5</v>
      </c>
      <c r="G11" s="1296">
        <v>6352.6</v>
      </c>
    </row>
    <row r="12" spans="2:9" ht="15" customHeight="1">
      <c r="B12" s="1295" t="s">
        <v>508</v>
      </c>
      <c r="C12" s="1297"/>
      <c r="D12" s="1297"/>
      <c r="E12" s="323"/>
      <c r="F12" s="1297">
        <v>0</v>
      </c>
      <c r="G12" s="1297">
        <v>0</v>
      </c>
    </row>
    <row r="13" spans="2:9" ht="15" customHeight="1">
      <c r="B13" s="1295" t="s">
        <v>509</v>
      </c>
      <c r="C13" s="1297"/>
      <c r="D13" s="1297"/>
      <c r="E13" s="323"/>
      <c r="F13" s="1297">
        <v>0</v>
      </c>
      <c r="G13" s="1297">
        <v>0</v>
      </c>
    </row>
    <row r="14" spans="2:9" ht="15" customHeight="1">
      <c r="B14" s="1298" t="s">
        <v>510</v>
      </c>
      <c r="C14" s="1294"/>
      <c r="D14" s="1294"/>
      <c r="E14" s="323"/>
      <c r="F14" s="1294">
        <v>0</v>
      </c>
      <c r="G14" s="1294">
        <v>0</v>
      </c>
    </row>
    <row r="15" spans="2:9" ht="15" customHeight="1">
      <c r="B15" s="1299" t="s">
        <v>511</v>
      </c>
      <c r="C15" s="1296">
        <v>140420.03642822604</v>
      </c>
      <c r="D15" s="1300"/>
      <c r="E15" s="323"/>
      <c r="F15" s="1296">
        <v>141531.1</v>
      </c>
      <c r="G15" s="1300">
        <v>0</v>
      </c>
    </row>
    <row r="16" spans="2:9" ht="15" customHeight="1">
      <c r="B16" s="1293" t="s">
        <v>512</v>
      </c>
      <c r="C16" s="1294"/>
      <c r="D16" s="1294"/>
      <c r="E16" s="323"/>
      <c r="F16" s="1294"/>
      <c r="G16" s="1294"/>
    </row>
    <row r="17" spans="2:7" ht="15" customHeight="1">
      <c r="B17" s="1293" t="s">
        <v>513</v>
      </c>
      <c r="C17" s="1294"/>
      <c r="D17" s="1294"/>
      <c r="E17" s="323"/>
      <c r="F17" s="1294"/>
      <c r="G17" s="1294"/>
    </row>
    <row r="18" spans="2:7" ht="15" customHeight="1">
      <c r="B18" s="1293" t="s">
        <v>514</v>
      </c>
      <c r="C18" s="1294"/>
      <c r="D18" s="1294"/>
      <c r="E18" s="323"/>
      <c r="F18" s="1294"/>
      <c r="G18" s="1294"/>
    </row>
    <row r="19" spans="2:7" ht="24.95" customHeight="1">
      <c r="B19" s="1301" t="s">
        <v>515</v>
      </c>
      <c r="C19" s="1302"/>
      <c r="D19" s="1294"/>
      <c r="E19" s="323"/>
      <c r="F19" s="1302"/>
      <c r="G19" s="1294"/>
    </row>
    <row r="20" spans="2:7" ht="24.95" customHeight="1">
      <c r="B20" s="1293" t="s">
        <v>516</v>
      </c>
      <c r="C20" s="1294"/>
      <c r="D20" s="1294"/>
      <c r="E20" s="323"/>
      <c r="F20" s="1294"/>
      <c r="G20" s="1294"/>
    </row>
    <row r="21" spans="2:7" ht="15" customHeight="1">
      <c r="B21" s="1295" t="s">
        <v>507</v>
      </c>
      <c r="C21" s="1294"/>
      <c r="D21" s="1294"/>
      <c r="E21" s="323"/>
      <c r="F21" s="1294"/>
      <c r="G21" s="1294"/>
    </row>
    <row r="22" spans="2:7" ht="15" customHeight="1">
      <c r="B22" s="1295" t="s">
        <v>508</v>
      </c>
      <c r="C22" s="1294"/>
      <c r="D22" s="1294"/>
      <c r="E22" s="323"/>
      <c r="F22" s="1294"/>
      <c r="G22" s="1294"/>
    </row>
    <row r="23" spans="2:7" ht="15" customHeight="1">
      <c r="B23" s="1295" t="s">
        <v>509</v>
      </c>
      <c r="C23" s="1294"/>
      <c r="D23" s="1294"/>
      <c r="E23" s="323"/>
      <c r="F23" s="1294"/>
      <c r="G23" s="1294"/>
    </row>
    <row r="24" spans="2:7" ht="15" customHeight="1">
      <c r="B24" s="1298" t="s">
        <v>510</v>
      </c>
      <c r="C24" s="1294"/>
      <c r="D24" s="1294"/>
      <c r="E24" s="323"/>
      <c r="F24" s="1294"/>
      <c r="G24" s="1294"/>
    </row>
    <row r="25" spans="2:7" ht="15" customHeight="1">
      <c r="B25" s="1293" t="s">
        <v>511</v>
      </c>
      <c r="C25" s="1294"/>
      <c r="D25" s="1302"/>
      <c r="E25" s="323"/>
      <c r="F25" s="1294"/>
      <c r="G25" s="1302"/>
    </row>
    <row r="26" spans="2:7" ht="15" customHeight="1">
      <c r="B26" s="1293" t="s">
        <v>512</v>
      </c>
      <c r="C26" s="1294"/>
      <c r="D26" s="1294"/>
      <c r="E26" s="323"/>
      <c r="F26" s="1294"/>
      <c r="G26" s="1294"/>
    </row>
    <row r="27" spans="2:7" ht="15" customHeight="1">
      <c r="B27" s="1293" t="s">
        <v>513</v>
      </c>
      <c r="C27" s="1294"/>
      <c r="D27" s="1294"/>
      <c r="E27" s="323"/>
      <c r="F27" s="1294"/>
      <c r="G27" s="1294"/>
    </row>
    <row r="28" spans="2:7" ht="15" customHeight="1" thickBot="1">
      <c r="B28" s="1303" t="s">
        <v>517</v>
      </c>
      <c r="C28" s="1304"/>
      <c r="D28" s="1304"/>
      <c r="E28" s="323"/>
      <c r="F28" s="1304"/>
      <c r="G28" s="1304"/>
    </row>
    <row r="29" spans="2:7" ht="9" customHeight="1" thickTop="1">
      <c r="C29" s="224"/>
      <c r="D29" s="224"/>
      <c r="E29"/>
    </row>
    <row r="30" spans="2:7">
      <c r="B30" s="226"/>
    </row>
    <row r="31" spans="2:7">
      <c r="B31" s="226"/>
    </row>
  </sheetData>
  <mergeCells count="3">
    <mergeCell ref="F6:G6"/>
    <mergeCell ref="I7:I8"/>
    <mergeCell ref="C6:D6"/>
  </mergeCells>
  <hyperlinks>
    <hyperlink ref="I7" location="Índice!A1" display="Back to the Index"/>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J76"/>
  <sheetViews>
    <sheetView showGridLines="0" zoomScaleNormal="100" workbookViewId="0"/>
  </sheetViews>
  <sheetFormatPr defaultColWidth="9.140625" defaultRowHeight="15" customHeight="1"/>
  <cols>
    <col min="1" max="1" width="12.7109375" style="57" customWidth="1"/>
    <col min="2" max="2" width="36.140625" style="57" customWidth="1"/>
    <col min="3" max="8" width="14.140625" style="57" customWidth="1"/>
    <col min="9" max="9" width="9.140625" style="57"/>
    <col min="10" max="10" width="14.28515625" style="57" customWidth="1"/>
    <col min="11" max="16384" width="9.140625" style="57"/>
  </cols>
  <sheetData>
    <row r="1" spans="2:10" ht="15" customHeight="1">
      <c r="B1" s="1347"/>
      <c r="C1" s="1347"/>
      <c r="D1" s="1347"/>
      <c r="E1" s="1347"/>
      <c r="F1" s="1347"/>
      <c r="G1" s="1347"/>
      <c r="H1" s="1347"/>
    </row>
    <row r="2" spans="2:10" ht="15" customHeight="1">
      <c r="B2" s="1351" t="s">
        <v>1630</v>
      </c>
      <c r="C2" s="1351"/>
      <c r="D2" s="1351"/>
      <c r="E2" s="1351"/>
      <c r="F2" s="1351"/>
      <c r="G2" s="1351"/>
      <c r="H2" s="1351"/>
    </row>
    <row r="3" spans="2:10" ht="15" customHeight="1">
      <c r="B3" s="1348" t="s">
        <v>1631</v>
      </c>
      <c r="C3" s="1348"/>
      <c r="D3" s="1348"/>
      <c r="E3" s="1348"/>
      <c r="F3" s="1348"/>
      <c r="G3" s="1348"/>
      <c r="H3" s="1348"/>
    </row>
    <row r="4" spans="2:10" ht="15" customHeight="1">
      <c r="B4" s="1099" t="s">
        <v>0</v>
      </c>
      <c r="C4" s="1099"/>
      <c r="D4" s="585"/>
      <c r="E4" s="585"/>
      <c r="F4" s="585"/>
      <c r="G4" s="585"/>
      <c r="H4" s="585"/>
    </row>
    <row r="5" spans="2:10" ht="15" customHeight="1">
      <c r="B5" s="599"/>
      <c r="C5" s="599"/>
      <c r="D5" s="599"/>
      <c r="E5" s="599"/>
      <c r="F5" s="599"/>
    </row>
    <row r="6" spans="2:10" ht="15" customHeight="1">
      <c r="C6" s="1359" t="s">
        <v>1357</v>
      </c>
      <c r="D6" s="1359"/>
      <c r="E6" s="1359"/>
      <c r="F6" s="1359"/>
      <c r="G6" s="1359"/>
      <c r="H6" s="1359"/>
    </row>
    <row r="7" spans="2:10" ht="15" customHeight="1">
      <c r="C7" s="1018" t="s">
        <v>306</v>
      </c>
      <c r="D7" s="1018" t="s">
        <v>307</v>
      </c>
      <c r="E7" s="1018" t="s">
        <v>308</v>
      </c>
      <c r="F7" s="1018" t="s">
        <v>309</v>
      </c>
      <c r="G7" s="1018" t="s">
        <v>310</v>
      </c>
      <c r="H7" s="1018" t="s">
        <v>311</v>
      </c>
    </row>
    <row r="8" spans="2:10" ht="24.95" customHeight="1">
      <c r="B8" s="681"/>
      <c r="C8" s="1355" t="s">
        <v>715</v>
      </c>
      <c r="D8" s="1357" t="s">
        <v>716</v>
      </c>
      <c r="E8" s="1357"/>
      <c r="F8" s="1357"/>
      <c r="G8" s="1357"/>
      <c r="H8" s="1357"/>
      <c r="J8" s="1101" t="s">
        <v>629</v>
      </c>
    </row>
    <row r="9" spans="2:10" ht="75" customHeight="1">
      <c r="B9" s="471"/>
      <c r="C9" s="1356"/>
      <c r="D9" s="586" t="s">
        <v>717</v>
      </c>
      <c r="E9" s="586" t="s">
        <v>718</v>
      </c>
      <c r="F9" s="586" t="s">
        <v>719</v>
      </c>
      <c r="G9" s="586" t="s">
        <v>720</v>
      </c>
      <c r="H9" s="586" t="s">
        <v>721</v>
      </c>
    </row>
    <row r="10" spans="2:10" ht="15" customHeight="1">
      <c r="B10" s="472" t="s">
        <v>722</v>
      </c>
      <c r="C10" s="473"/>
      <c r="D10" s="473"/>
      <c r="E10" s="473"/>
      <c r="F10" s="473"/>
      <c r="G10" s="473"/>
      <c r="H10" s="473"/>
    </row>
    <row r="11" spans="2:10" ht="15" customHeight="1">
      <c r="B11" s="493" t="s">
        <v>681</v>
      </c>
      <c r="C11" s="474">
        <v>2753837</v>
      </c>
      <c r="D11" s="474">
        <v>2751629.4299822529</v>
      </c>
      <c r="E11" s="474">
        <v>0</v>
      </c>
      <c r="F11" s="474">
        <v>0</v>
      </c>
      <c r="G11" s="474">
        <v>0</v>
      </c>
      <c r="H11" s="474">
        <v>0</v>
      </c>
    </row>
    <row r="12" spans="2:10" ht="15" customHeight="1">
      <c r="B12" s="493" t="s">
        <v>682</v>
      </c>
      <c r="C12" s="474">
        <v>326483</v>
      </c>
      <c r="D12" s="474">
        <v>295494.92029042525</v>
      </c>
      <c r="E12" s="474">
        <v>0</v>
      </c>
      <c r="F12" s="474">
        <v>0</v>
      </c>
      <c r="G12" s="474">
        <v>0</v>
      </c>
      <c r="H12" s="474">
        <v>0</v>
      </c>
    </row>
    <row r="13" spans="2:10" ht="15" customHeight="1">
      <c r="B13" s="493" t="s">
        <v>683</v>
      </c>
      <c r="C13" s="474">
        <v>889805</v>
      </c>
      <c r="D13" s="474">
        <v>846162.77710747591</v>
      </c>
      <c r="E13" s="474">
        <v>0</v>
      </c>
      <c r="F13" s="474">
        <v>0</v>
      </c>
      <c r="G13" s="474">
        <v>10029.865</v>
      </c>
      <c r="H13" s="474">
        <v>0</v>
      </c>
    </row>
    <row r="14" spans="2:10" ht="15" customHeight="1">
      <c r="B14" s="493" t="s">
        <v>684</v>
      </c>
      <c r="C14" s="474">
        <v>48992076</v>
      </c>
      <c r="D14" s="474">
        <v>47375335.628867567</v>
      </c>
      <c r="E14" s="474">
        <v>0</v>
      </c>
      <c r="F14" s="474">
        <v>2155828.2922799997</v>
      </c>
      <c r="G14" s="474">
        <v>0</v>
      </c>
      <c r="H14" s="474">
        <v>62715.363601612669</v>
      </c>
    </row>
    <row r="15" spans="2:10" ht="15" customHeight="1">
      <c r="B15" s="493" t="s">
        <v>1857</v>
      </c>
      <c r="C15" s="474">
        <v>17232375</v>
      </c>
      <c r="D15" s="474">
        <v>14665489.999732435</v>
      </c>
      <c r="E15" s="474">
        <v>571841.33759106346</v>
      </c>
      <c r="F15" s="474">
        <v>5893.9682699999994</v>
      </c>
      <c r="G15" s="474">
        <v>1536668.56427</v>
      </c>
      <c r="H15" s="474">
        <v>135316.11676157871</v>
      </c>
    </row>
    <row r="16" spans="2:10" ht="15" customHeight="1">
      <c r="B16" s="493" t="s">
        <v>692</v>
      </c>
      <c r="C16" s="474">
        <v>1439341</v>
      </c>
      <c r="D16" s="474">
        <v>1439341.0127413857</v>
      </c>
      <c r="E16" s="474">
        <v>0</v>
      </c>
      <c r="F16" s="474">
        <v>0</v>
      </c>
      <c r="G16" s="474">
        <v>0</v>
      </c>
      <c r="H16" s="474">
        <v>0</v>
      </c>
    </row>
    <row r="17" spans="2:8" ht="15" customHeight="1">
      <c r="B17" s="493" t="s">
        <v>693</v>
      </c>
      <c r="C17" s="474">
        <v>4349</v>
      </c>
      <c r="D17" s="474">
        <v>4349.1473299999998</v>
      </c>
      <c r="E17" s="474">
        <v>0</v>
      </c>
      <c r="F17" s="474">
        <v>0</v>
      </c>
      <c r="G17" s="474">
        <v>0</v>
      </c>
      <c r="H17" s="474">
        <v>0</v>
      </c>
    </row>
    <row r="18" spans="2:8" ht="15" customHeight="1">
      <c r="B18" s="493" t="s">
        <v>694</v>
      </c>
      <c r="C18" s="474">
        <v>344240</v>
      </c>
      <c r="D18" s="474">
        <v>344239.5656899999</v>
      </c>
      <c r="E18" s="474">
        <v>0</v>
      </c>
      <c r="F18" s="474">
        <v>0</v>
      </c>
      <c r="G18" s="474">
        <v>0</v>
      </c>
      <c r="H18" s="474">
        <v>0</v>
      </c>
    </row>
    <row r="19" spans="2:8" ht="15" customHeight="1">
      <c r="B19" s="493" t="s">
        <v>695</v>
      </c>
      <c r="C19" s="474">
        <v>169622</v>
      </c>
      <c r="D19" s="474">
        <v>0</v>
      </c>
      <c r="E19" s="474">
        <v>0</v>
      </c>
      <c r="F19" s="474">
        <v>0</v>
      </c>
      <c r="G19" s="474">
        <v>0</v>
      </c>
      <c r="H19" s="474">
        <v>169622.20725999997</v>
      </c>
    </row>
    <row r="20" spans="2:8" ht="15" customHeight="1">
      <c r="B20" s="493" t="s">
        <v>696</v>
      </c>
      <c r="C20" s="474">
        <v>32663</v>
      </c>
      <c r="D20" s="474">
        <v>32662.601030000002</v>
      </c>
      <c r="E20" s="474">
        <v>0</v>
      </c>
      <c r="F20" s="474">
        <v>0</v>
      </c>
      <c r="G20" s="474">
        <v>0</v>
      </c>
      <c r="H20" s="474">
        <v>0</v>
      </c>
    </row>
    <row r="21" spans="2:8" ht="15" customHeight="1">
      <c r="B21" s="493" t="s">
        <v>697</v>
      </c>
      <c r="C21" s="474">
        <v>2913345</v>
      </c>
      <c r="D21" s="474">
        <v>2255598.329444468</v>
      </c>
      <c r="E21" s="474">
        <v>0</v>
      </c>
      <c r="F21" s="474">
        <v>0</v>
      </c>
      <c r="G21" s="474">
        <v>0</v>
      </c>
      <c r="H21" s="474">
        <v>657746.28019962891</v>
      </c>
    </row>
    <row r="22" spans="2:8" ht="15" customHeight="1">
      <c r="B22" s="665" t="s">
        <v>698</v>
      </c>
      <c r="C22" s="475">
        <v>823962</v>
      </c>
      <c r="D22" s="475">
        <v>777562.89202999952</v>
      </c>
      <c r="E22" s="475">
        <v>0</v>
      </c>
      <c r="F22" s="475">
        <v>0</v>
      </c>
      <c r="G22" s="475">
        <v>33791.995109999996</v>
      </c>
      <c r="H22" s="475">
        <v>23361.748899999999</v>
      </c>
    </row>
    <row r="23" spans="2:8" ht="15" customHeight="1">
      <c r="B23" s="1146" t="s">
        <v>1643</v>
      </c>
      <c r="C23" s="1147">
        <v>75922098</v>
      </c>
      <c r="D23" s="1147">
        <v>70787866.304246008</v>
      </c>
      <c r="E23" s="1147">
        <v>571841.33759106346</v>
      </c>
      <c r="F23" s="1147">
        <v>2161722.2605499998</v>
      </c>
      <c r="G23" s="1147">
        <v>1580490.42438</v>
      </c>
      <c r="H23" s="1147">
        <v>1048761.7167228202</v>
      </c>
    </row>
    <row r="24" spans="2:8" ht="15" customHeight="1">
      <c r="B24" s="476" t="s">
        <v>1642</v>
      </c>
      <c r="C24" s="477"/>
      <c r="D24" s="477"/>
      <c r="E24" s="477"/>
      <c r="F24" s="477"/>
      <c r="G24" s="477"/>
      <c r="H24" s="477"/>
    </row>
    <row r="25" spans="2:8" ht="15" customHeight="1">
      <c r="B25" s="482" t="s">
        <v>723</v>
      </c>
      <c r="C25" s="474">
        <v>7751642</v>
      </c>
      <c r="D25" s="474">
        <v>0</v>
      </c>
      <c r="E25" s="474">
        <v>0</v>
      </c>
      <c r="F25" s="474">
        <v>0</v>
      </c>
      <c r="G25" s="474">
        <v>38620.726869999999</v>
      </c>
      <c r="H25" s="474">
        <v>0</v>
      </c>
    </row>
    <row r="26" spans="2:8" ht="15" customHeight="1">
      <c r="B26" s="482" t="s">
        <v>701</v>
      </c>
      <c r="C26" s="474">
        <v>52737327</v>
      </c>
      <c r="D26" s="474">
        <v>0</v>
      </c>
      <c r="E26" s="474">
        <v>0</v>
      </c>
      <c r="F26" s="474">
        <v>0</v>
      </c>
      <c r="G26" s="474">
        <v>0</v>
      </c>
      <c r="H26" s="474">
        <v>0</v>
      </c>
    </row>
    <row r="27" spans="2:8" ht="15" customHeight="1">
      <c r="B27" s="482" t="s">
        <v>702</v>
      </c>
      <c r="C27" s="474">
        <v>1700687</v>
      </c>
      <c r="D27" s="474">
        <v>0</v>
      </c>
      <c r="E27" s="474">
        <v>44653.937279999969</v>
      </c>
      <c r="F27" s="474">
        <v>0</v>
      </c>
      <c r="G27" s="474">
        <v>926767.22295999993</v>
      </c>
      <c r="H27" s="474">
        <v>0</v>
      </c>
    </row>
    <row r="28" spans="2:8" ht="15" customHeight="1">
      <c r="B28" s="482" t="s">
        <v>703</v>
      </c>
      <c r="C28" s="474">
        <v>327008</v>
      </c>
      <c r="D28" s="474">
        <v>0</v>
      </c>
      <c r="E28" s="474">
        <v>0</v>
      </c>
      <c r="F28" s="474">
        <v>0</v>
      </c>
      <c r="G28" s="474">
        <v>0</v>
      </c>
      <c r="H28" s="474">
        <v>0</v>
      </c>
    </row>
    <row r="29" spans="2:8" ht="24.95" customHeight="1">
      <c r="B29" s="483" t="s">
        <v>704</v>
      </c>
      <c r="C29" s="474">
        <v>3603647</v>
      </c>
      <c r="D29" s="474">
        <v>0</v>
      </c>
      <c r="E29" s="474">
        <v>0</v>
      </c>
      <c r="F29" s="474">
        <v>0</v>
      </c>
      <c r="G29" s="474">
        <v>0</v>
      </c>
      <c r="H29" s="474">
        <v>0</v>
      </c>
    </row>
    <row r="30" spans="2:8" ht="15" customHeight="1">
      <c r="B30" s="482" t="s">
        <v>689</v>
      </c>
      <c r="C30" s="474">
        <v>177900</v>
      </c>
      <c r="D30" s="474">
        <v>0</v>
      </c>
      <c r="E30" s="474">
        <v>0</v>
      </c>
      <c r="F30" s="474">
        <v>0</v>
      </c>
      <c r="G30" s="474">
        <v>0</v>
      </c>
      <c r="H30" s="474">
        <v>0</v>
      </c>
    </row>
    <row r="31" spans="2:8" ht="15" customHeight="1">
      <c r="B31" s="482" t="s">
        <v>705</v>
      </c>
      <c r="C31" s="474">
        <v>0</v>
      </c>
      <c r="D31" s="474">
        <v>0</v>
      </c>
      <c r="E31" s="474">
        <v>0</v>
      </c>
      <c r="F31" s="474">
        <v>0</v>
      </c>
      <c r="G31" s="474">
        <v>0</v>
      </c>
      <c r="H31" s="474">
        <v>0</v>
      </c>
    </row>
    <row r="32" spans="2:8" ht="15" customHeight="1">
      <c r="B32" s="482" t="s">
        <v>706</v>
      </c>
      <c r="C32" s="474">
        <v>323683</v>
      </c>
      <c r="D32" s="474">
        <v>0</v>
      </c>
      <c r="E32" s="474">
        <v>0</v>
      </c>
      <c r="F32" s="474">
        <v>0</v>
      </c>
      <c r="G32" s="474">
        <v>0</v>
      </c>
      <c r="H32" s="474">
        <v>0</v>
      </c>
    </row>
    <row r="33" spans="2:9" ht="15" customHeight="1">
      <c r="B33" s="482" t="s">
        <v>27</v>
      </c>
      <c r="C33" s="474">
        <v>1072105</v>
      </c>
      <c r="D33" s="474">
        <v>0</v>
      </c>
      <c r="E33" s="474">
        <v>0</v>
      </c>
      <c r="F33" s="474">
        <v>0</v>
      </c>
      <c r="G33" s="474">
        <v>0</v>
      </c>
      <c r="H33" s="474">
        <v>0</v>
      </c>
    </row>
    <row r="34" spans="2:9" ht="15" customHeight="1">
      <c r="B34" s="482" t="s">
        <v>707</v>
      </c>
      <c r="C34" s="474">
        <v>17620</v>
      </c>
      <c r="D34" s="474">
        <v>0</v>
      </c>
      <c r="E34" s="474">
        <v>0</v>
      </c>
      <c r="F34" s="474">
        <v>0</v>
      </c>
      <c r="G34" s="474">
        <v>0</v>
      </c>
      <c r="H34" s="474">
        <v>0</v>
      </c>
    </row>
    <row r="35" spans="2:9" ht="15" customHeight="1">
      <c r="B35" s="482" t="s">
        <v>708</v>
      </c>
      <c r="C35" s="474">
        <v>4999</v>
      </c>
      <c r="D35" s="474">
        <v>0</v>
      </c>
      <c r="E35" s="474">
        <v>0</v>
      </c>
      <c r="F35" s="474">
        <v>0</v>
      </c>
      <c r="G35" s="474">
        <v>0</v>
      </c>
      <c r="H35" s="474">
        <v>0</v>
      </c>
    </row>
    <row r="36" spans="2:9" ht="15" customHeight="1">
      <c r="B36" s="484" t="s">
        <v>709</v>
      </c>
      <c r="C36" s="475">
        <v>1293964</v>
      </c>
      <c r="D36" s="475">
        <v>0</v>
      </c>
      <c r="E36" s="475">
        <v>0</v>
      </c>
      <c r="F36" s="475">
        <v>0</v>
      </c>
      <c r="G36" s="475">
        <v>0</v>
      </c>
      <c r="H36" s="475">
        <v>0</v>
      </c>
    </row>
    <row r="37" spans="2:9" ht="15" customHeight="1" thickBot="1">
      <c r="B37" s="1145" t="s">
        <v>1644</v>
      </c>
      <c r="C37" s="478">
        <v>69010582</v>
      </c>
      <c r="D37" s="478">
        <v>0</v>
      </c>
      <c r="E37" s="478">
        <v>44653.937279999969</v>
      </c>
      <c r="F37" s="478">
        <v>0</v>
      </c>
      <c r="G37" s="478">
        <v>965387.94982999994</v>
      </c>
      <c r="H37" s="478">
        <v>0</v>
      </c>
    </row>
    <row r="38" spans="2:9" ht="15" customHeight="1" thickTop="1">
      <c r="B38" s="485" t="s">
        <v>1858</v>
      </c>
      <c r="C38" s="479"/>
      <c r="D38" s="479"/>
      <c r="E38" s="479"/>
      <c r="F38" s="479"/>
      <c r="G38" s="479"/>
      <c r="H38" s="479"/>
    </row>
    <row r="39" spans="2:9" ht="15" customHeight="1">
      <c r="B39" s="485"/>
      <c r="C39" s="479"/>
      <c r="D39" s="479"/>
      <c r="E39" s="479"/>
      <c r="F39" s="479"/>
      <c r="G39" s="479"/>
      <c r="H39" s="479"/>
    </row>
    <row r="40" spans="2:9" ht="15" customHeight="1">
      <c r="B40" s="485"/>
      <c r="C40" s="479"/>
      <c r="D40" s="479"/>
      <c r="E40" s="479"/>
      <c r="F40" s="479"/>
      <c r="G40" s="1354"/>
      <c r="H40" s="1354"/>
    </row>
    <row r="41" spans="2:9" ht="15" customHeight="1">
      <c r="C41" s="1359" t="s">
        <v>606</v>
      </c>
      <c r="D41" s="1359"/>
      <c r="E41" s="1359"/>
      <c r="F41" s="1359"/>
      <c r="G41" s="1359"/>
      <c r="H41" s="1359"/>
    </row>
    <row r="42" spans="2:9" ht="24.95" customHeight="1">
      <c r="B42" s="681"/>
      <c r="C42" s="1355" t="s">
        <v>715</v>
      </c>
      <c r="D42" s="1357" t="s">
        <v>716</v>
      </c>
      <c r="E42" s="1357"/>
      <c r="F42" s="1357"/>
      <c r="G42" s="1357"/>
      <c r="H42" s="1357"/>
    </row>
    <row r="43" spans="2:9" s="99" customFormat="1" ht="75" customHeight="1">
      <c r="B43" s="471"/>
      <c r="C43" s="1356"/>
      <c r="D43" s="600" t="s">
        <v>717</v>
      </c>
      <c r="E43" s="600" t="s">
        <v>718</v>
      </c>
      <c r="F43" s="600" t="s">
        <v>719</v>
      </c>
      <c r="G43" s="600" t="s">
        <v>720</v>
      </c>
      <c r="H43" s="600" t="s">
        <v>721</v>
      </c>
    </row>
    <row r="44" spans="2:9" ht="15" customHeight="1">
      <c r="B44" s="472" t="s">
        <v>722</v>
      </c>
      <c r="C44" s="473"/>
      <c r="D44" s="473"/>
      <c r="E44" s="473"/>
      <c r="F44" s="473"/>
      <c r="G44" s="473"/>
      <c r="H44" s="473"/>
    </row>
    <row r="45" spans="2:9" ht="15" customHeight="1">
      <c r="B45" s="482" t="s">
        <v>681</v>
      </c>
      <c r="C45" s="474">
        <v>2167932.8939999999</v>
      </c>
      <c r="D45" s="474">
        <v>2168843.7337754238</v>
      </c>
      <c r="E45" s="474">
        <v>0</v>
      </c>
      <c r="F45" s="474">
        <v>0</v>
      </c>
      <c r="G45" s="474">
        <v>0</v>
      </c>
      <c r="H45" s="474">
        <v>0</v>
      </c>
    </row>
    <row r="46" spans="2:9" ht="15" customHeight="1">
      <c r="B46" s="482" t="s">
        <v>682</v>
      </c>
      <c r="C46" s="474">
        <v>292810.84600000002</v>
      </c>
      <c r="D46" s="474">
        <v>279787.80099424743</v>
      </c>
      <c r="E46" s="474">
        <v>0</v>
      </c>
      <c r="F46" s="474">
        <v>0</v>
      </c>
      <c r="G46" s="474">
        <v>0</v>
      </c>
      <c r="H46" s="474">
        <v>0</v>
      </c>
    </row>
    <row r="47" spans="2:9" ht="15" customHeight="1">
      <c r="B47" s="482" t="s">
        <v>683</v>
      </c>
      <c r="C47" s="474">
        <v>1065469.7290000001</v>
      </c>
      <c r="D47" s="474">
        <v>1054442.1231249524</v>
      </c>
      <c r="E47" s="474">
        <v>0</v>
      </c>
      <c r="F47" s="474">
        <v>0</v>
      </c>
      <c r="G47" s="474">
        <v>47693.540659999999</v>
      </c>
      <c r="H47" s="474">
        <v>0</v>
      </c>
      <c r="I47" s="654"/>
    </row>
    <row r="48" spans="2:9" ht="15" customHeight="1">
      <c r="B48" s="482" t="s">
        <v>684</v>
      </c>
      <c r="C48" s="474">
        <v>47652984.859999999</v>
      </c>
      <c r="D48" s="474">
        <v>45230439.430094898</v>
      </c>
      <c r="E48" s="474">
        <v>0</v>
      </c>
      <c r="F48" s="474">
        <v>2831344.77782</v>
      </c>
      <c r="G48" s="474">
        <v>0</v>
      </c>
      <c r="H48" s="474">
        <v>63259.621470660713</v>
      </c>
    </row>
    <row r="49" spans="2:8" ht="15" customHeight="1">
      <c r="B49" s="482" t="s">
        <v>1857</v>
      </c>
      <c r="C49" s="474">
        <v>14369074.846999999</v>
      </c>
      <c r="D49" s="474">
        <v>12927268.31304824</v>
      </c>
      <c r="E49" s="474">
        <v>881252.5639173747</v>
      </c>
      <c r="F49" s="474">
        <v>6720.3614066589998</v>
      </c>
      <c r="G49" s="474">
        <v>599275.31647999992</v>
      </c>
      <c r="H49" s="474">
        <v>200240.25022283554</v>
      </c>
    </row>
    <row r="50" spans="2:8" ht="15" customHeight="1">
      <c r="B50" s="482" t="s">
        <v>692</v>
      </c>
      <c r="C50" s="474">
        <v>1699023.3970000001</v>
      </c>
      <c r="D50" s="474">
        <v>1671125.7687632996</v>
      </c>
      <c r="E50" s="474">
        <v>0</v>
      </c>
      <c r="F50" s="474">
        <v>0</v>
      </c>
      <c r="G50" s="474">
        <v>0</v>
      </c>
      <c r="H50" s="474">
        <v>29414.528096700051</v>
      </c>
    </row>
    <row r="51" spans="2:8" ht="15" customHeight="1">
      <c r="B51" s="482" t="s">
        <v>693</v>
      </c>
      <c r="C51" s="474">
        <v>4347.1949999999997</v>
      </c>
      <c r="D51" s="474">
        <v>4347.1952099999999</v>
      </c>
      <c r="E51" s="474">
        <v>0</v>
      </c>
      <c r="F51" s="474">
        <v>0</v>
      </c>
      <c r="G51" s="474">
        <v>0</v>
      </c>
      <c r="H51" s="474">
        <v>0</v>
      </c>
    </row>
    <row r="52" spans="2:8" ht="15" customHeight="1">
      <c r="B52" s="482" t="s">
        <v>694</v>
      </c>
      <c r="C52" s="474">
        <v>334701.22700000001</v>
      </c>
      <c r="D52" s="474">
        <v>334701.22664999997</v>
      </c>
      <c r="E52" s="474">
        <v>0</v>
      </c>
      <c r="F52" s="474">
        <v>0</v>
      </c>
      <c r="G52" s="474">
        <v>0</v>
      </c>
      <c r="H52" s="474">
        <v>0</v>
      </c>
    </row>
    <row r="53" spans="2:8" ht="15" customHeight="1">
      <c r="B53" s="482" t="s">
        <v>695</v>
      </c>
      <c r="C53" s="474">
        <v>159794.826</v>
      </c>
      <c r="D53" s="474">
        <v>0</v>
      </c>
      <c r="E53" s="474">
        <v>0</v>
      </c>
      <c r="F53" s="474">
        <v>0</v>
      </c>
      <c r="G53" s="474">
        <v>0</v>
      </c>
      <c r="H53" s="474">
        <v>159794.82642</v>
      </c>
    </row>
    <row r="54" spans="2:8" ht="15" customHeight="1">
      <c r="B54" s="482" t="s">
        <v>696</v>
      </c>
      <c r="C54" s="474">
        <v>25124.205000000002</v>
      </c>
      <c r="D54" s="474">
        <v>23677.051889999995</v>
      </c>
      <c r="E54" s="474">
        <v>0</v>
      </c>
      <c r="F54" s="474">
        <v>0</v>
      </c>
      <c r="G54" s="474">
        <v>0</v>
      </c>
      <c r="H54" s="474">
        <v>0</v>
      </c>
    </row>
    <row r="55" spans="2:8" ht="15" customHeight="1">
      <c r="B55" s="482" t="s">
        <v>697</v>
      </c>
      <c r="C55" s="474">
        <v>3136649.4640000002</v>
      </c>
      <c r="D55" s="474">
        <v>2290824.1595898066</v>
      </c>
      <c r="E55" s="474">
        <v>0</v>
      </c>
      <c r="F55" s="474">
        <v>0</v>
      </c>
      <c r="G55" s="474">
        <v>0</v>
      </c>
      <c r="H55" s="474">
        <v>845825.30404014559</v>
      </c>
    </row>
    <row r="56" spans="2:8" ht="15" customHeight="1">
      <c r="B56" s="482" t="s">
        <v>698</v>
      </c>
      <c r="C56" s="475">
        <v>1140271.0209999999</v>
      </c>
      <c r="D56" s="475">
        <v>816487.82331942581</v>
      </c>
      <c r="E56" s="475">
        <v>0</v>
      </c>
      <c r="F56" s="475">
        <v>0</v>
      </c>
      <c r="G56" s="475">
        <v>210382.36305000001</v>
      </c>
      <c r="H56" s="475">
        <v>116780.891</v>
      </c>
    </row>
    <row r="57" spans="2:8" ht="15" customHeight="1">
      <c r="B57" s="1270" t="s">
        <v>1643</v>
      </c>
      <c r="C57" s="1147">
        <v>72048184.510999992</v>
      </c>
      <c r="D57" s="1147">
        <f t="shared" ref="D57:H57" si="0">SUM(D45:D56)</f>
        <v>66801944.626460299</v>
      </c>
      <c r="E57" s="1147">
        <f t="shared" si="0"/>
        <v>881252.5639173747</v>
      </c>
      <c r="F57" s="1147">
        <f t="shared" si="0"/>
        <v>2838065.1392266587</v>
      </c>
      <c r="G57" s="1147">
        <f t="shared" si="0"/>
        <v>857351.22019000002</v>
      </c>
      <c r="H57" s="1147">
        <f t="shared" si="0"/>
        <v>1415315.4212503419</v>
      </c>
    </row>
    <row r="58" spans="2:8" ht="15" customHeight="1">
      <c r="B58" s="476" t="s">
        <v>1642</v>
      </c>
      <c r="C58" s="477"/>
      <c r="D58" s="477"/>
      <c r="E58" s="477"/>
      <c r="F58" s="477"/>
      <c r="G58" s="477"/>
      <c r="H58" s="477"/>
    </row>
    <row r="59" spans="2:8" ht="15" customHeight="1">
      <c r="B59" s="482" t="s">
        <v>723</v>
      </c>
      <c r="C59" s="474">
        <v>7486262.9910000004</v>
      </c>
      <c r="D59" s="474">
        <v>0</v>
      </c>
      <c r="E59" s="474">
        <v>0</v>
      </c>
      <c r="F59" s="474">
        <v>0</v>
      </c>
      <c r="G59" s="474">
        <v>507599.15397000004</v>
      </c>
      <c r="H59" s="474">
        <v>0</v>
      </c>
    </row>
    <row r="60" spans="2:8" ht="15" customHeight="1">
      <c r="B60" s="482" t="s">
        <v>701</v>
      </c>
      <c r="C60" s="474">
        <v>51388236.682999998</v>
      </c>
      <c r="D60" s="474">
        <v>0</v>
      </c>
      <c r="E60" s="474">
        <v>0</v>
      </c>
      <c r="F60" s="474">
        <v>0</v>
      </c>
      <c r="G60" s="474">
        <v>129734.69101000001</v>
      </c>
      <c r="H60" s="474">
        <v>0</v>
      </c>
    </row>
    <row r="61" spans="2:8" ht="15" customHeight="1">
      <c r="B61" s="482" t="s">
        <v>702</v>
      </c>
      <c r="C61" s="474">
        <v>3022586.176</v>
      </c>
      <c r="D61" s="474">
        <v>0</v>
      </c>
      <c r="E61" s="474">
        <v>64658.00945312238</v>
      </c>
      <c r="F61" s="474">
        <v>0</v>
      </c>
      <c r="G61" s="474">
        <v>1038207.71129</v>
      </c>
      <c r="H61" s="474">
        <v>0</v>
      </c>
    </row>
    <row r="62" spans="2:8" ht="15" customHeight="1">
      <c r="B62" s="482" t="s">
        <v>703</v>
      </c>
      <c r="C62" s="474">
        <v>399101.212</v>
      </c>
      <c r="D62" s="474">
        <v>0</v>
      </c>
      <c r="E62" s="474">
        <v>0</v>
      </c>
      <c r="F62" s="474">
        <v>0</v>
      </c>
      <c r="G62" s="474">
        <v>0</v>
      </c>
      <c r="H62" s="474">
        <v>0</v>
      </c>
    </row>
    <row r="63" spans="2:8" ht="24.95" customHeight="1">
      <c r="B63" s="483" t="s">
        <v>704</v>
      </c>
      <c r="C63" s="474">
        <v>0</v>
      </c>
      <c r="D63" s="474">
        <v>0</v>
      </c>
      <c r="E63" s="474">
        <v>0</v>
      </c>
      <c r="F63" s="474">
        <v>0</v>
      </c>
      <c r="G63" s="474">
        <v>0</v>
      </c>
      <c r="H63" s="474">
        <v>0</v>
      </c>
    </row>
    <row r="64" spans="2:8" ht="15" customHeight="1">
      <c r="B64" s="482" t="s">
        <v>689</v>
      </c>
      <c r="C64" s="474">
        <v>177336.94399999999</v>
      </c>
      <c r="D64" s="474">
        <v>0</v>
      </c>
      <c r="E64" s="474">
        <v>0</v>
      </c>
      <c r="F64" s="474">
        <v>0</v>
      </c>
      <c r="G64" s="474">
        <v>0</v>
      </c>
      <c r="H64" s="474">
        <v>0</v>
      </c>
    </row>
    <row r="65" spans="2:10" ht="15" customHeight="1">
      <c r="B65" s="482" t="s">
        <v>705</v>
      </c>
      <c r="C65" s="474">
        <v>0</v>
      </c>
      <c r="D65" s="474">
        <v>0</v>
      </c>
      <c r="E65" s="474">
        <v>0</v>
      </c>
      <c r="F65" s="474">
        <v>0</v>
      </c>
      <c r="G65" s="474">
        <v>0</v>
      </c>
      <c r="H65" s="474">
        <v>0</v>
      </c>
    </row>
    <row r="66" spans="2:10" ht="15" customHeight="1">
      <c r="B66" s="482" t="s">
        <v>706</v>
      </c>
      <c r="C66" s="474">
        <v>265279.522</v>
      </c>
      <c r="D66" s="474">
        <v>0</v>
      </c>
      <c r="E66" s="474">
        <v>0</v>
      </c>
      <c r="F66" s="474">
        <v>0</v>
      </c>
      <c r="G66" s="474">
        <v>0</v>
      </c>
      <c r="H66" s="474">
        <v>0</v>
      </c>
    </row>
    <row r="67" spans="2:10" ht="15" customHeight="1">
      <c r="B67" s="482" t="s">
        <v>27</v>
      </c>
      <c r="C67" s="474">
        <v>1169062.0390000001</v>
      </c>
      <c r="D67" s="474">
        <v>0</v>
      </c>
      <c r="E67" s="474">
        <v>0</v>
      </c>
      <c r="F67" s="474">
        <v>0</v>
      </c>
      <c r="G67" s="474">
        <v>0</v>
      </c>
      <c r="H67" s="474">
        <v>0</v>
      </c>
    </row>
    <row r="68" spans="2:10" ht="15" customHeight="1">
      <c r="B68" s="482" t="s">
        <v>707</v>
      </c>
      <c r="C68" s="474">
        <v>14071.718999999999</v>
      </c>
      <c r="D68" s="474">
        <v>0</v>
      </c>
      <c r="E68" s="474">
        <v>0</v>
      </c>
      <c r="F68" s="474">
        <v>0</v>
      </c>
      <c r="G68" s="474">
        <v>0</v>
      </c>
      <c r="H68" s="474">
        <v>0</v>
      </c>
    </row>
    <row r="69" spans="2:10" ht="15" customHeight="1">
      <c r="B69" s="482" t="s">
        <v>708</v>
      </c>
      <c r="C69" s="474">
        <v>5719.13</v>
      </c>
      <c r="D69" s="474">
        <v>0</v>
      </c>
      <c r="E69" s="474">
        <v>0</v>
      </c>
      <c r="F69" s="474">
        <v>0</v>
      </c>
      <c r="G69" s="474">
        <v>0</v>
      </c>
      <c r="H69" s="474">
        <v>0</v>
      </c>
    </row>
    <row r="70" spans="2:10" ht="15" customHeight="1">
      <c r="B70" s="484" t="s">
        <v>709</v>
      </c>
      <c r="C70" s="475">
        <v>975927.745</v>
      </c>
      <c r="D70" s="475">
        <v>0</v>
      </c>
      <c r="E70" s="475">
        <v>0</v>
      </c>
      <c r="F70" s="475">
        <v>0</v>
      </c>
      <c r="G70" s="475">
        <v>0</v>
      </c>
      <c r="H70" s="475">
        <v>0</v>
      </c>
    </row>
    <row r="71" spans="2:10" ht="15" customHeight="1" thickBot="1">
      <c r="B71" s="1272" t="s">
        <v>1644</v>
      </c>
      <c r="C71" s="478">
        <v>64903584.160999984</v>
      </c>
      <c r="D71" s="478">
        <v>0</v>
      </c>
      <c r="E71" s="478">
        <v>64658.00945312238</v>
      </c>
      <c r="F71" s="478">
        <v>0</v>
      </c>
      <c r="G71" s="478">
        <v>1675541.5562700001</v>
      </c>
      <c r="H71" s="478">
        <v>0</v>
      </c>
      <c r="J71" s="1352" t="s">
        <v>629</v>
      </c>
    </row>
    <row r="72" spans="2:10" ht="15" customHeight="1" thickTop="1">
      <c r="B72" s="485" t="s">
        <v>1858</v>
      </c>
      <c r="C72" s="479"/>
      <c r="D72" s="479"/>
      <c r="E72" s="479"/>
      <c r="F72" s="479"/>
      <c r="G72" s="479"/>
      <c r="H72" s="479"/>
      <c r="J72" s="1352"/>
    </row>
    <row r="73" spans="2:10" ht="15" customHeight="1">
      <c r="B73" s="1358"/>
      <c r="C73" s="1358"/>
    </row>
    <row r="74" spans="2:10" ht="15" customHeight="1">
      <c r="B74" s="1353"/>
      <c r="C74" s="1353"/>
    </row>
    <row r="75" spans="2:10" ht="15" customHeight="1">
      <c r="B75" s="1353"/>
      <c r="C75" s="1353"/>
    </row>
    <row r="76" spans="2:10" ht="15" customHeight="1">
      <c r="B76" s="480"/>
      <c r="C76" s="480"/>
      <c r="D76" s="480"/>
      <c r="E76" s="480"/>
      <c r="F76" s="480"/>
      <c r="G76" s="480"/>
      <c r="H76" s="480"/>
    </row>
  </sheetData>
  <mergeCells count="14">
    <mergeCell ref="J71:J72"/>
    <mergeCell ref="B2:H2"/>
    <mergeCell ref="B74:C74"/>
    <mergeCell ref="B75:C75"/>
    <mergeCell ref="B1:H1"/>
    <mergeCell ref="B3:H3"/>
    <mergeCell ref="G40:H40"/>
    <mergeCell ref="C42:C43"/>
    <mergeCell ref="D42:H42"/>
    <mergeCell ref="B73:C73"/>
    <mergeCell ref="C8:C9"/>
    <mergeCell ref="D8:H8"/>
    <mergeCell ref="C6:H6"/>
    <mergeCell ref="C41:H41"/>
  </mergeCells>
  <hyperlinks>
    <hyperlink ref="J8" location="Índice!A1" display="Back to the Index"/>
    <hyperlink ref="J71" location="Índice!A1" display="Back to the Index"/>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7"/>
  <sheetViews>
    <sheetView showZeros="0" zoomScaleNormal="100" workbookViewId="0"/>
  </sheetViews>
  <sheetFormatPr defaultRowHeight="12"/>
  <cols>
    <col min="1" max="1" width="12.7109375" style="2" customWidth="1"/>
    <col min="2" max="2" width="54.28515625" style="2" customWidth="1"/>
    <col min="3" max="16" width="8.7109375" style="2" customWidth="1"/>
    <col min="17" max="17" width="12.7109375" style="7" customWidth="1"/>
    <col min="18" max="18" width="9.140625" style="2"/>
    <col min="19" max="19" width="32.7109375" style="2" customWidth="1"/>
    <col min="20" max="16384" width="9.140625" style="2"/>
  </cols>
  <sheetData>
    <row r="1" spans="2:19" ht="15" customHeight="1"/>
    <row r="2" spans="2:19" ht="15" customHeight="1">
      <c r="B2" s="1421" t="s">
        <v>410</v>
      </c>
      <c r="C2" s="1421"/>
      <c r="D2" s="1421"/>
      <c r="E2" s="1421"/>
    </row>
    <row r="3" spans="2:19" ht="15" customHeight="1">
      <c r="B3" s="1421" t="s">
        <v>411</v>
      </c>
      <c r="C3" s="1421"/>
      <c r="D3" s="1421"/>
      <c r="E3" s="1421"/>
    </row>
    <row r="4" spans="2:19" ht="15" customHeight="1">
      <c r="B4" s="1103" t="s">
        <v>0</v>
      </c>
      <c r="C4" s="1103"/>
    </row>
    <row r="5" spans="2:19" ht="15" customHeight="1">
      <c r="C5" s="425"/>
      <c r="D5" s="427"/>
      <c r="E5" s="427"/>
      <c r="F5" s="427"/>
      <c r="G5" s="427"/>
      <c r="H5" s="427"/>
      <c r="I5" s="427"/>
      <c r="J5" s="427"/>
      <c r="K5" s="427"/>
      <c r="L5" s="427"/>
      <c r="M5" s="426"/>
      <c r="N5" s="426"/>
      <c r="O5" s="702"/>
    </row>
    <row r="6" spans="2:19" ht="15" customHeight="1">
      <c r="C6" s="1451" t="s">
        <v>1357</v>
      </c>
      <c r="D6" s="1451"/>
      <c r="E6" s="1451"/>
      <c r="F6" s="1451"/>
      <c r="G6" s="1451"/>
      <c r="H6" s="1451"/>
      <c r="I6" s="1451"/>
      <c r="J6" s="1451"/>
      <c r="K6" s="1451"/>
      <c r="L6" s="1451"/>
      <c r="M6" s="1451"/>
      <c r="N6" s="1451"/>
      <c r="O6" s="1451"/>
    </row>
    <row r="7" spans="2:19" s="49" customFormat="1" ht="15" customHeight="1">
      <c r="B7" s="1422" t="s">
        <v>365</v>
      </c>
      <c r="C7" s="1391" t="s">
        <v>1581</v>
      </c>
      <c r="D7" s="1391"/>
      <c r="E7" s="1391"/>
      <c r="F7" s="1391"/>
      <c r="G7" s="1391"/>
      <c r="H7" s="1391"/>
      <c r="I7" s="1391"/>
      <c r="J7" s="1391"/>
      <c r="K7" s="1391"/>
      <c r="L7" s="1391"/>
      <c r="M7" s="1391"/>
      <c r="N7" s="1391" t="s">
        <v>296</v>
      </c>
      <c r="O7" s="1391" t="s">
        <v>1</v>
      </c>
      <c r="Q7" s="1352" t="s">
        <v>629</v>
      </c>
    </row>
    <row r="8" spans="2:19" s="49" customFormat="1" ht="15" customHeight="1">
      <c r="B8" s="1423"/>
      <c r="C8" s="121" t="s">
        <v>366</v>
      </c>
      <c r="D8" s="122">
        <v>0.02</v>
      </c>
      <c r="E8" s="122">
        <v>0.04</v>
      </c>
      <c r="F8" s="122">
        <v>0.1</v>
      </c>
      <c r="G8" s="122">
        <v>0.2</v>
      </c>
      <c r="H8" s="122">
        <v>0.5</v>
      </c>
      <c r="I8" s="122">
        <v>0.7</v>
      </c>
      <c r="J8" s="122">
        <v>0.75</v>
      </c>
      <c r="K8" s="122">
        <v>1</v>
      </c>
      <c r="L8" s="122">
        <v>1.5</v>
      </c>
      <c r="M8" s="122" t="s">
        <v>412</v>
      </c>
      <c r="N8" s="1389"/>
      <c r="O8" s="1389"/>
      <c r="Q8" s="1352"/>
      <c r="S8" s="99"/>
    </row>
    <row r="9" spans="2:19" ht="15" customHeight="1">
      <c r="B9" s="117" t="s">
        <v>413</v>
      </c>
      <c r="C9" s="111">
        <v>25999.031087001</v>
      </c>
      <c r="D9" s="111"/>
      <c r="E9" s="111"/>
      <c r="F9" s="111"/>
      <c r="G9" s="111"/>
      <c r="H9" s="111"/>
      <c r="I9" s="111"/>
      <c r="J9" s="111"/>
      <c r="K9" s="111">
        <v>38.5541653443779</v>
      </c>
      <c r="L9" s="111"/>
      <c r="M9" s="111"/>
      <c r="N9" s="151">
        <v>26037.585252345376</v>
      </c>
      <c r="O9" s="123">
        <v>38.5541653443779</v>
      </c>
      <c r="P9" s="104"/>
      <c r="S9" s="99"/>
    </row>
    <row r="10" spans="2:19" ht="15" customHeight="1">
      <c r="B10" s="65" t="s">
        <v>414</v>
      </c>
      <c r="C10" s="111"/>
      <c r="D10" s="111"/>
      <c r="E10" s="111"/>
      <c r="F10" s="111"/>
      <c r="G10" s="111"/>
      <c r="H10" s="111"/>
      <c r="I10" s="111"/>
      <c r="J10" s="111"/>
      <c r="K10" s="111"/>
      <c r="L10" s="111"/>
      <c r="M10" s="111"/>
      <c r="N10" s="151">
        <v>0</v>
      </c>
      <c r="O10" s="123"/>
      <c r="P10" s="105"/>
      <c r="S10" s="99"/>
    </row>
    <row r="11" spans="2:19" ht="15" customHeight="1">
      <c r="B11" s="65" t="s">
        <v>415</v>
      </c>
      <c r="C11" s="111"/>
      <c r="D11" s="111"/>
      <c r="E11" s="111"/>
      <c r="F11" s="111"/>
      <c r="G11" s="111">
        <v>2.2854923433086487</v>
      </c>
      <c r="H11" s="111"/>
      <c r="I11" s="111"/>
      <c r="J11" s="111"/>
      <c r="K11" s="111"/>
      <c r="L11" s="111"/>
      <c r="M11" s="111"/>
      <c r="N11" s="151">
        <v>2.2854923433086487</v>
      </c>
      <c r="O11" s="123">
        <v>0.45709846866172876</v>
      </c>
      <c r="P11" s="105"/>
      <c r="S11" s="99"/>
    </row>
    <row r="12" spans="2:19" ht="15" customHeight="1">
      <c r="B12" s="65" t="s">
        <v>416</v>
      </c>
      <c r="C12" s="111"/>
      <c r="D12" s="111"/>
      <c r="E12" s="111"/>
      <c r="F12" s="111"/>
      <c r="G12" s="111"/>
      <c r="H12" s="111"/>
      <c r="I12" s="111"/>
      <c r="J12" s="111"/>
      <c r="K12" s="111"/>
      <c r="L12" s="111"/>
      <c r="M12" s="111"/>
      <c r="N12" s="151">
        <v>0</v>
      </c>
      <c r="O12" s="123"/>
      <c r="P12" s="104"/>
      <c r="S12" s="99"/>
    </row>
    <row r="13" spans="2:19" ht="15" customHeight="1">
      <c r="B13" s="65" t="s">
        <v>331</v>
      </c>
      <c r="C13" s="111"/>
      <c r="D13" s="111"/>
      <c r="E13" s="111"/>
      <c r="F13" s="111"/>
      <c r="G13" s="111"/>
      <c r="H13" s="111"/>
      <c r="I13" s="111"/>
      <c r="J13" s="111"/>
      <c r="K13" s="111"/>
      <c r="L13" s="111"/>
      <c r="M13" s="111"/>
      <c r="N13" s="151">
        <v>0</v>
      </c>
      <c r="O13" s="123"/>
      <c r="P13" s="105"/>
      <c r="S13" s="99"/>
    </row>
    <row r="14" spans="2:19" ht="15" customHeight="1">
      <c r="B14" s="65" t="s">
        <v>322</v>
      </c>
      <c r="C14" s="111"/>
      <c r="D14" s="111"/>
      <c r="E14" s="111"/>
      <c r="F14" s="111"/>
      <c r="G14" s="111">
        <v>136455.10437311031</v>
      </c>
      <c r="H14" s="111">
        <v>198515.59115292589</v>
      </c>
      <c r="I14" s="111"/>
      <c r="J14" s="111"/>
      <c r="K14" s="111">
        <v>2537.9037711425481</v>
      </c>
      <c r="L14" s="111"/>
      <c r="M14" s="111">
        <v>200203.39654167477</v>
      </c>
      <c r="N14" s="151">
        <v>537711.99583885353</v>
      </c>
      <c r="O14" s="123">
        <v>133090.78815306112</v>
      </c>
      <c r="P14" s="104"/>
      <c r="S14" s="99"/>
    </row>
    <row r="15" spans="2:19" ht="15" customHeight="1">
      <c r="B15" s="65" t="s">
        <v>323</v>
      </c>
      <c r="C15" s="111"/>
      <c r="D15" s="111"/>
      <c r="E15" s="111"/>
      <c r="F15" s="111"/>
      <c r="G15" s="111"/>
      <c r="H15" s="111"/>
      <c r="I15" s="111"/>
      <c r="J15" s="111"/>
      <c r="K15" s="111">
        <v>132238.83785241362</v>
      </c>
      <c r="L15" s="111"/>
      <c r="M15" s="111"/>
      <c r="N15" s="151">
        <v>132238.83785241362</v>
      </c>
      <c r="O15" s="123">
        <v>131874.07189532963</v>
      </c>
      <c r="P15" s="103"/>
      <c r="S15" s="99"/>
    </row>
    <row r="16" spans="2:19" ht="15" customHeight="1">
      <c r="B16" s="65" t="s">
        <v>324</v>
      </c>
      <c r="C16" s="111"/>
      <c r="D16" s="111"/>
      <c r="E16" s="111"/>
      <c r="F16" s="111"/>
      <c r="G16" s="111"/>
      <c r="H16" s="111"/>
      <c r="I16" s="111"/>
      <c r="J16" s="111">
        <v>0.15628195478963652</v>
      </c>
      <c r="K16" s="111"/>
      <c r="L16" s="111"/>
      <c r="M16" s="111"/>
      <c r="N16" s="151">
        <v>0.15628195478963652</v>
      </c>
      <c r="O16" s="123">
        <v>8.9303416015667797E-2</v>
      </c>
      <c r="P16" s="103"/>
      <c r="S16" s="99"/>
    </row>
    <row r="17" spans="1:19" s="7" customFormat="1" ht="15" customHeight="1">
      <c r="B17" s="65" t="s">
        <v>417</v>
      </c>
      <c r="C17" s="111"/>
      <c r="D17" s="111"/>
      <c r="E17" s="111"/>
      <c r="F17" s="111"/>
      <c r="G17" s="111"/>
      <c r="H17" s="111"/>
      <c r="I17" s="111"/>
      <c r="J17" s="111"/>
      <c r="K17" s="111"/>
      <c r="L17" s="111"/>
      <c r="M17" s="111"/>
      <c r="N17" s="151">
        <v>0</v>
      </c>
      <c r="O17" s="123"/>
      <c r="P17" s="103"/>
      <c r="S17" s="99"/>
    </row>
    <row r="18" spans="1:19" s="7" customFormat="1" ht="15" customHeight="1">
      <c r="B18" s="65" t="s">
        <v>363</v>
      </c>
      <c r="C18" s="111">
        <v>0</v>
      </c>
      <c r="D18" s="111">
        <v>0</v>
      </c>
      <c r="E18" s="111">
        <v>0</v>
      </c>
      <c r="F18" s="111">
        <v>0</v>
      </c>
      <c r="G18" s="111">
        <v>0</v>
      </c>
      <c r="H18" s="111">
        <v>0</v>
      </c>
      <c r="I18" s="111">
        <v>0</v>
      </c>
      <c r="J18" s="111">
        <v>0</v>
      </c>
      <c r="K18" s="111">
        <v>0</v>
      </c>
      <c r="L18" s="111">
        <v>0</v>
      </c>
      <c r="M18" s="111">
        <v>0</v>
      </c>
      <c r="N18" s="151">
        <v>0</v>
      </c>
      <c r="O18" s="123"/>
      <c r="P18" s="103"/>
      <c r="S18" s="99"/>
    </row>
    <row r="19" spans="1:19" ht="20.100000000000001" customHeight="1" thickBot="1">
      <c r="B19" s="1152" t="s">
        <v>2</v>
      </c>
      <c r="C19" s="730">
        <v>25999.031087001</v>
      </c>
      <c r="D19" s="730">
        <v>0</v>
      </c>
      <c r="E19" s="730">
        <v>0</v>
      </c>
      <c r="F19" s="730">
        <v>0</v>
      </c>
      <c r="G19" s="730">
        <v>136457.38986545362</v>
      </c>
      <c r="H19" s="730">
        <v>198515.59115292589</v>
      </c>
      <c r="I19" s="730">
        <v>0</v>
      </c>
      <c r="J19" s="730">
        <v>0.15628195478963652</v>
      </c>
      <c r="K19" s="730">
        <v>134815.29578890055</v>
      </c>
      <c r="L19" s="730">
        <v>0</v>
      </c>
      <c r="M19" s="730">
        <v>200203.39654167477</v>
      </c>
      <c r="N19" s="730">
        <v>695990.86071791069</v>
      </c>
      <c r="O19" s="730">
        <v>265003.96061561984</v>
      </c>
      <c r="S19" s="99"/>
    </row>
    <row r="20" spans="1:19" s="33" customFormat="1" ht="15" customHeight="1" thickTop="1">
      <c r="B20" s="119"/>
      <c r="C20" s="119"/>
      <c r="D20" s="119"/>
      <c r="E20" s="119"/>
      <c r="F20" s="119"/>
      <c r="G20" s="119"/>
      <c r="H20" s="119"/>
      <c r="I20" s="119"/>
      <c r="J20" s="119"/>
      <c r="K20" s="119"/>
      <c r="L20" s="119"/>
      <c r="M20" s="119"/>
      <c r="N20" s="5"/>
      <c r="O20" s="5"/>
      <c r="Q20" s="152"/>
      <c r="S20" s="120"/>
    </row>
    <row r="21" spans="1:19" ht="15" customHeight="1">
      <c r="O21" s="702"/>
    </row>
    <row r="22" spans="1:19" ht="15" customHeight="1">
      <c r="C22" s="1451" t="s">
        <v>607</v>
      </c>
      <c r="D22" s="1451"/>
      <c r="E22" s="1451"/>
      <c r="F22" s="1451"/>
      <c r="G22" s="1451"/>
      <c r="H22" s="1451"/>
      <c r="I22" s="1451"/>
      <c r="J22" s="1451"/>
      <c r="K22" s="1451"/>
      <c r="L22" s="1451"/>
      <c r="M22" s="1451"/>
      <c r="N22" s="1451"/>
      <c r="O22" s="1451"/>
    </row>
    <row r="23" spans="1:19" ht="15" customHeight="1">
      <c r="B23" s="1422" t="s">
        <v>365</v>
      </c>
      <c r="C23" s="1391" t="s">
        <v>1581</v>
      </c>
      <c r="D23" s="1391"/>
      <c r="E23" s="1391"/>
      <c r="F23" s="1391"/>
      <c r="G23" s="1391"/>
      <c r="H23" s="1391"/>
      <c r="I23" s="1391"/>
      <c r="J23" s="1391"/>
      <c r="K23" s="1391"/>
      <c r="L23" s="1391"/>
      <c r="M23" s="1391"/>
      <c r="N23" s="1391" t="s">
        <v>296</v>
      </c>
      <c r="O23" s="1391" t="s">
        <v>1</v>
      </c>
    </row>
    <row r="24" spans="1:19" ht="15" customHeight="1">
      <c r="B24" s="1423"/>
      <c r="C24" s="121" t="s">
        <v>366</v>
      </c>
      <c r="D24" s="122">
        <v>0.02</v>
      </c>
      <c r="E24" s="122">
        <v>0.04</v>
      </c>
      <c r="F24" s="122">
        <v>0.1</v>
      </c>
      <c r="G24" s="122">
        <v>0.2</v>
      </c>
      <c r="H24" s="122">
        <v>0.5</v>
      </c>
      <c r="I24" s="122">
        <v>0.7</v>
      </c>
      <c r="J24" s="122">
        <v>0.75</v>
      </c>
      <c r="K24" s="122">
        <v>1</v>
      </c>
      <c r="L24" s="122">
        <v>1.5</v>
      </c>
      <c r="M24" s="122" t="s">
        <v>412</v>
      </c>
      <c r="N24" s="1389"/>
      <c r="O24" s="1389"/>
    </row>
    <row r="25" spans="1:19" s="7" customFormat="1" ht="15" customHeight="1">
      <c r="A25" s="2"/>
      <c r="B25" s="117" t="s">
        <v>413</v>
      </c>
      <c r="C25" s="111">
        <v>12048.6</v>
      </c>
      <c r="D25" s="111">
        <v>0</v>
      </c>
      <c r="E25" s="111">
        <v>0</v>
      </c>
      <c r="F25" s="111">
        <v>0</v>
      </c>
      <c r="G25" s="111">
        <v>0</v>
      </c>
      <c r="H25" s="111">
        <v>0</v>
      </c>
      <c r="I25" s="111">
        <v>0</v>
      </c>
      <c r="J25" s="111">
        <v>0</v>
      </c>
      <c r="K25" s="111">
        <v>28.3</v>
      </c>
      <c r="L25" s="111">
        <v>0</v>
      </c>
      <c r="M25" s="111">
        <v>0</v>
      </c>
      <c r="N25" s="151">
        <v>12076.8</v>
      </c>
      <c r="O25" s="123">
        <v>28.3</v>
      </c>
      <c r="P25" s="2"/>
      <c r="R25" s="2"/>
      <c r="S25" s="2"/>
    </row>
    <row r="26" spans="1:19" s="7" customFormat="1" ht="15" customHeight="1">
      <c r="A26" s="2"/>
      <c r="B26" s="65" t="s">
        <v>414</v>
      </c>
      <c r="C26" s="111">
        <v>0</v>
      </c>
      <c r="D26" s="111">
        <v>0</v>
      </c>
      <c r="E26" s="111">
        <v>0</v>
      </c>
      <c r="F26" s="111">
        <v>0</v>
      </c>
      <c r="G26" s="111">
        <v>0</v>
      </c>
      <c r="H26" s="111">
        <v>0</v>
      </c>
      <c r="I26" s="111">
        <v>0</v>
      </c>
      <c r="J26" s="111">
        <v>0</v>
      </c>
      <c r="K26" s="111">
        <v>0</v>
      </c>
      <c r="L26" s="111">
        <v>0</v>
      </c>
      <c r="M26" s="111">
        <v>0</v>
      </c>
      <c r="N26" s="151">
        <v>0</v>
      </c>
      <c r="O26" s="123">
        <v>0</v>
      </c>
      <c r="P26" s="2"/>
      <c r="R26" s="2"/>
      <c r="S26" s="2"/>
    </row>
    <row r="27" spans="1:19" s="7" customFormat="1" ht="15" customHeight="1">
      <c r="A27" s="2"/>
      <c r="B27" s="65" t="s">
        <v>415</v>
      </c>
      <c r="C27" s="111">
        <v>0</v>
      </c>
      <c r="D27" s="111">
        <v>0</v>
      </c>
      <c r="E27" s="111">
        <v>0</v>
      </c>
      <c r="F27" s="111">
        <v>0</v>
      </c>
      <c r="G27" s="111">
        <v>0.1</v>
      </c>
      <c r="H27" s="111">
        <v>0</v>
      </c>
      <c r="I27" s="111">
        <v>0</v>
      </c>
      <c r="J27" s="111">
        <v>0</v>
      </c>
      <c r="K27" s="111">
        <v>0</v>
      </c>
      <c r="L27" s="111">
        <v>0</v>
      </c>
      <c r="M27" s="111">
        <v>0</v>
      </c>
      <c r="N27" s="151">
        <v>0.1</v>
      </c>
      <c r="O27" s="123">
        <v>0</v>
      </c>
      <c r="P27" s="2"/>
      <c r="R27" s="2"/>
      <c r="S27" s="2"/>
    </row>
    <row r="28" spans="1:19" s="7" customFormat="1" ht="15" customHeight="1">
      <c r="A28" s="2"/>
      <c r="B28" s="65" t="s">
        <v>416</v>
      </c>
      <c r="C28" s="111">
        <v>0</v>
      </c>
      <c r="D28" s="111">
        <v>0</v>
      </c>
      <c r="E28" s="111">
        <v>0</v>
      </c>
      <c r="F28" s="111">
        <v>0</v>
      </c>
      <c r="G28" s="111">
        <v>0</v>
      </c>
      <c r="H28" s="111">
        <v>0</v>
      </c>
      <c r="I28" s="111">
        <v>0</v>
      </c>
      <c r="J28" s="111">
        <v>0</v>
      </c>
      <c r="K28" s="111">
        <v>0</v>
      </c>
      <c r="L28" s="111">
        <v>0</v>
      </c>
      <c r="M28" s="111">
        <v>0</v>
      </c>
      <c r="N28" s="151">
        <v>0</v>
      </c>
      <c r="O28" s="123">
        <v>0</v>
      </c>
      <c r="P28" s="2"/>
      <c r="R28" s="2"/>
      <c r="S28" s="2"/>
    </row>
    <row r="29" spans="1:19" s="7" customFormat="1" ht="15" customHeight="1">
      <c r="A29" s="2"/>
      <c r="B29" s="65" t="s">
        <v>331</v>
      </c>
      <c r="C29" s="111">
        <v>0</v>
      </c>
      <c r="D29" s="111">
        <v>0</v>
      </c>
      <c r="E29" s="111">
        <v>0</v>
      </c>
      <c r="F29" s="111">
        <v>0</v>
      </c>
      <c r="G29" s="111">
        <v>0</v>
      </c>
      <c r="H29" s="111">
        <v>0</v>
      </c>
      <c r="I29" s="111">
        <v>0</v>
      </c>
      <c r="J29" s="111">
        <v>0</v>
      </c>
      <c r="K29" s="111">
        <v>0</v>
      </c>
      <c r="L29" s="111">
        <v>0</v>
      </c>
      <c r="M29" s="111">
        <v>0</v>
      </c>
      <c r="N29" s="151">
        <v>0</v>
      </c>
      <c r="O29" s="123">
        <v>0</v>
      </c>
      <c r="P29" s="2"/>
      <c r="R29" s="2"/>
      <c r="S29" s="2"/>
    </row>
    <row r="30" spans="1:19" s="7" customFormat="1" ht="15" customHeight="1">
      <c r="A30" s="2"/>
      <c r="B30" s="65" t="s">
        <v>322</v>
      </c>
      <c r="C30" s="111">
        <v>0</v>
      </c>
      <c r="D30" s="111">
        <v>0</v>
      </c>
      <c r="E30" s="111">
        <v>0</v>
      </c>
      <c r="F30" s="111">
        <v>0</v>
      </c>
      <c r="G30" s="111">
        <v>124439.3</v>
      </c>
      <c r="H30" s="111">
        <v>226330.2</v>
      </c>
      <c r="I30" s="111">
        <v>0</v>
      </c>
      <c r="J30" s="111">
        <v>0</v>
      </c>
      <c r="K30" s="111">
        <v>5477.3</v>
      </c>
      <c r="L30" s="111">
        <v>0</v>
      </c>
      <c r="M30" s="111">
        <v>172796.9</v>
      </c>
      <c r="N30" s="151">
        <v>529043.69999999995</v>
      </c>
      <c r="O30" s="123">
        <v>146112.79999999999</v>
      </c>
      <c r="P30" s="2"/>
      <c r="R30" s="2"/>
      <c r="S30" s="2"/>
    </row>
    <row r="31" spans="1:19" s="7" customFormat="1" ht="15" customHeight="1">
      <c r="A31" s="2"/>
      <c r="B31" s="65" t="s">
        <v>323</v>
      </c>
      <c r="C31" s="111">
        <v>0</v>
      </c>
      <c r="D31" s="111">
        <v>0</v>
      </c>
      <c r="E31" s="111">
        <v>0</v>
      </c>
      <c r="F31" s="111">
        <v>0</v>
      </c>
      <c r="G31" s="111">
        <v>0</v>
      </c>
      <c r="H31" s="111">
        <v>0</v>
      </c>
      <c r="I31" s="111">
        <v>0</v>
      </c>
      <c r="J31" s="111">
        <v>0</v>
      </c>
      <c r="K31" s="111">
        <v>116155.1</v>
      </c>
      <c r="L31" s="111">
        <v>0</v>
      </c>
      <c r="M31" s="111">
        <v>0</v>
      </c>
      <c r="N31" s="151">
        <v>116155.1</v>
      </c>
      <c r="O31" s="123">
        <v>115398.8</v>
      </c>
      <c r="P31" s="2"/>
      <c r="R31" s="2"/>
      <c r="S31" s="2"/>
    </row>
    <row r="32" spans="1:19" s="7" customFormat="1" ht="15" customHeight="1">
      <c r="A32" s="2"/>
      <c r="B32" s="65" t="s">
        <v>324</v>
      </c>
      <c r="C32" s="111">
        <v>0</v>
      </c>
      <c r="D32" s="111">
        <v>0</v>
      </c>
      <c r="E32" s="111">
        <v>0</v>
      </c>
      <c r="F32" s="111">
        <v>0</v>
      </c>
      <c r="G32" s="111">
        <v>0</v>
      </c>
      <c r="H32" s="111">
        <v>0</v>
      </c>
      <c r="I32" s="111">
        <v>0</v>
      </c>
      <c r="J32" s="111">
        <v>63.1</v>
      </c>
      <c r="K32" s="111">
        <v>0</v>
      </c>
      <c r="L32" s="111">
        <v>0</v>
      </c>
      <c r="M32" s="111">
        <v>0</v>
      </c>
      <c r="N32" s="151">
        <v>63.1</v>
      </c>
      <c r="O32" s="123">
        <v>36.1</v>
      </c>
      <c r="P32" s="2"/>
      <c r="R32" s="2"/>
      <c r="S32" s="2"/>
    </row>
    <row r="33" spans="1:19" s="7" customFormat="1" ht="15" customHeight="1">
      <c r="A33" s="2"/>
      <c r="B33" s="65" t="s">
        <v>417</v>
      </c>
      <c r="C33" s="111">
        <v>0</v>
      </c>
      <c r="D33" s="111">
        <v>0</v>
      </c>
      <c r="E33" s="111">
        <v>0</v>
      </c>
      <c r="F33" s="111">
        <v>0</v>
      </c>
      <c r="G33" s="111">
        <v>0</v>
      </c>
      <c r="H33" s="111">
        <v>0</v>
      </c>
      <c r="I33" s="111">
        <v>0</v>
      </c>
      <c r="J33" s="111">
        <v>0</v>
      </c>
      <c r="K33" s="111">
        <v>0</v>
      </c>
      <c r="L33" s="111">
        <v>0</v>
      </c>
      <c r="M33" s="111">
        <v>0</v>
      </c>
      <c r="N33" s="151">
        <v>0</v>
      </c>
      <c r="O33" s="123">
        <v>0</v>
      </c>
      <c r="P33" s="2"/>
      <c r="R33" s="2"/>
      <c r="S33" s="2"/>
    </row>
    <row r="34" spans="1:19" s="7" customFormat="1" ht="15" customHeight="1">
      <c r="A34" s="2"/>
      <c r="B34" s="65" t="s">
        <v>363</v>
      </c>
      <c r="C34" s="111">
        <v>0</v>
      </c>
      <c r="D34" s="111">
        <v>0</v>
      </c>
      <c r="E34" s="111">
        <v>0</v>
      </c>
      <c r="F34" s="111">
        <v>0</v>
      </c>
      <c r="G34" s="111">
        <v>0</v>
      </c>
      <c r="H34" s="111">
        <v>0</v>
      </c>
      <c r="I34" s="111">
        <v>0</v>
      </c>
      <c r="J34" s="111">
        <v>0</v>
      </c>
      <c r="K34" s="111">
        <v>0</v>
      </c>
      <c r="L34" s="111">
        <v>0</v>
      </c>
      <c r="M34" s="111">
        <v>0</v>
      </c>
      <c r="N34" s="151">
        <v>0</v>
      </c>
      <c r="O34" s="123">
        <v>0</v>
      </c>
      <c r="P34" s="2"/>
      <c r="R34" s="2"/>
      <c r="S34" s="2"/>
    </row>
    <row r="35" spans="1:19" s="7" customFormat="1" ht="20.100000000000001" customHeight="1" thickBot="1">
      <c r="A35" s="2"/>
      <c r="B35" s="1152" t="s">
        <v>2</v>
      </c>
      <c r="C35" s="730">
        <v>12048.6</v>
      </c>
      <c r="D35" s="730">
        <v>0</v>
      </c>
      <c r="E35" s="730">
        <v>0</v>
      </c>
      <c r="F35" s="730">
        <v>0</v>
      </c>
      <c r="G35" s="730">
        <v>124439.3</v>
      </c>
      <c r="H35" s="730">
        <v>226330.2</v>
      </c>
      <c r="I35" s="730">
        <v>0</v>
      </c>
      <c r="J35" s="730">
        <v>63.1</v>
      </c>
      <c r="K35" s="730">
        <v>121660.7</v>
      </c>
      <c r="L35" s="730">
        <v>0</v>
      </c>
      <c r="M35" s="730">
        <v>172796.9</v>
      </c>
      <c r="N35" s="730">
        <v>657338.80000000005</v>
      </c>
      <c r="O35" s="730">
        <v>261575.9</v>
      </c>
      <c r="P35" s="2"/>
      <c r="R35" s="2"/>
      <c r="S35" s="2"/>
    </row>
    <row r="36" spans="1:19" s="7" customFormat="1" ht="12.75" thickTop="1">
      <c r="A36" s="2"/>
      <c r="B36" s="2"/>
      <c r="C36" s="2"/>
      <c r="D36" s="2"/>
      <c r="E36" s="2"/>
      <c r="F36" s="2"/>
      <c r="G36" s="2"/>
      <c r="H36" s="2"/>
      <c r="I36" s="2"/>
      <c r="J36" s="2"/>
      <c r="K36" s="2"/>
      <c r="L36" s="2"/>
      <c r="M36" s="2"/>
      <c r="N36" s="2"/>
      <c r="O36" s="2"/>
      <c r="P36" s="2"/>
      <c r="R36" s="2"/>
      <c r="S36" s="2"/>
    </row>
    <row r="37" spans="1:19" s="7" customFormat="1">
      <c r="A37" s="2"/>
      <c r="B37" s="2"/>
      <c r="C37" s="2"/>
      <c r="D37" s="2"/>
      <c r="E37" s="2"/>
      <c r="F37" s="2"/>
      <c r="G37" s="2"/>
      <c r="H37" s="2"/>
      <c r="I37" s="2"/>
      <c r="J37" s="2"/>
      <c r="K37" s="2"/>
      <c r="L37" s="2"/>
      <c r="M37" s="2"/>
      <c r="N37" s="2"/>
      <c r="O37" s="2"/>
      <c r="P37" s="2"/>
      <c r="R37" s="2"/>
      <c r="S37" s="2"/>
    </row>
    <row r="38" spans="1:19" s="7" customFormat="1">
      <c r="A38" s="2"/>
      <c r="B38" s="2"/>
      <c r="C38" s="2"/>
      <c r="D38" s="2"/>
      <c r="E38" s="2"/>
      <c r="F38" s="2"/>
      <c r="G38" s="2"/>
      <c r="H38" s="2"/>
      <c r="I38" s="2"/>
      <c r="J38" s="2"/>
      <c r="K38" s="2"/>
      <c r="L38" s="2"/>
      <c r="M38" s="2"/>
      <c r="N38" s="2"/>
      <c r="O38" s="2"/>
      <c r="P38" s="2"/>
      <c r="R38" s="2"/>
      <c r="S38" s="2"/>
    </row>
    <row r="39" spans="1:19" s="7" customFormat="1">
      <c r="A39" s="2"/>
      <c r="B39" s="2"/>
      <c r="C39" s="2"/>
      <c r="D39" s="2"/>
      <c r="E39" s="2"/>
      <c r="F39" s="2"/>
      <c r="G39" s="2"/>
      <c r="H39" s="2"/>
      <c r="I39" s="2"/>
      <c r="J39" s="2"/>
      <c r="K39" s="2"/>
      <c r="L39" s="2"/>
      <c r="M39" s="2"/>
      <c r="N39" s="2"/>
      <c r="O39" s="2"/>
      <c r="P39" s="2"/>
      <c r="R39" s="2"/>
      <c r="S39" s="2"/>
    </row>
    <row r="40" spans="1:19" s="7" customFormat="1">
      <c r="A40" s="2"/>
      <c r="B40" s="2"/>
      <c r="C40" s="2"/>
      <c r="D40" s="2"/>
      <c r="E40" s="2"/>
      <c r="F40" s="2"/>
      <c r="G40" s="2"/>
      <c r="H40" s="2"/>
      <c r="I40" s="2"/>
      <c r="J40" s="2"/>
      <c r="K40" s="2"/>
      <c r="L40" s="2"/>
      <c r="M40" s="2"/>
      <c r="N40" s="2"/>
      <c r="O40" s="2"/>
      <c r="P40" s="2"/>
      <c r="R40" s="2"/>
      <c r="S40" s="2"/>
    </row>
    <row r="41" spans="1:19" s="7" customFormat="1">
      <c r="A41" s="2"/>
      <c r="B41" s="2"/>
      <c r="C41" s="2"/>
      <c r="D41" s="2"/>
      <c r="E41" s="2"/>
      <c r="F41" s="2"/>
      <c r="G41" s="2"/>
      <c r="H41" s="2"/>
      <c r="I41" s="2"/>
      <c r="J41" s="2"/>
      <c r="K41" s="2"/>
      <c r="L41" s="2"/>
      <c r="M41" s="2"/>
      <c r="N41" s="2"/>
      <c r="O41" s="2"/>
      <c r="P41" s="2"/>
      <c r="R41" s="2"/>
      <c r="S41" s="2"/>
    </row>
    <row r="42" spans="1:19" s="7" customFormat="1">
      <c r="A42" s="2"/>
      <c r="B42" s="2"/>
      <c r="C42" s="2"/>
      <c r="D42" s="2"/>
      <c r="E42" s="2"/>
      <c r="F42" s="2"/>
      <c r="G42" s="2"/>
      <c r="H42" s="2"/>
      <c r="I42" s="2"/>
      <c r="J42" s="2"/>
      <c r="K42" s="2"/>
      <c r="L42" s="2"/>
      <c r="M42" s="2"/>
      <c r="N42" s="2"/>
      <c r="O42" s="2"/>
      <c r="P42" s="2"/>
      <c r="R42" s="2"/>
      <c r="S42" s="2"/>
    </row>
    <row r="43" spans="1:19" s="7" customFormat="1">
      <c r="A43" s="2"/>
      <c r="B43" s="2"/>
      <c r="C43" s="2"/>
      <c r="D43" s="2"/>
      <c r="E43" s="2"/>
      <c r="F43" s="2"/>
      <c r="G43" s="2"/>
      <c r="H43" s="2"/>
      <c r="I43" s="2"/>
      <c r="J43" s="2"/>
      <c r="K43" s="2"/>
      <c r="L43" s="2"/>
      <c r="M43" s="2"/>
      <c r="N43" s="2"/>
      <c r="O43" s="2"/>
      <c r="P43" s="2"/>
      <c r="R43" s="2"/>
      <c r="S43" s="2"/>
    </row>
    <row r="44" spans="1:19" s="7" customFormat="1">
      <c r="A44" s="2"/>
      <c r="B44" s="2"/>
      <c r="C44" s="2"/>
      <c r="D44" s="2"/>
      <c r="E44" s="2"/>
      <c r="F44" s="2"/>
      <c r="G44" s="2"/>
      <c r="H44" s="2"/>
      <c r="I44" s="2"/>
      <c r="J44" s="2"/>
      <c r="K44" s="2"/>
      <c r="L44" s="2"/>
      <c r="M44" s="2"/>
      <c r="N44" s="2"/>
      <c r="O44" s="2"/>
      <c r="P44" s="2"/>
      <c r="R44" s="2"/>
      <c r="S44" s="2"/>
    </row>
    <row r="45" spans="1:19" s="7" customFormat="1">
      <c r="A45" s="2"/>
      <c r="B45" s="2"/>
      <c r="C45" s="2"/>
      <c r="D45" s="2"/>
      <c r="E45" s="2"/>
      <c r="F45" s="2"/>
      <c r="G45" s="2"/>
      <c r="H45" s="2"/>
      <c r="I45" s="2"/>
      <c r="J45" s="2"/>
      <c r="K45" s="2"/>
      <c r="L45" s="2"/>
      <c r="M45" s="2"/>
      <c r="N45" s="2"/>
      <c r="O45" s="2"/>
      <c r="P45" s="2"/>
      <c r="R45" s="2"/>
      <c r="S45" s="2"/>
    </row>
    <row r="46" spans="1:19" s="7" customFormat="1">
      <c r="A46" s="2"/>
      <c r="B46" s="2"/>
      <c r="C46" s="2"/>
      <c r="D46" s="2"/>
      <c r="E46" s="2"/>
      <c r="F46" s="2"/>
      <c r="G46" s="2"/>
      <c r="H46" s="2"/>
      <c r="I46" s="2"/>
      <c r="J46" s="2"/>
      <c r="K46" s="2"/>
      <c r="L46" s="2"/>
      <c r="M46" s="2"/>
      <c r="N46" s="2"/>
      <c r="O46" s="2"/>
      <c r="P46" s="2"/>
      <c r="R46" s="2"/>
      <c r="S46" s="2"/>
    </row>
    <row r="47" spans="1:19" s="7" customFormat="1">
      <c r="A47" s="2"/>
      <c r="B47" s="2"/>
      <c r="C47" s="2"/>
      <c r="D47" s="2"/>
      <c r="E47" s="2"/>
      <c r="F47" s="2"/>
      <c r="G47" s="2"/>
      <c r="H47" s="2"/>
      <c r="I47" s="2"/>
      <c r="J47" s="2"/>
      <c r="K47" s="2"/>
      <c r="L47" s="2"/>
      <c r="M47" s="2"/>
      <c r="N47" s="2"/>
      <c r="O47" s="2"/>
      <c r="P47" s="2"/>
      <c r="R47" s="2"/>
      <c r="S47" s="2"/>
    </row>
  </sheetData>
  <mergeCells count="13">
    <mergeCell ref="B23:B24"/>
    <mergeCell ref="C23:M23"/>
    <mergeCell ref="N23:N24"/>
    <mergeCell ref="O23:O24"/>
    <mergeCell ref="B7:B8"/>
    <mergeCell ref="C7:M7"/>
    <mergeCell ref="N7:N8"/>
    <mergeCell ref="O7:O8"/>
    <mergeCell ref="C6:O6"/>
    <mergeCell ref="C22:O22"/>
    <mergeCell ref="B3:E3"/>
    <mergeCell ref="B2:E2"/>
    <mergeCell ref="Q7:Q8"/>
  </mergeCells>
  <hyperlinks>
    <hyperlink ref="Q7" location="Índice!A1" display="Back to the Index"/>
  </hyperlinks>
  <pageMargins left="0.7" right="0.7" top="0.75" bottom="0.75" header="0.3" footer="0.3"/>
  <pageSetup paperSize="9" orientation="portrait" r:id="rId1"/>
  <ignoredErrors>
    <ignoredError sqref="C8 C24"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N79"/>
  <sheetViews>
    <sheetView showGridLines="0" showZeros="0" topLeftCell="A43" zoomScaleNormal="100" workbookViewId="0"/>
  </sheetViews>
  <sheetFormatPr defaultRowHeight="15" customHeight="1"/>
  <cols>
    <col min="1" max="1" width="12.7109375" style="2" customWidth="1"/>
    <col min="2" max="3" width="15.7109375" style="2" customWidth="1"/>
    <col min="4" max="10" width="15" style="2" customWidth="1"/>
    <col min="11" max="11" width="8.7109375" style="2" customWidth="1"/>
    <col min="12" max="12" width="12.7109375" style="2" customWidth="1"/>
    <col min="13" max="16384" width="9.140625" style="2"/>
  </cols>
  <sheetData>
    <row r="2" spans="2:14" ht="15" customHeight="1">
      <c r="B2" s="1421" t="s">
        <v>620</v>
      </c>
      <c r="C2" s="1421"/>
      <c r="D2" s="1421"/>
      <c r="E2" s="1421"/>
    </row>
    <row r="3" spans="2:14" ht="15" customHeight="1">
      <c r="B3" s="1421" t="s">
        <v>418</v>
      </c>
      <c r="C3" s="1421"/>
      <c r="D3" s="1421"/>
      <c r="E3" s="1421"/>
    </row>
    <row r="4" spans="2:14" ht="15" customHeight="1">
      <c r="B4" s="1421" t="s">
        <v>1633</v>
      </c>
      <c r="C4" s="1421"/>
      <c r="D4" s="1421"/>
      <c r="E4" s="1421"/>
    </row>
    <row r="5" spans="2:14" ht="15" customHeight="1">
      <c r="B5" s="1103" t="s">
        <v>0</v>
      </c>
      <c r="C5" s="1103"/>
      <c r="J5" s="699"/>
    </row>
    <row r="6" spans="2:14" ht="15" customHeight="1">
      <c r="B6" s="1032"/>
      <c r="C6" s="1032"/>
      <c r="J6" s="986"/>
    </row>
    <row r="7" spans="2:14" ht="15" customHeight="1">
      <c r="D7" s="1359" t="s">
        <v>1357</v>
      </c>
      <c r="E7" s="1359"/>
      <c r="F7" s="1359"/>
      <c r="G7" s="1359"/>
      <c r="H7" s="1359"/>
      <c r="I7" s="1359"/>
      <c r="J7" s="1359"/>
    </row>
    <row r="8" spans="2:14" ht="15" customHeight="1">
      <c r="D8" s="1012" t="s">
        <v>305</v>
      </c>
      <c r="E8" s="1012" t="s">
        <v>306</v>
      </c>
      <c r="F8" s="1012" t="s">
        <v>307</v>
      </c>
      <c r="G8" s="1012" t="s">
        <v>308</v>
      </c>
      <c r="H8" s="1012" t="s">
        <v>309</v>
      </c>
      <c r="I8" s="1012" t="s">
        <v>310</v>
      </c>
      <c r="J8" s="1012" t="s">
        <v>311</v>
      </c>
    </row>
    <row r="9" spans="2:14" ht="24.95" customHeight="1">
      <c r="B9" s="700"/>
      <c r="C9" s="602" t="s">
        <v>370</v>
      </c>
      <c r="D9" s="602" t="s">
        <v>419</v>
      </c>
      <c r="E9" s="602" t="s">
        <v>420</v>
      </c>
      <c r="F9" s="602" t="s">
        <v>375</v>
      </c>
      <c r="G9" s="602" t="s">
        <v>376</v>
      </c>
      <c r="H9" s="602" t="s">
        <v>421</v>
      </c>
      <c r="I9" s="602" t="s">
        <v>1</v>
      </c>
      <c r="J9" s="602" t="s">
        <v>362</v>
      </c>
      <c r="L9" s="1352" t="s">
        <v>629</v>
      </c>
    </row>
    <row r="10" spans="2:14" s="99" customFormat="1" ht="15" customHeight="1">
      <c r="B10" s="124" t="s">
        <v>380</v>
      </c>
      <c r="C10" s="125" t="s">
        <v>381</v>
      </c>
      <c r="D10" s="126"/>
      <c r="E10" s="126"/>
      <c r="F10" s="126"/>
      <c r="G10" s="126"/>
      <c r="H10" s="126"/>
      <c r="I10" s="129"/>
      <c r="J10" s="128"/>
      <c r="L10" s="1352"/>
    </row>
    <row r="11" spans="2:14" s="99" customFormat="1" ht="15" customHeight="1">
      <c r="B11" s="131"/>
      <c r="C11" s="125" t="s">
        <v>382</v>
      </c>
      <c r="D11" s="67"/>
      <c r="E11" s="67"/>
      <c r="F11" s="67"/>
      <c r="G11" s="67"/>
      <c r="H11" s="67"/>
      <c r="I11" s="67"/>
      <c r="J11" s="118"/>
      <c r="L11"/>
      <c r="M11"/>
      <c r="N11"/>
    </row>
    <row r="12" spans="2:14" s="49" customFormat="1" ht="15" customHeight="1">
      <c r="B12" s="131"/>
      <c r="C12" s="125" t="s">
        <v>383</v>
      </c>
      <c r="D12" s="67">
        <v>2.1649321466347202</v>
      </c>
      <c r="E12" s="132">
        <v>1E-3</v>
      </c>
      <c r="F12" s="67">
        <v>1</v>
      </c>
      <c r="G12" s="132">
        <v>0.42259999999999998</v>
      </c>
      <c r="H12" s="67">
        <v>365.24999999999932</v>
      </c>
      <c r="I12" s="67">
        <v>0.40235739811718402</v>
      </c>
      <c r="J12" s="118">
        <v>0.18590000000000001</v>
      </c>
      <c r="L12"/>
      <c r="M12"/>
      <c r="N12"/>
    </row>
    <row r="13" spans="2:14" ht="15" customHeight="1">
      <c r="B13" s="131"/>
      <c r="C13" s="125" t="s">
        <v>384</v>
      </c>
      <c r="D13" s="67">
        <v>133.63280075399399</v>
      </c>
      <c r="E13" s="132">
        <v>2E-3</v>
      </c>
      <c r="F13" s="67">
        <v>2</v>
      </c>
      <c r="G13" s="132">
        <v>0.42259999999999998</v>
      </c>
      <c r="H13" s="67">
        <v>365.24999999999994</v>
      </c>
      <c r="I13" s="67">
        <v>39.941702836475002</v>
      </c>
      <c r="J13" s="118">
        <v>0.2989</v>
      </c>
      <c r="L13"/>
      <c r="M13"/>
      <c r="N13"/>
    </row>
    <row r="14" spans="2:14" ht="15" customHeight="1">
      <c r="B14" s="131"/>
      <c r="C14" s="125" t="s">
        <v>385</v>
      </c>
      <c r="D14" s="67">
        <v>359.64737802198903</v>
      </c>
      <c r="E14" s="132">
        <v>4.0000000000000001E-3</v>
      </c>
      <c r="F14" s="67">
        <v>2</v>
      </c>
      <c r="G14" s="132">
        <v>0.42259999999999998</v>
      </c>
      <c r="H14" s="67">
        <v>365.24999999999864</v>
      </c>
      <c r="I14" s="67">
        <v>164.84608059355202</v>
      </c>
      <c r="J14" s="118">
        <v>0.45839999999999997</v>
      </c>
      <c r="L14"/>
      <c r="M14"/>
      <c r="N14"/>
    </row>
    <row r="15" spans="2:14" ht="15" customHeight="1">
      <c r="B15" s="131"/>
      <c r="C15" s="125" t="s">
        <v>386</v>
      </c>
      <c r="D15" s="67">
        <v>2870.11696245027</v>
      </c>
      <c r="E15" s="132">
        <v>7.0000000000000001E-3</v>
      </c>
      <c r="F15" s="67">
        <v>9</v>
      </c>
      <c r="G15" s="132">
        <v>0.42259999999999998</v>
      </c>
      <c r="H15" s="67">
        <v>571.72898463668866</v>
      </c>
      <c r="I15" s="67">
        <v>1972.4325427717399</v>
      </c>
      <c r="J15" s="118">
        <v>0.68720000000000003</v>
      </c>
      <c r="L15"/>
      <c r="M15"/>
      <c r="N15"/>
    </row>
    <row r="16" spans="2:14" ht="15" customHeight="1">
      <c r="B16" s="131"/>
      <c r="C16" s="125" t="s">
        <v>387</v>
      </c>
      <c r="D16" s="67">
        <v>14.666960977428699</v>
      </c>
      <c r="E16" s="132">
        <v>1.2999999999999999E-2</v>
      </c>
      <c r="F16" s="67">
        <v>4</v>
      </c>
      <c r="G16" s="132">
        <v>0.42259999999999998</v>
      </c>
      <c r="H16" s="67">
        <v>365.24999999999915</v>
      </c>
      <c r="I16" s="67">
        <v>11.9301237283308</v>
      </c>
      <c r="J16" s="118">
        <v>0.81340000000000001</v>
      </c>
      <c r="L16"/>
      <c r="M16"/>
      <c r="N16"/>
    </row>
    <row r="17" spans="1:14" ht="15" customHeight="1">
      <c r="B17" s="131"/>
      <c r="C17" s="125" t="s">
        <v>388</v>
      </c>
      <c r="D17" s="67">
        <v>5536.5656490758902</v>
      </c>
      <c r="E17" s="132">
        <v>2.3E-2</v>
      </c>
      <c r="F17" s="67">
        <v>6</v>
      </c>
      <c r="G17" s="132">
        <v>0.42259999999999998</v>
      </c>
      <c r="H17" s="67">
        <v>1171.1827883004225</v>
      </c>
      <c r="I17" s="67">
        <v>7071.9383846824594</v>
      </c>
      <c r="J17" s="118">
        <v>1.2773000000000001</v>
      </c>
      <c r="L17"/>
      <c r="M17"/>
      <c r="N17"/>
    </row>
    <row r="18" spans="1:14" ht="15" customHeight="1">
      <c r="B18" s="131"/>
      <c r="C18" s="125" t="s">
        <v>389</v>
      </c>
      <c r="D18" s="67">
        <v>64.943387291308895</v>
      </c>
      <c r="E18" s="132">
        <v>3.6999999999999998E-2</v>
      </c>
      <c r="F18" s="67">
        <v>1</v>
      </c>
      <c r="G18" s="132">
        <v>0.42259999999999998</v>
      </c>
      <c r="H18" s="67">
        <v>365.2500000000004</v>
      </c>
      <c r="I18" s="67">
        <v>76.323821185505807</v>
      </c>
      <c r="J18" s="118">
        <v>1.1752</v>
      </c>
      <c r="L18"/>
      <c r="M18"/>
      <c r="N18"/>
    </row>
    <row r="19" spans="1:14" ht="15" customHeight="1">
      <c r="B19" s="131"/>
      <c r="C19" s="125" t="s">
        <v>390</v>
      </c>
      <c r="D19" s="67">
        <v>68.130215495968002</v>
      </c>
      <c r="E19" s="132">
        <v>5.8999999999999997E-2</v>
      </c>
      <c r="F19" s="67">
        <v>1</v>
      </c>
      <c r="G19" s="132">
        <v>0.42259999999999998</v>
      </c>
      <c r="H19" s="67">
        <v>365.24999999999983</v>
      </c>
      <c r="I19" s="67">
        <v>95.525211287461403</v>
      </c>
      <c r="J19" s="118">
        <v>1.4020999999999999</v>
      </c>
      <c r="L19"/>
      <c r="M19"/>
      <c r="N19"/>
    </row>
    <row r="20" spans="1:14" ht="15" customHeight="1">
      <c r="B20" s="131"/>
      <c r="C20" s="125" t="s">
        <v>391</v>
      </c>
      <c r="D20" s="67">
        <v>0</v>
      </c>
      <c r="E20" s="132">
        <v>0</v>
      </c>
      <c r="F20" s="67"/>
      <c r="G20" s="132">
        <v>0</v>
      </c>
      <c r="H20" s="67">
        <v>0</v>
      </c>
      <c r="I20" s="67">
        <v>0</v>
      </c>
      <c r="J20" s="118"/>
      <c r="L20"/>
      <c r="M20"/>
      <c r="N20"/>
    </row>
    <row r="21" spans="1:14" ht="15" customHeight="1">
      <c r="B21" s="131"/>
      <c r="C21" s="125" t="s">
        <v>392</v>
      </c>
      <c r="D21" s="67">
        <v>3091.0808105409801</v>
      </c>
      <c r="E21" s="132">
        <v>0.115</v>
      </c>
      <c r="F21" s="67">
        <v>4</v>
      </c>
      <c r="G21" s="132">
        <v>0.42259999999999998</v>
      </c>
      <c r="H21" s="67">
        <v>977.80732283610394</v>
      </c>
      <c r="I21" s="67">
        <v>6311.7253547096298</v>
      </c>
      <c r="J21" s="118">
        <v>2.0419</v>
      </c>
      <c r="L21"/>
      <c r="M21"/>
      <c r="N21"/>
    </row>
    <row r="22" spans="1:14" ht="15" customHeight="1">
      <c r="B22" s="131"/>
      <c r="C22" s="125" t="s">
        <v>393</v>
      </c>
      <c r="D22" s="67">
        <v>0</v>
      </c>
      <c r="E22" s="132">
        <v>0</v>
      </c>
      <c r="F22" s="67">
        <v>0</v>
      </c>
      <c r="G22" s="132">
        <v>0</v>
      </c>
      <c r="H22" s="67">
        <v>0</v>
      </c>
      <c r="I22" s="67">
        <v>0</v>
      </c>
      <c r="J22" s="118"/>
      <c r="L22"/>
      <c r="M22"/>
      <c r="N22"/>
    </row>
    <row r="23" spans="1:14" ht="15" customHeight="1">
      <c r="A23" s="7"/>
      <c r="B23" s="131"/>
      <c r="C23" s="125" t="s">
        <v>394</v>
      </c>
      <c r="D23" s="67">
        <v>0</v>
      </c>
      <c r="E23" s="132">
        <v>0</v>
      </c>
      <c r="F23" s="132">
        <v>0</v>
      </c>
      <c r="G23" s="132">
        <v>0</v>
      </c>
      <c r="H23" s="132">
        <v>0</v>
      </c>
      <c r="I23" s="67">
        <v>0</v>
      </c>
      <c r="J23" s="118"/>
      <c r="L23"/>
      <c r="M23"/>
      <c r="N23"/>
    </row>
    <row r="24" spans="1:14" ht="15" customHeight="1">
      <c r="A24" s="7"/>
      <c r="B24" s="146"/>
      <c r="C24" s="1288" t="s">
        <v>395</v>
      </c>
      <c r="D24" s="134">
        <v>12140.949096754464</v>
      </c>
      <c r="E24" s="135">
        <v>4.2099999999999999E-2</v>
      </c>
      <c r="F24" s="134">
        <v>30</v>
      </c>
      <c r="G24" s="135">
        <v>0.42259999999999998</v>
      </c>
      <c r="H24" s="134">
        <v>937.54321677954954</v>
      </c>
      <c r="I24" s="134">
        <v>15745.065579193273</v>
      </c>
      <c r="J24" s="136">
        <v>1.2968999999999999</v>
      </c>
      <c r="L24"/>
      <c r="M24"/>
      <c r="N24"/>
    </row>
    <row r="25" spans="1:14" ht="15" customHeight="1">
      <c r="A25" s="7"/>
      <c r="B25" s="124" t="s">
        <v>325</v>
      </c>
      <c r="C25" s="125" t="s">
        <v>381</v>
      </c>
      <c r="D25" s="67"/>
      <c r="E25" s="132"/>
      <c r="F25" s="132"/>
      <c r="G25" s="132"/>
      <c r="H25" s="132"/>
      <c r="I25" s="67"/>
      <c r="J25" s="128"/>
      <c r="L25"/>
      <c r="M25"/>
      <c r="N25"/>
    </row>
    <row r="26" spans="1:14" ht="15" customHeight="1">
      <c r="A26" s="7"/>
      <c r="B26" s="145"/>
      <c r="C26" s="125" t="s">
        <v>382</v>
      </c>
      <c r="D26" s="67"/>
      <c r="E26" s="132"/>
      <c r="F26" s="132"/>
      <c r="G26" s="132"/>
      <c r="H26" s="132"/>
      <c r="I26" s="67"/>
      <c r="J26" s="128"/>
      <c r="L26"/>
      <c r="M26"/>
      <c r="N26"/>
    </row>
    <row r="27" spans="1:14" ht="15" customHeight="1">
      <c r="A27" s="7"/>
      <c r="B27" s="145"/>
      <c r="C27" s="125" t="s">
        <v>383</v>
      </c>
      <c r="D27" s="67"/>
      <c r="E27" s="132"/>
      <c r="F27" s="132"/>
      <c r="G27" s="132"/>
      <c r="H27" s="132"/>
      <c r="I27" s="67"/>
      <c r="J27" s="128"/>
      <c r="L27"/>
      <c r="M27"/>
      <c r="N27"/>
    </row>
    <row r="28" spans="1:14" ht="15" customHeight="1">
      <c r="A28" s="7"/>
      <c r="B28" s="145"/>
      <c r="C28" s="125" t="s">
        <v>384</v>
      </c>
      <c r="D28" s="67">
        <v>20.9448504855777</v>
      </c>
      <c r="E28" s="132">
        <v>2E-3</v>
      </c>
      <c r="F28" s="67">
        <v>7</v>
      </c>
      <c r="G28" s="132">
        <v>0.3866</v>
      </c>
      <c r="H28" s="67">
        <v>365.24999999999977</v>
      </c>
      <c r="I28" s="67">
        <v>4.6669362536491699</v>
      </c>
      <c r="J28" s="128">
        <v>0.2228</v>
      </c>
      <c r="L28"/>
      <c r="M28"/>
      <c r="N28"/>
    </row>
    <row r="29" spans="1:14" ht="15" customHeight="1">
      <c r="A29" s="7"/>
      <c r="B29" s="145"/>
      <c r="C29" s="125" t="s">
        <v>385</v>
      </c>
      <c r="D29" s="67">
        <v>7.5451694084011596</v>
      </c>
      <c r="E29" s="132">
        <v>4.0000000000000001E-3</v>
      </c>
      <c r="F29" s="67">
        <v>2</v>
      </c>
      <c r="G29" s="132">
        <v>0.44400000000000001</v>
      </c>
      <c r="H29" s="67">
        <v>365.24999999999955</v>
      </c>
      <c r="I29" s="67">
        <v>2.22386569717218</v>
      </c>
      <c r="J29" s="128">
        <v>0.29470000000000002</v>
      </c>
      <c r="L29"/>
      <c r="M29"/>
      <c r="N29"/>
    </row>
    <row r="30" spans="1:14" ht="15" customHeight="1">
      <c r="A30" s="7"/>
      <c r="B30" s="145"/>
      <c r="C30" s="125" t="s">
        <v>386</v>
      </c>
      <c r="D30" s="67">
        <v>27.2680526734163</v>
      </c>
      <c r="E30" s="132">
        <v>7.0000000000000001E-3</v>
      </c>
      <c r="F30" s="67">
        <v>5</v>
      </c>
      <c r="G30" s="132">
        <v>0.39600000000000002</v>
      </c>
      <c r="H30" s="67">
        <v>365.25000000000063</v>
      </c>
      <c r="I30" s="67">
        <v>13.557714802991601</v>
      </c>
      <c r="J30" s="128">
        <v>0.49719999999999998</v>
      </c>
      <c r="L30"/>
      <c r="M30"/>
      <c r="N30"/>
    </row>
    <row r="31" spans="1:14" ht="15" customHeight="1">
      <c r="A31" s="7"/>
      <c r="B31" s="145"/>
      <c r="C31" s="125" t="s">
        <v>387</v>
      </c>
      <c r="D31" s="67">
        <v>76.036972793740389</v>
      </c>
      <c r="E31" s="132">
        <v>1.2999999999999999E-2</v>
      </c>
      <c r="F31" s="67">
        <v>10</v>
      </c>
      <c r="G31" s="132">
        <v>0.38940000000000002</v>
      </c>
      <c r="H31" s="67">
        <v>644.82335745584862</v>
      </c>
      <c r="I31" s="67">
        <v>46.702397262449502</v>
      </c>
      <c r="J31" s="128">
        <v>0.61419999999999997</v>
      </c>
      <c r="L31"/>
      <c r="M31"/>
      <c r="N31"/>
    </row>
    <row r="32" spans="1:14" ht="15" customHeight="1">
      <c r="A32" s="7"/>
      <c r="B32" s="145"/>
      <c r="C32" s="125" t="s">
        <v>388</v>
      </c>
      <c r="D32" s="67">
        <v>1.97811323611001</v>
      </c>
      <c r="E32" s="132">
        <v>2.3E-2</v>
      </c>
      <c r="F32" s="67">
        <v>3</v>
      </c>
      <c r="G32" s="132">
        <v>0.44400000000000001</v>
      </c>
      <c r="H32" s="67">
        <v>365.24999999999943</v>
      </c>
      <c r="I32" s="67">
        <v>1.44311596563426</v>
      </c>
      <c r="J32" s="128">
        <v>0.72950000000000004</v>
      </c>
      <c r="L32"/>
      <c r="M32"/>
      <c r="N32"/>
    </row>
    <row r="33" spans="1:14" ht="15" customHeight="1">
      <c r="A33" s="7"/>
      <c r="B33" s="131"/>
      <c r="C33" s="125" t="s">
        <v>389</v>
      </c>
      <c r="D33" s="67">
        <v>36.811766066762701</v>
      </c>
      <c r="E33" s="132">
        <v>3.6999999999999998E-2</v>
      </c>
      <c r="F33" s="67">
        <v>3</v>
      </c>
      <c r="G33" s="132">
        <v>0.3866</v>
      </c>
      <c r="H33" s="67">
        <v>365.25000000000063</v>
      </c>
      <c r="I33" s="67">
        <v>26.222579746125</v>
      </c>
      <c r="J33" s="128">
        <v>0.71230000000000004</v>
      </c>
      <c r="L33"/>
      <c r="M33"/>
      <c r="N33"/>
    </row>
    <row r="34" spans="1:14" ht="15" customHeight="1">
      <c r="A34" s="7"/>
      <c r="B34" s="131"/>
      <c r="C34" s="125" t="s">
        <v>390</v>
      </c>
      <c r="D34" s="67">
        <v>32.871711382727995</v>
      </c>
      <c r="E34" s="132">
        <v>5.8999999999999997E-2</v>
      </c>
      <c r="F34" s="67">
        <v>4</v>
      </c>
      <c r="G34" s="132">
        <v>0.41339999999999999</v>
      </c>
      <c r="H34" s="67">
        <v>510.5698656336574</v>
      </c>
      <c r="I34" s="67">
        <v>37.3942452217888</v>
      </c>
      <c r="J34" s="128">
        <v>1.1375999999999999</v>
      </c>
      <c r="L34"/>
      <c r="M34"/>
      <c r="N34"/>
    </row>
    <row r="35" spans="1:14" ht="15" customHeight="1">
      <c r="A35" s="7"/>
      <c r="B35" s="131"/>
      <c r="C35" s="125" t="s">
        <v>391</v>
      </c>
      <c r="D35" s="67">
        <v>228.76394837950602</v>
      </c>
      <c r="E35" s="132">
        <v>8.3000000000000004E-2</v>
      </c>
      <c r="F35" s="67">
        <v>3</v>
      </c>
      <c r="G35" s="132">
        <v>0.44400000000000001</v>
      </c>
      <c r="H35" s="67">
        <v>843.80780410112914</v>
      </c>
      <c r="I35" s="67">
        <v>321.91235984010001</v>
      </c>
      <c r="J35" s="128">
        <v>1.4072</v>
      </c>
      <c r="L35"/>
      <c r="M35"/>
      <c r="N35"/>
    </row>
    <row r="36" spans="1:14" ht="15" customHeight="1">
      <c r="A36" s="7"/>
      <c r="B36" s="131"/>
      <c r="C36" s="125" t="s">
        <v>392</v>
      </c>
      <c r="D36" s="67">
        <v>51.922937617893098</v>
      </c>
      <c r="E36" s="132">
        <v>0.115</v>
      </c>
      <c r="F36" s="67">
        <v>5</v>
      </c>
      <c r="G36" s="132">
        <v>0.35639999999999999</v>
      </c>
      <c r="H36" s="67">
        <v>535.55363417707679</v>
      </c>
      <c r="I36" s="67">
        <v>61.483645587088702</v>
      </c>
      <c r="J36" s="128">
        <v>1.1840999999999999</v>
      </c>
      <c r="L36"/>
      <c r="M36"/>
      <c r="N36"/>
    </row>
    <row r="37" spans="1:14" ht="15" customHeight="1">
      <c r="A37" s="7"/>
      <c r="B37" s="131"/>
      <c r="C37" s="125" t="s">
        <v>393</v>
      </c>
      <c r="D37" s="67">
        <v>0</v>
      </c>
      <c r="E37" s="132">
        <v>0</v>
      </c>
      <c r="F37" s="67"/>
      <c r="G37" s="132">
        <v>0</v>
      </c>
      <c r="H37" s="67">
        <v>0</v>
      </c>
      <c r="I37" s="67">
        <v>0</v>
      </c>
      <c r="J37" s="128"/>
      <c r="L37"/>
      <c r="M37"/>
      <c r="N37"/>
    </row>
    <row r="38" spans="1:14" ht="15" customHeight="1">
      <c r="A38" s="7"/>
      <c r="B38" s="131"/>
      <c r="C38" s="125" t="s">
        <v>394</v>
      </c>
      <c r="D38" s="67">
        <v>79.473437673327993</v>
      </c>
      <c r="E38" s="132">
        <v>1</v>
      </c>
      <c r="F38" s="67">
        <v>2</v>
      </c>
      <c r="G38" s="132">
        <v>0.58679999999999999</v>
      </c>
      <c r="H38" s="67">
        <v>365.24999999999943</v>
      </c>
      <c r="I38" s="67">
        <v>4.9670898545829996</v>
      </c>
      <c r="J38" s="128">
        <v>6.25E-2</v>
      </c>
      <c r="L38"/>
      <c r="M38"/>
      <c r="N38"/>
    </row>
    <row r="39" spans="1:14" ht="15" customHeight="1">
      <c r="A39" s="7"/>
      <c r="B39" s="146"/>
      <c r="C39" s="1288" t="s">
        <v>395</v>
      </c>
      <c r="D39" s="134">
        <v>563.61695971746337</v>
      </c>
      <c r="E39" s="135">
        <v>0.19339999999999999</v>
      </c>
      <c r="F39" s="134">
        <v>44</v>
      </c>
      <c r="G39" s="135">
        <v>0.43869999999999998</v>
      </c>
      <c r="H39" s="134">
        <v>621.37121802695981</v>
      </c>
      <c r="I39" s="134">
        <v>520.57395023158233</v>
      </c>
      <c r="J39" s="136">
        <v>0.92359999999999998</v>
      </c>
      <c r="L39"/>
      <c r="M39"/>
      <c r="N39"/>
    </row>
    <row r="40" spans="1:14" ht="15" customHeight="1" thickBot="1">
      <c r="A40" s="7"/>
      <c r="B40" s="153" t="s">
        <v>2</v>
      </c>
      <c r="C40" s="139"/>
      <c r="D40" s="140">
        <v>12704.566056471927</v>
      </c>
      <c r="E40" s="140" t="s">
        <v>1352</v>
      </c>
      <c r="F40" s="140">
        <v>74</v>
      </c>
      <c r="G40" s="140" t="s">
        <v>1352</v>
      </c>
      <c r="H40" s="140" t="s">
        <v>1352</v>
      </c>
      <c r="I40" s="140">
        <v>16265.639529424856</v>
      </c>
      <c r="J40" s="142">
        <v>1.2803</v>
      </c>
      <c r="L40"/>
      <c r="M40"/>
      <c r="N40"/>
    </row>
    <row r="41" spans="1:14" ht="15" customHeight="1" thickTop="1">
      <c r="A41" s="7"/>
      <c r="B41" s="154" t="s">
        <v>1582</v>
      </c>
      <c r="C41" s="51"/>
      <c r="D41" s="51"/>
      <c r="E41" s="51"/>
      <c r="F41" s="51"/>
      <c r="G41" s="51"/>
      <c r="H41" s="51"/>
      <c r="I41" s="51"/>
      <c r="J41" s="51"/>
      <c r="L41"/>
      <c r="M41"/>
      <c r="N41"/>
    </row>
    <row r="42" spans="1:14" ht="15" customHeight="1">
      <c r="A42" s="7"/>
      <c r="B42" s="154"/>
      <c r="C42" s="51"/>
      <c r="D42" s="51"/>
      <c r="E42" s="51"/>
      <c r="F42" s="51"/>
      <c r="G42" s="51"/>
      <c r="H42" s="51"/>
      <c r="I42" s="51"/>
      <c r="J42" s="51"/>
      <c r="L42"/>
      <c r="M42"/>
      <c r="N42"/>
    </row>
    <row r="43" spans="1:14" ht="15" customHeight="1">
      <c r="A43" s="7"/>
      <c r="B43" s="103"/>
      <c r="C43" s="690"/>
      <c r="D43" s="1359" t="s">
        <v>607</v>
      </c>
      <c r="E43" s="1359"/>
      <c r="F43" s="1359"/>
      <c r="G43" s="1359"/>
      <c r="H43" s="1359"/>
      <c r="I43" s="1359"/>
      <c r="J43" s="1359"/>
      <c r="L43"/>
      <c r="M43"/>
      <c r="N43"/>
    </row>
    <row r="44" spans="1:14" ht="15" customHeight="1">
      <c r="A44" s="7"/>
      <c r="B44" s="103"/>
      <c r="C44" s="690"/>
      <c r="D44" s="1012" t="s">
        <v>305</v>
      </c>
      <c r="E44" s="1012" t="s">
        <v>306</v>
      </c>
      <c r="F44" s="1012" t="s">
        <v>307</v>
      </c>
      <c r="G44" s="1012" t="s">
        <v>308</v>
      </c>
      <c r="H44" s="1012" t="s">
        <v>309</v>
      </c>
      <c r="I44" s="1012" t="s">
        <v>310</v>
      </c>
      <c r="J44" s="1012" t="s">
        <v>311</v>
      </c>
      <c r="L44"/>
      <c r="M44"/>
      <c r="N44"/>
    </row>
    <row r="45" spans="1:14" ht="24.95" customHeight="1">
      <c r="B45" s="700"/>
      <c r="C45" s="602" t="s">
        <v>370</v>
      </c>
      <c r="D45" s="602" t="s">
        <v>419</v>
      </c>
      <c r="E45" s="602" t="s">
        <v>420</v>
      </c>
      <c r="F45" s="602" t="s">
        <v>375</v>
      </c>
      <c r="G45" s="602" t="s">
        <v>376</v>
      </c>
      <c r="H45" s="602" t="s">
        <v>421</v>
      </c>
      <c r="I45" s="602" t="s">
        <v>1</v>
      </c>
      <c r="J45" s="602" t="s">
        <v>362</v>
      </c>
      <c r="L45"/>
      <c r="M45"/>
      <c r="N45"/>
    </row>
    <row r="46" spans="1:14" ht="15" customHeight="1">
      <c r="B46" s="124" t="s">
        <v>380</v>
      </c>
      <c r="C46" s="125" t="s">
        <v>381</v>
      </c>
      <c r="D46" s="126">
        <v>0</v>
      </c>
      <c r="E46" s="126">
        <v>0</v>
      </c>
      <c r="F46" s="126">
        <v>0</v>
      </c>
      <c r="G46" s="126">
        <v>0</v>
      </c>
      <c r="H46" s="126">
        <v>0</v>
      </c>
      <c r="I46" s="129">
        <v>0</v>
      </c>
      <c r="J46" s="128">
        <v>0</v>
      </c>
      <c r="L46"/>
      <c r="M46"/>
      <c r="N46"/>
    </row>
    <row r="47" spans="1:14" ht="15" customHeight="1">
      <c r="B47" s="131"/>
      <c r="C47" s="125" t="s">
        <v>382</v>
      </c>
      <c r="D47" s="67">
        <v>0</v>
      </c>
      <c r="E47" s="67">
        <v>0</v>
      </c>
      <c r="F47" s="67">
        <v>0</v>
      </c>
      <c r="G47" s="67">
        <v>0</v>
      </c>
      <c r="H47" s="67">
        <v>0</v>
      </c>
      <c r="I47" s="67">
        <v>0</v>
      </c>
      <c r="J47" s="118">
        <v>0</v>
      </c>
      <c r="L47"/>
      <c r="M47"/>
      <c r="N47"/>
    </row>
    <row r="48" spans="1:14" ht="15" customHeight="1">
      <c r="B48" s="131"/>
      <c r="C48" s="125" t="s">
        <v>383</v>
      </c>
      <c r="D48" s="67">
        <v>3.2</v>
      </c>
      <c r="E48" s="132">
        <v>1E-3</v>
      </c>
      <c r="F48" s="67">
        <v>1</v>
      </c>
      <c r="G48" s="132">
        <v>0.42259999999999998</v>
      </c>
      <c r="H48" s="67">
        <v>365.3</v>
      </c>
      <c r="I48" s="67">
        <v>0.6</v>
      </c>
      <c r="J48" s="118">
        <v>0.1875</v>
      </c>
      <c r="L48"/>
      <c r="M48"/>
      <c r="N48"/>
    </row>
    <row r="49" spans="2:14" ht="15" customHeight="1">
      <c r="B49" s="131"/>
      <c r="C49" s="125" t="s">
        <v>384</v>
      </c>
      <c r="D49" s="67">
        <v>133.1</v>
      </c>
      <c r="E49" s="132">
        <v>2E-3</v>
      </c>
      <c r="F49" s="67">
        <v>3</v>
      </c>
      <c r="G49" s="132">
        <v>0.42259999999999998</v>
      </c>
      <c r="H49" s="67">
        <v>365.3</v>
      </c>
      <c r="I49" s="67">
        <v>39.799999999999997</v>
      </c>
      <c r="J49" s="118">
        <v>0.29899999999999999</v>
      </c>
      <c r="L49"/>
      <c r="M49"/>
      <c r="N49"/>
    </row>
    <row r="50" spans="2:14" ht="15" customHeight="1">
      <c r="B50" s="131"/>
      <c r="C50" s="125" t="s">
        <v>385</v>
      </c>
      <c r="D50" s="67">
        <v>453.3</v>
      </c>
      <c r="E50" s="132">
        <v>4.0000000000000001E-3</v>
      </c>
      <c r="F50" s="67">
        <v>4</v>
      </c>
      <c r="G50" s="132">
        <v>0.42259999999999998</v>
      </c>
      <c r="H50" s="67">
        <v>365.3</v>
      </c>
      <c r="I50" s="67">
        <v>207.8</v>
      </c>
      <c r="J50" s="118">
        <v>0.45839999999999997</v>
      </c>
      <c r="L50"/>
      <c r="M50"/>
      <c r="N50"/>
    </row>
    <row r="51" spans="2:14" ht="15" customHeight="1">
      <c r="B51" s="131"/>
      <c r="C51" s="125" t="s">
        <v>386</v>
      </c>
      <c r="D51" s="67">
        <v>459.1</v>
      </c>
      <c r="E51" s="132">
        <v>7.0000000000000001E-3</v>
      </c>
      <c r="F51" s="67">
        <v>4</v>
      </c>
      <c r="G51" s="132">
        <v>0.42259999999999998</v>
      </c>
      <c r="H51" s="67">
        <v>599.6</v>
      </c>
      <c r="I51" s="67">
        <v>319.8</v>
      </c>
      <c r="J51" s="118">
        <v>0.6966</v>
      </c>
      <c r="L51"/>
      <c r="M51"/>
      <c r="N51"/>
    </row>
    <row r="52" spans="2:14" ht="15" customHeight="1">
      <c r="B52" s="131"/>
      <c r="C52" s="125" t="s">
        <v>387</v>
      </c>
      <c r="D52" s="67">
        <v>1599.1</v>
      </c>
      <c r="E52" s="132">
        <v>1.2999999999999999E-2</v>
      </c>
      <c r="F52" s="67">
        <v>6</v>
      </c>
      <c r="G52" s="132">
        <v>0.42259999999999998</v>
      </c>
      <c r="H52" s="67">
        <v>713.2</v>
      </c>
      <c r="I52" s="67">
        <v>1495.2</v>
      </c>
      <c r="J52" s="118">
        <v>0.93500000000000005</v>
      </c>
      <c r="L52"/>
      <c r="M52"/>
      <c r="N52"/>
    </row>
    <row r="53" spans="2:14" ht="15" customHeight="1">
      <c r="B53" s="131"/>
      <c r="C53" s="125" t="s">
        <v>388</v>
      </c>
      <c r="D53" s="67">
        <v>5601.2</v>
      </c>
      <c r="E53" s="132">
        <v>2.3E-2</v>
      </c>
      <c r="F53" s="67">
        <v>8</v>
      </c>
      <c r="G53" s="132">
        <v>0.42259999999999998</v>
      </c>
      <c r="H53" s="67">
        <v>1307.8</v>
      </c>
      <c r="I53" s="67">
        <v>7417.7</v>
      </c>
      <c r="J53" s="118">
        <v>1.3243</v>
      </c>
      <c r="L53"/>
      <c r="M53"/>
      <c r="N53"/>
    </row>
    <row r="54" spans="2:14" ht="15" customHeight="1">
      <c r="B54" s="131"/>
      <c r="C54" s="125" t="s">
        <v>389</v>
      </c>
      <c r="D54" s="67">
        <v>14.2</v>
      </c>
      <c r="E54" s="132">
        <v>3.6999999999999998E-2</v>
      </c>
      <c r="F54" s="67">
        <v>1</v>
      </c>
      <c r="G54" s="132">
        <v>0.42259999999999998</v>
      </c>
      <c r="H54" s="67">
        <v>365.3</v>
      </c>
      <c r="I54" s="67">
        <v>16.7</v>
      </c>
      <c r="J54" s="118">
        <v>1.1760999999999999</v>
      </c>
      <c r="L54"/>
      <c r="M54"/>
      <c r="N54"/>
    </row>
    <row r="55" spans="2:14" ht="15" customHeight="1">
      <c r="B55" s="131"/>
      <c r="C55" s="125" t="s">
        <v>390</v>
      </c>
      <c r="D55" s="67">
        <v>0</v>
      </c>
      <c r="E55" s="132">
        <v>0</v>
      </c>
      <c r="F55" s="67">
        <v>1</v>
      </c>
      <c r="G55" s="132">
        <v>0</v>
      </c>
      <c r="H55" s="67">
        <v>0</v>
      </c>
      <c r="I55" s="67">
        <v>0</v>
      </c>
      <c r="J55" s="118"/>
      <c r="L55"/>
      <c r="M55"/>
      <c r="N55"/>
    </row>
    <row r="56" spans="2:14" ht="15" customHeight="1">
      <c r="B56" s="131"/>
      <c r="C56" s="125" t="s">
        <v>391</v>
      </c>
      <c r="D56" s="67">
        <v>0</v>
      </c>
      <c r="E56" s="132">
        <v>0</v>
      </c>
      <c r="F56" s="67">
        <v>0</v>
      </c>
      <c r="G56" s="132">
        <v>0</v>
      </c>
      <c r="H56" s="67">
        <v>0</v>
      </c>
      <c r="I56" s="67">
        <v>0</v>
      </c>
      <c r="J56" s="118"/>
      <c r="L56"/>
      <c r="M56"/>
      <c r="N56"/>
    </row>
    <row r="57" spans="2:14" ht="15" customHeight="1">
      <c r="B57" s="131"/>
      <c r="C57" s="125" t="s">
        <v>392</v>
      </c>
      <c r="D57" s="67">
        <v>61.4</v>
      </c>
      <c r="E57" s="132">
        <v>0.115</v>
      </c>
      <c r="F57" s="67">
        <v>2</v>
      </c>
      <c r="G57" s="132">
        <v>0.3468</v>
      </c>
      <c r="H57" s="67">
        <v>644.29999999999995</v>
      </c>
      <c r="I57" s="67">
        <v>97.6</v>
      </c>
      <c r="J57" s="118">
        <v>1.5895999999999999</v>
      </c>
      <c r="L57"/>
      <c r="M57"/>
      <c r="N57"/>
    </row>
    <row r="58" spans="2:14" ht="15" customHeight="1">
      <c r="B58" s="131"/>
      <c r="C58" s="125" t="s">
        <v>393</v>
      </c>
      <c r="D58" s="67">
        <v>0</v>
      </c>
      <c r="E58" s="132">
        <v>0</v>
      </c>
      <c r="F58" s="67">
        <v>0</v>
      </c>
      <c r="G58" s="132">
        <v>0</v>
      </c>
      <c r="H58" s="67">
        <v>0</v>
      </c>
      <c r="I58" s="67">
        <v>0</v>
      </c>
      <c r="J58" s="118"/>
      <c r="L58"/>
      <c r="M58"/>
      <c r="N58"/>
    </row>
    <row r="59" spans="2:14" ht="15" customHeight="1">
      <c r="B59" s="131"/>
      <c r="C59" s="125" t="s">
        <v>398</v>
      </c>
      <c r="D59" s="67">
        <v>0</v>
      </c>
      <c r="E59" s="132">
        <v>0</v>
      </c>
      <c r="F59" s="132">
        <v>0</v>
      </c>
      <c r="G59" s="132">
        <v>0</v>
      </c>
      <c r="H59" s="132">
        <v>0</v>
      </c>
      <c r="I59" s="67">
        <v>0</v>
      </c>
      <c r="J59" s="118"/>
      <c r="L59"/>
      <c r="M59"/>
      <c r="N59"/>
    </row>
    <row r="60" spans="2:14" ht="15" customHeight="1">
      <c r="B60" s="146"/>
      <c r="C60" s="1288" t="s">
        <v>395</v>
      </c>
      <c r="D60" s="134">
        <v>8324.5</v>
      </c>
      <c r="E60" s="135">
        <v>1.95E-2</v>
      </c>
      <c r="F60" s="134">
        <v>30</v>
      </c>
      <c r="G60" s="135">
        <v>0.42199999999999999</v>
      </c>
      <c r="H60" s="134">
        <v>1081.2</v>
      </c>
      <c r="I60" s="134">
        <v>9595</v>
      </c>
      <c r="J60" s="136">
        <v>1.1526000000000001</v>
      </c>
      <c r="L60"/>
      <c r="M60"/>
      <c r="N60"/>
    </row>
    <row r="61" spans="2:14" ht="15" customHeight="1">
      <c r="B61" s="124" t="s">
        <v>325</v>
      </c>
      <c r="C61" s="125" t="s">
        <v>381</v>
      </c>
      <c r="D61" s="67">
        <v>0</v>
      </c>
      <c r="E61" s="132"/>
      <c r="F61" s="132">
        <v>0</v>
      </c>
      <c r="G61" s="132"/>
      <c r="H61" s="132">
        <v>0</v>
      </c>
      <c r="I61" s="67">
        <v>0</v>
      </c>
      <c r="J61" s="128"/>
      <c r="L61"/>
      <c r="M61"/>
      <c r="N61"/>
    </row>
    <row r="62" spans="2:14" ht="15" customHeight="1">
      <c r="B62" s="145"/>
      <c r="C62" s="125" t="s">
        <v>382</v>
      </c>
      <c r="D62" s="67">
        <v>0</v>
      </c>
      <c r="E62" s="132"/>
      <c r="F62" s="132">
        <v>0</v>
      </c>
      <c r="G62" s="132"/>
      <c r="H62" s="132">
        <v>0</v>
      </c>
      <c r="I62" s="67">
        <v>0</v>
      </c>
      <c r="J62" s="128"/>
      <c r="L62"/>
      <c r="M62"/>
      <c r="N62"/>
    </row>
    <row r="63" spans="2:14" ht="15" customHeight="1">
      <c r="B63" s="145"/>
      <c r="C63" s="125" t="s">
        <v>383</v>
      </c>
      <c r="D63" s="67">
        <v>0</v>
      </c>
      <c r="E63" s="132"/>
      <c r="F63" s="132">
        <v>0</v>
      </c>
      <c r="G63" s="132"/>
      <c r="H63" s="132">
        <v>0</v>
      </c>
      <c r="I63" s="67">
        <v>0</v>
      </c>
      <c r="J63" s="128"/>
      <c r="L63"/>
      <c r="M63"/>
      <c r="N63"/>
    </row>
    <row r="64" spans="2:14" ht="15" customHeight="1">
      <c r="B64" s="145"/>
      <c r="C64" s="125" t="s">
        <v>384</v>
      </c>
      <c r="D64" s="67">
        <v>431.7</v>
      </c>
      <c r="E64" s="132">
        <v>2E-3</v>
      </c>
      <c r="F64" s="67">
        <v>7</v>
      </c>
      <c r="G64" s="132">
        <v>0.3866</v>
      </c>
      <c r="H64" s="67">
        <v>365.3</v>
      </c>
      <c r="I64" s="67">
        <v>103.2</v>
      </c>
      <c r="J64" s="128">
        <v>0.23910000000000001</v>
      </c>
      <c r="L64"/>
      <c r="M64"/>
      <c r="N64"/>
    </row>
    <row r="65" spans="2:14" ht="15" customHeight="1">
      <c r="B65" s="145"/>
      <c r="C65" s="125" t="s">
        <v>385</v>
      </c>
      <c r="D65" s="67">
        <v>1.3</v>
      </c>
      <c r="E65" s="132">
        <v>4.0000000000000001E-3</v>
      </c>
      <c r="F65" s="67">
        <v>5</v>
      </c>
      <c r="G65" s="132">
        <v>0.44400000000000001</v>
      </c>
      <c r="H65" s="67">
        <v>365.2</v>
      </c>
      <c r="I65" s="67">
        <v>0.4</v>
      </c>
      <c r="J65" s="128">
        <v>0.30769999999999997</v>
      </c>
      <c r="L65"/>
      <c r="M65"/>
      <c r="N65"/>
    </row>
    <row r="66" spans="2:14" ht="15" customHeight="1">
      <c r="B66" s="145"/>
      <c r="C66" s="125" t="s">
        <v>386</v>
      </c>
      <c r="D66" s="67">
        <v>37.799999999999997</v>
      </c>
      <c r="E66" s="132">
        <v>7.0000000000000001E-3</v>
      </c>
      <c r="F66" s="67">
        <v>6</v>
      </c>
      <c r="G66" s="132">
        <v>0.39079999999999998</v>
      </c>
      <c r="H66" s="67">
        <v>965.1</v>
      </c>
      <c r="I66" s="67">
        <v>17.8</v>
      </c>
      <c r="J66" s="128">
        <v>0.47089999999999999</v>
      </c>
      <c r="L66"/>
      <c r="M66"/>
      <c r="N66"/>
    </row>
    <row r="67" spans="2:14" ht="15" customHeight="1">
      <c r="B67" s="145"/>
      <c r="C67" s="125" t="s">
        <v>387</v>
      </c>
      <c r="D67" s="67">
        <v>69</v>
      </c>
      <c r="E67" s="132">
        <v>1.2999999999999999E-2</v>
      </c>
      <c r="F67" s="67">
        <v>9</v>
      </c>
      <c r="G67" s="132">
        <v>0.39589999999999997</v>
      </c>
      <c r="H67" s="67">
        <v>408.6</v>
      </c>
      <c r="I67" s="67">
        <v>40.4</v>
      </c>
      <c r="J67" s="128">
        <v>0.58550000000000002</v>
      </c>
      <c r="L67"/>
      <c r="M67"/>
      <c r="N67"/>
    </row>
    <row r="68" spans="2:14" ht="15" customHeight="1">
      <c r="B68" s="145"/>
      <c r="C68" s="125" t="s">
        <v>388</v>
      </c>
      <c r="D68" s="67">
        <v>29.8</v>
      </c>
      <c r="E68" s="132">
        <v>2.3E-2</v>
      </c>
      <c r="F68" s="67">
        <v>5</v>
      </c>
      <c r="G68" s="132">
        <v>0.42980000000000002</v>
      </c>
      <c r="H68" s="67">
        <v>365.2</v>
      </c>
      <c r="I68" s="67">
        <v>20.7</v>
      </c>
      <c r="J68" s="128">
        <v>0.6946</v>
      </c>
      <c r="L68"/>
      <c r="M68"/>
      <c r="N68"/>
    </row>
    <row r="69" spans="2:14" ht="15" customHeight="1">
      <c r="B69" s="131"/>
      <c r="C69" s="125" t="s">
        <v>389</v>
      </c>
      <c r="D69" s="67">
        <v>37.6</v>
      </c>
      <c r="E69" s="132">
        <v>3.6999999999999998E-2</v>
      </c>
      <c r="F69" s="67">
        <v>7</v>
      </c>
      <c r="G69" s="132">
        <v>0.44400000000000001</v>
      </c>
      <c r="H69" s="67">
        <v>365.2</v>
      </c>
      <c r="I69" s="67">
        <v>30.2</v>
      </c>
      <c r="J69" s="128">
        <v>0.80320000000000003</v>
      </c>
      <c r="L69"/>
      <c r="M69"/>
      <c r="N69"/>
    </row>
    <row r="70" spans="2:14" ht="15" customHeight="1">
      <c r="B70" s="131"/>
      <c r="C70" s="125" t="s">
        <v>390</v>
      </c>
      <c r="D70" s="67">
        <v>23</v>
      </c>
      <c r="E70" s="132">
        <v>5.8999999999999997E-2</v>
      </c>
      <c r="F70" s="67">
        <v>3</v>
      </c>
      <c r="G70" s="132">
        <v>0.3921</v>
      </c>
      <c r="H70" s="67">
        <v>694.8</v>
      </c>
      <c r="I70" s="67">
        <v>23.5</v>
      </c>
      <c r="J70" s="128">
        <v>1.0217000000000001</v>
      </c>
      <c r="L70"/>
      <c r="M70"/>
      <c r="N70"/>
    </row>
    <row r="71" spans="2:14" ht="15" customHeight="1">
      <c r="B71" s="131"/>
      <c r="C71" s="125" t="s">
        <v>391</v>
      </c>
      <c r="D71" s="67">
        <v>70</v>
      </c>
      <c r="E71" s="132">
        <v>8.3000000000000004E-2</v>
      </c>
      <c r="F71" s="67">
        <v>3</v>
      </c>
      <c r="G71" s="132">
        <v>0.44400000000000001</v>
      </c>
      <c r="H71" s="67">
        <v>365.3</v>
      </c>
      <c r="I71" s="67">
        <v>106.8</v>
      </c>
      <c r="J71" s="128">
        <v>1.5257000000000001</v>
      </c>
      <c r="L71"/>
      <c r="M71"/>
      <c r="N71"/>
    </row>
    <row r="72" spans="2:14" ht="15" customHeight="1">
      <c r="B72" s="131"/>
      <c r="C72" s="125" t="s">
        <v>392</v>
      </c>
      <c r="D72" s="67">
        <v>317.39999999999998</v>
      </c>
      <c r="E72" s="132">
        <v>0.115</v>
      </c>
      <c r="F72" s="67">
        <v>5</v>
      </c>
      <c r="G72" s="132">
        <v>0.44400000000000001</v>
      </c>
      <c r="H72" s="67">
        <v>931</v>
      </c>
      <c r="I72" s="67">
        <v>516.6</v>
      </c>
      <c r="J72" s="128">
        <v>1.6275999999999999</v>
      </c>
      <c r="L72"/>
      <c r="M72"/>
      <c r="N72"/>
    </row>
    <row r="73" spans="2:14" ht="15" customHeight="1">
      <c r="B73" s="131"/>
      <c r="C73" s="125" t="s">
        <v>393</v>
      </c>
      <c r="D73" s="67">
        <v>0</v>
      </c>
      <c r="E73" s="132">
        <v>0</v>
      </c>
      <c r="F73" s="67">
        <v>0</v>
      </c>
      <c r="G73" s="132">
        <v>0</v>
      </c>
      <c r="H73" s="67">
        <v>0</v>
      </c>
      <c r="I73" s="67">
        <v>0</v>
      </c>
      <c r="J73" s="128"/>
      <c r="L73"/>
      <c r="M73"/>
      <c r="N73"/>
    </row>
    <row r="74" spans="2:14" ht="15" customHeight="1">
      <c r="B74" s="131"/>
      <c r="C74" s="125" t="s">
        <v>398</v>
      </c>
      <c r="D74" s="67">
        <v>152.30000000000001</v>
      </c>
      <c r="E74" s="132">
        <v>1</v>
      </c>
      <c r="F74" s="67">
        <v>1</v>
      </c>
      <c r="G74" s="132">
        <v>0.58679999999999999</v>
      </c>
      <c r="H74" s="67">
        <v>365.3</v>
      </c>
      <c r="I74" s="67">
        <v>9.5</v>
      </c>
      <c r="J74" s="128">
        <v>6.2399999999999997E-2</v>
      </c>
      <c r="L74"/>
      <c r="M74"/>
      <c r="N74"/>
    </row>
    <row r="75" spans="2:14" ht="15" customHeight="1">
      <c r="B75" s="146"/>
      <c r="C75" s="1288" t="s">
        <v>395</v>
      </c>
      <c r="D75" s="134">
        <v>1170</v>
      </c>
      <c r="E75" s="135">
        <v>0.17100000000000001</v>
      </c>
      <c r="F75" s="134">
        <v>51</v>
      </c>
      <c r="G75" s="135">
        <v>0.4355</v>
      </c>
      <c r="H75" s="134">
        <v>547.20000000000005</v>
      </c>
      <c r="I75" s="134">
        <v>869.2</v>
      </c>
      <c r="J75" s="136">
        <v>0.7429</v>
      </c>
      <c r="L75"/>
      <c r="M75"/>
      <c r="N75"/>
    </row>
    <row r="76" spans="2:14" ht="15" customHeight="1" thickBot="1">
      <c r="B76" s="153" t="s">
        <v>2</v>
      </c>
      <c r="C76" s="139"/>
      <c r="D76" s="140">
        <v>9494.5</v>
      </c>
      <c r="E76" s="140"/>
      <c r="F76" s="140">
        <v>81</v>
      </c>
      <c r="G76" s="140"/>
      <c r="H76" s="140"/>
      <c r="I76" s="140">
        <v>10464.200000000001</v>
      </c>
      <c r="J76" s="142">
        <v>1.1021000000000001</v>
      </c>
      <c r="L76"/>
      <c r="M76"/>
      <c r="N76"/>
    </row>
    <row r="77" spans="2:14" ht="15" customHeight="1" thickTop="1">
      <c r="B77" s="154" t="s">
        <v>1583</v>
      </c>
      <c r="C77" s="51"/>
      <c r="D77" s="51"/>
      <c r="E77" s="51"/>
      <c r="F77" s="51"/>
      <c r="G77" s="51"/>
      <c r="H77" s="51"/>
      <c r="I77" s="51"/>
      <c r="J77" s="51"/>
    </row>
    <row r="78" spans="2:14" ht="15" customHeight="1">
      <c r="J78" s="1352" t="s">
        <v>629</v>
      </c>
    </row>
    <row r="79" spans="2:14" ht="15" customHeight="1">
      <c r="J79" s="1352"/>
    </row>
  </sheetData>
  <mergeCells count="7">
    <mergeCell ref="B3:E3"/>
    <mergeCell ref="B2:E2"/>
    <mergeCell ref="L9:L10"/>
    <mergeCell ref="J78:J79"/>
    <mergeCell ref="D7:J7"/>
    <mergeCell ref="D43:J43"/>
    <mergeCell ref="B4:E4"/>
  </mergeCells>
  <hyperlinks>
    <hyperlink ref="L9" location="Índice!A1" display="Back to the Index"/>
    <hyperlink ref="J78" location="Índice!A1" display="Back to the Index"/>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N79"/>
  <sheetViews>
    <sheetView showGridLines="0" showZeros="0" zoomScaleNormal="100" workbookViewId="0"/>
  </sheetViews>
  <sheetFormatPr defaultRowHeight="15" customHeight="1"/>
  <cols>
    <col min="1" max="1" width="12.7109375" style="2" customWidth="1"/>
    <col min="2" max="2" width="20.7109375" style="2" customWidth="1"/>
    <col min="3" max="9" width="15.7109375" style="2" customWidth="1"/>
    <col min="10" max="10" width="14.85546875" style="2" customWidth="1"/>
    <col min="11" max="11" width="8.7109375" style="2" customWidth="1"/>
    <col min="12" max="12" width="12.7109375" style="2" customWidth="1"/>
    <col min="13" max="16384" width="9.140625" style="2"/>
  </cols>
  <sheetData>
    <row r="2" spans="2:14" ht="15" customHeight="1">
      <c r="B2" s="1421" t="s">
        <v>620</v>
      </c>
      <c r="C2" s="1421"/>
      <c r="D2" s="1421"/>
      <c r="E2" s="1421"/>
    </row>
    <row r="3" spans="2:14" ht="15" customHeight="1">
      <c r="B3" s="1421" t="s">
        <v>418</v>
      </c>
      <c r="C3" s="1421"/>
      <c r="D3" s="1421"/>
      <c r="E3" s="1421"/>
    </row>
    <row r="4" spans="2:14" ht="15" customHeight="1">
      <c r="B4" s="1421" t="s">
        <v>1634</v>
      </c>
      <c r="C4" s="1421"/>
      <c r="D4" s="1421"/>
      <c r="E4" s="1421"/>
    </row>
    <row r="5" spans="2:14" ht="15" customHeight="1">
      <c r="B5" s="1103" t="s">
        <v>0</v>
      </c>
      <c r="C5" s="1103"/>
      <c r="J5" s="699"/>
    </row>
    <row r="6" spans="2:14" ht="15" customHeight="1">
      <c r="B6" s="1032"/>
      <c r="C6" s="1032"/>
      <c r="J6" s="986"/>
    </row>
    <row r="7" spans="2:14" ht="15" customHeight="1">
      <c r="B7" s="103"/>
      <c r="C7" s="690"/>
      <c r="D7" s="1359" t="s">
        <v>1357</v>
      </c>
      <c r="E7" s="1359"/>
      <c r="F7" s="1359"/>
      <c r="G7" s="1359"/>
      <c r="H7" s="1359"/>
      <c r="I7" s="1359"/>
      <c r="J7" s="1359"/>
    </row>
    <row r="8" spans="2:14" ht="15" customHeight="1">
      <c r="B8" s="103"/>
      <c r="C8" s="690"/>
      <c r="D8" s="1012" t="s">
        <v>305</v>
      </c>
      <c r="E8" s="1012" t="s">
        <v>306</v>
      </c>
      <c r="F8" s="1012" t="s">
        <v>307</v>
      </c>
      <c r="G8" s="1012" t="s">
        <v>308</v>
      </c>
      <c r="H8" s="1012" t="s">
        <v>309</v>
      </c>
      <c r="I8" s="1012" t="s">
        <v>310</v>
      </c>
      <c r="J8" s="1012" t="s">
        <v>311</v>
      </c>
    </row>
    <row r="9" spans="2:14" ht="24.95" customHeight="1">
      <c r="B9" s="700"/>
      <c r="C9" s="602" t="s">
        <v>370</v>
      </c>
      <c r="D9" s="602" t="s">
        <v>419</v>
      </c>
      <c r="E9" s="602" t="s">
        <v>420</v>
      </c>
      <c r="F9" s="602" t="s">
        <v>375</v>
      </c>
      <c r="G9" s="602" t="s">
        <v>376</v>
      </c>
      <c r="H9" s="602" t="s">
        <v>421</v>
      </c>
      <c r="I9" s="602" t="s">
        <v>1</v>
      </c>
      <c r="J9" s="602" t="s">
        <v>362</v>
      </c>
      <c r="L9" s="1352" t="s">
        <v>629</v>
      </c>
    </row>
    <row r="10" spans="2:14" s="99" customFormat="1" ht="15" customHeight="1">
      <c r="B10" s="124" t="s">
        <v>422</v>
      </c>
      <c r="C10" s="125" t="s">
        <v>381</v>
      </c>
      <c r="D10" s="126"/>
      <c r="E10" s="126"/>
      <c r="F10" s="126"/>
      <c r="G10" s="126"/>
      <c r="H10" s="157"/>
      <c r="I10" s="129"/>
      <c r="J10" s="128"/>
      <c r="L10" s="1352"/>
    </row>
    <row r="11" spans="2:14" s="99" customFormat="1" ht="15" customHeight="1">
      <c r="B11" s="131"/>
      <c r="C11" s="125" t="s">
        <v>382</v>
      </c>
      <c r="D11" s="67"/>
      <c r="E11" s="67"/>
      <c r="F11" s="67"/>
      <c r="G11" s="67"/>
      <c r="H11" s="157"/>
      <c r="I11" s="67"/>
      <c r="J11" s="118"/>
      <c r="L11"/>
    </row>
    <row r="12" spans="2:14" s="49" customFormat="1" ht="15" customHeight="1">
      <c r="B12" s="131"/>
      <c r="C12" s="125" t="s">
        <v>383</v>
      </c>
      <c r="D12" s="67">
        <v>1.39240756101019</v>
      </c>
      <c r="E12" s="132">
        <v>1E-3</v>
      </c>
      <c r="F12" s="67">
        <v>1</v>
      </c>
      <c r="G12" s="132">
        <v>0.45179999999999998</v>
      </c>
      <c r="H12" s="157"/>
      <c r="I12" s="67">
        <v>0.126032388961141</v>
      </c>
      <c r="J12" s="118">
        <v>9.0499999999999997E-2</v>
      </c>
      <c r="L12" s="1311"/>
      <c r="M12"/>
      <c r="N12"/>
    </row>
    <row r="13" spans="2:14" ht="15" customHeight="1">
      <c r="B13" s="131"/>
      <c r="C13" s="125" t="s">
        <v>384</v>
      </c>
      <c r="D13" s="67">
        <v>10.3734037415514</v>
      </c>
      <c r="E13" s="132">
        <v>2E-3</v>
      </c>
      <c r="F13" s="67">
        <v>2</v>
      </c>
      <c r="G13" s="132">
        <v>0.15060000000000001</v>
      </c>
      <c r="H13" s="156">
        <v>0</v>
      </c>
      <c r="I13" s="67">
        <v>0.51100520479574596</v>
      </c>
      <c r="J13" s="118">
        <v>4.9299999999999997E-2</v>
      </c>
      <c r="L13"/>
      <c r="M13"/>
      <c r="N13"/>
    </row>
    <row r="14" spans="2:14" ht="15" customHeight="1">
      <c r="B14" s="131"/>
      <c r="C14" s="125" t="s">
        <v>385</v>
      </c>
      <c r="D14" s="67">
        <v>3.2286748212427203</v>
      </c>
      <c r="E14" s="132">
        <v>4.0000000000000001E-3</v>
      </c>
      <c r="F14" s="67">
        <v>3</v>
      </c>
      <c r="G14" s="132">
        <v>0.46389999999999998</v>
      </c>
      <c r="H14" s="156">
        <v>0</v>
      </c>
      <c r="I14" s="67">
        <v>0.76410668862107201</v>
      </c>
      <c r="J14" s="118">
        <v>0.23669999999999999</v>
      </c>
      <c r="L14"/>
      <c r="M14"/>
      <c r="N14"/>
    </row>
    <row r="15" spans="2:14" ht="15" customHeight="1">
      <c r="B15" s="131"/>
      <c r="C15" s="125" t="s">
        <v>386</v>
      </c>
      <c r="D15" s="67"/>
      <c r="E15" s="132">
        <v>0</v>
      </c>
      <c r="F15" s="67"/>
      <c r="G15" s="132">
        <v>0</v>
      </c>
      <c r="H15" s="156">
        <v>0</v>
      </c>
      <c r="I15" s="67"/>
      <c r="J15" s="118"/>
      <c r="L15"/>
      <c r="M15"/>
      <c r="N15"/>
    </row>
    <row r="16" spans="2:14" ht="15" customHeight="1">
      <c r="B16" s="131"/>
      <c r="C16" s="125" t="s">
        <v>387</v>
      </c>
      <c r="D16" s="67"/>
      <c r="E16" s="132">
        <v>0</v>
      </c>
      <c r="F16" s="67"/>
      <c r="G16" s="132">
        <v>0</v>
      </c>
      <c r="H16" s="156">
        <v>0</v>
      </c>
      <c r="I16" s="67"/>
      <c r="J16" s="118"/>
      <c r="L16"/>
      <c r="M16"/>
      <c r="N16"/>
    </row>
    <row r="17" spans="1:14" ht="15" customHeight="1">
      <c r="B17" s="131"/>
      <c r="C17" s="125" t="s">
        <v>388</v>
      </c>
      <c r="D17" s="67">
        <v>2.38252029066392</v>
      </c>
      <c r="E17" s="132">
        <v>2.3E-2</v>
      </c>
      <c r="F17" s="67">
        <v>1</v>
      </c>
      <c r="G17" s="132">
        <v>0.43169999999999997</v>
      </c>
      <c r="H17" s="156"/>
      <c r="I17" s="67">
        <v>1.1054177087574899</v>
      </c>
      <c r="J17" s="118">
        <v>0.46400000000000002</v>
      </c>
      <c r="L17"/>
      <c r="M17"/>
      <c r="N17"/>
    </row>
    <row r="18" spans="1:14" ht="15" customHeight="1">
      <c r="B18" s="131"/>
      <c r="C18" s="125" t="s">
        <v>389</v>
      </c>
      <c r="D18" s="67"/>
      <c r="E18" s="132">
        <v>0</v>
      </c>
      <c r="F18" s="67"/>
      <c r="G18" s="132">
        <v>0</v>
      </c>
      <c r="H18" s="156">
        <v>0</v>
      </c>
      <c r="I18" s="67"/>
      <c r="J18" s="118"/>
      <c r="L18"/>
      <c r="M18"/>
      <c r="N18"/>
    </row>
    <row r="19" spans="1:14" ht="15" customHeight="1">
      <c r="B19" s="131"/>
      <c r="C19" s="125" t="s">
        <v>390</v>
      </c>
      <c r="D19" s="67"/>
      <c r="E19" s="132">
        <v>0</v>
      </c>
      <c r="F19" s="67"/>
      <c r="G19" s="132">
        <v>0</v>
      </c>
      <c r="H19" s="156"/>
      <c r="I19" s="67"/>
      <c r="J19" s="118"/>
      <c r="L19"/>
      <c r="M19"/>
      <c r="N19"/>
    </row>
    <row r="20" spans="1:14" ht="15" customHeight="1">
      <c r="B20" s="131"/>
      <c r="C20" s="125" t="s">
        <v>391</v>
      </c>
      <c r="D20" s="67">
        <v>1.1672187955898901</v>
      </c>
      <c r="E20" s="132">
        <v>8.3000000000000004E-2</v>
      </c>
      <c r="F20" s="67">
        <v>1</v>
      </c>
      <c r="G20" s="132">
        <v>0.26390000000000002</v>
      </c>
      <c r="H20" s="156"/>
      <c r="I20" s="67">
        <v>0.396292633455751</v>
      </c>
      <c r="J20" s="118">
        <v>0.33950000000000002</v>
      </c>
      <c r="L20"/>
      <c r="M20"/>
      <c r="N20"/>
    </row>
    <row r="21" spans="1:14" ht="15" customHeight="1">
      <c r="B21" s="131"/>
      <c r="C21" s="125" t="s">
        <v>392</v>
      </c>
      <c r="D21" s="67">
        <v>312.20962856171502</v>
      </c>
      <c r="E21" s="132">
        <v>0.115</v>
      </c>
      <c r="F21" s="67">
        <v>4</v>
      </c>
      <c r="G21" s="132">
        <v>0.62050000000000005</v>
      </c>
      <c r="H21" s="156">
        <v>0</v>
      </c>
      <c r="I21" s="67">
        <v>275.92092634915298</v>
      </c>
      <c r="J21" s="118">
        <v>0.88380000000000003</v>
      </c>
      <c r="L21"/>
      <c r="M21"/>
      <c r="N21"/>
    </row>
    <row r="22" spans="1:14" ht="15" customHeight="1">
      <c r="B22" s="131"/>
      <c r="C22" s="125" t="s">
        <v>393</v>
      </c>
      <c r="D22" s="67"/>
      <c r="E22" s="132">
        <v>0</v>
      </c>
      <c r="F22" s="67"/>
      <c r="G22" s="132">
        <v>0</v>
      </c>
      <c r="H22" s="156"/>
      <c r="I22" s="67"/>
      <c r="J22" s="118"/>
      <c r="L22"/>
      <c r="M22"/>
      <c r="N22"/>
    </row>
    <row r="23" spans="1:14" ht="15" customHeight="1">
      <c r="A23" s="7"/>
      <c r="B23" s="131"/>
      <c r="C23" s="125" t="s">
        <v>394</v>
      </c>
      <c r="D23" s="67">
        <v>4.5103726519608998</v>
      </c>
      <c r="E23" s="132">
        <v>1</v>
      </c>
      <c r="F23" s="132">
        <v>1</v>
      </c>
      <c r="G23" s="132">
        <v>0.25540000000000002</v>
      </c>
      <c r="H23" s="156"/>
      <c r="I23" s="67">
        <v>8.6486959397931802</v>
      </c>
      <c r="J23" s="118">
        <v>1.9175</v>
      </c>
      <c r="L23"/>
      <c r="M23"/>
      <c r="N23"/>
    </row>
    <row r="24" spans="1:14" ht="15" customHeight="1">
      <c r="A24" s="7"/>
      <c r="B24" s="146"/>
      <c r="C24" s="1288" t="s">
        <v>395</v>
      </c>
      <c r="D24" s="134">
        <v>335.26422642373404</v>
      </c>
      <c r="E24" s="135">
        <v>0.1211</v>
      </c>
      <c r="F24" s="134">
        <v>13</v>
      </c>
      <c r="G24" s="135">
        <v>0.59630000000000005</v>
      </c>
      <c r="H24" s="158">
        <v>0</v>
      </c>
      <c r="I24" s="134">
        <v>287.47247691353738</v>
      </c>
      <c r="J24" s="136">
        <v>0.85750000000000004</v>
      </c>
      <c r="L24"/>
      <c r="M24"/>
      <c r="N24"/>
    </row>
    <row r="25" spans="1:14" ht="15" customHeight="1">
      <c r="A25" s="7"/>
      <c r="B25" s="124" t="s">
        <v>423</v>
      </c>
      <c r="C25" s="125" t="s">
        <v>381</v>
      </c>
      <c r="D25" s="73"/>
      <c r="E25" s="159"/>
      <c r="F25" s="159"/>
      <c r="G25" s="159"/>
      <c r="H25" s="157"/>
      <c r="I25" s="73"/>
      <c r="J25" s="160"/>
      <c r="L25"/>
    </row>
    <row r="26" spans="1:14" ht="15" customHeight="1">
      <c r="A26" s="7"/>
      <c r="B26" s="145"/>
      <c r="C26" s="125" t="s">
        <v>382</v>
      </c>
      <c r="D26" s="73"/>
      <c r="E26" s="159"/>
      <c r="F26" s="159"/>
      <c r="G26" s="159"/>
      <c r="H26" s="157"/>
      <c r="I26" s="73"/>
      <c r="J26" s="160"/>
      <c r="L26"/>
    </row>
    <row r="27" spans="1:14" ht="15" customHeight="1">
      <c r="A27" s="7"/>
      <c r="B27" s="145"/>
      <c r="C27" s="125" t="s">
        <v>383</v>
      </c>
      <c r="D27" s="73"/>
      <c r="E27" s="159"/>
      <c r="F27" s="159"/>
      <c r="G27" s="159"/>
      <c r="H27" s="157"/>
      <c r="I27" s="73"/>
      <c r="J27" s="160"/>
      <c r="L27"/>
    </row>
    <row r="28" spans="1:14" ht="15" customHeight="1">
      <c r="A28" s="7"/>
      <c r="B28" s="145"/>
      <c r="C28" s="125" t="s">
        <v>384</v>
      </c>
      <c r="D28" s="73"/>
      <c r="E28" s="159"/>
      <c r="F28" s="73"/>
      <c r="G28" s="159"/>
      <c r="H28" s="156"/>
      <c r="I28" s="73"/>
      <c r="J28" s="160"/>
      <c r="L28"/>
    </row>
    <row r="29" spans="1:14" ht="15" customHeight="1">
      <c r="A29" s="7"/>
      <c r="B29" s="145"/>
      <c r="C29" s="125" t="s">
        <v>385</v>
      </c>
      <c r="D29" s="73"/>
      <c r="E29" s="159"/>
      <c r="F29" s="73"/>
      <c r="G29" s="159"/>
      <c r="H29" s="156"/>
      <c r="I29" s="73"/>
      <c r="J29" s="160"/>
      <c r="L29"/>
    </row>
    <row r="30" spans="1:14" ht="15" customHeight="1">
      <c r="A30" s="7"/>
      <c r="B30" s="145"/>
      <c r="C30" s="125" t="s">
        <v>386</v>
      </c>
      <c r="D30" s="73"/>
      <c r="E30" s="159"/>
      <c r="F30" s="73"/>
      <c r="G30" s="159"/>
      <c r="H30" s="156"/>
      <c r="I30" s="73"/>
      <c r="J30" s="160"/>
      <c r="L30"/>
    </row>
    <row r="31" spans="1:14" ht="15" customHeight="1">
      <c r="A31" s="7"/>
      <c r="B31" s="145"/>
      <c r="C31" s="125" t="s">
        <v>387</v>
      </c>
      <c r="D31" s="73"/>
      <c r="E31" s="159"/>
      <c r="F31" s="73"/>
      <c r="G31" s="159"/>
      <c r="H31" s="156"/>
      <c r="I31" s="73"/>
      <c r="J31" s="160"/>
      <c r="L31"/>
    </row>
    <row r="32" spans="1:14" ht="15" customHeight="1">
      <c r="A32" s="7"/>
      <c r="B32" s="145"/>
      <c r="C32" s="125" t="s">
        <v>388</v>
      </c>
      <c r="D32" s="73"/>
      <c r="E32" s="159"/>
      <c r="F32" s="73"/>
      <c r="G32" s="159"/>
      <c r="H32" s="156"/>
      <c r="I32" s="73"/>
      <c r="J32" s="160"/>
      <c r="L32"/>
    </row>
    <row r="33" spans="1:14" ht="15" customHeight="1">
      <c r="A33" s="7"/>
      <c r="B33" s="131"/>
      <c r="C33" s="125" t="s">
        <v>389</v>
      </c>
      <c r="D33" s="73"/>
      <c r="E33" s="159"/>
      <c r="F33" s="73"/>
      <c r="G33" s="159"/>
      <c r="H33" s="156"/>
      <c r="I33" s="73"/>
      <c r="J33" s="160"/>
      <c r="L33"/>
    </row>
    <row r="34" spans="1:14" ht="15" customHeight="1">
      <c r="A34" s="7"/>
      <c r="B34" s="131"/>
      <c r="C34" s="125" t="s">
        <v>390</v>
      </c>
      <c r="D34" s="73"/>
      <c r="E34" s="159"/>
      <c r="F34" s="73"/>
      <c r="G34" s="159"/>
      <c r="H34" s="156"/>
      <c r="I34" s="73"/>
      <c r="J34" s="160"/>
      <c r="L34"/>
    </row>
    <row r="35" spans="1:14" ht="15" customHeight="1">
      <c r="A35" s="7"/>
      <c r="B35" s="131"/>
      <c r="C35" s="125" t="s">
        <v>391</v>
      </c>
      <c r="D35" s="73"/>
      <c r="E35" s="159"/>
      <c r="F35" s="73"/>
      <c r="G35" s="159"/>
      <c r="H35" s="156"/>
      <c r="I35" s="73"/>
      <c r="J35" s="160"/>
      <c r="L35"/>
    </row>
    <row r="36" spans="1:14" ht="15" customHeight="1">
      <c r="A36" s="7"/>
      <c r="B36" s="131"/>
      <c r="C36" s="125" t="s">
        <v>392</v>
      </c>
      <c r="D36" s="73"/>
      <c r="E36" s="159"/>
      <c r="F36" s="73"/>
      <c r="G36" s="159"/>
      <c r="H36" s="156"/>
      <c r="I36" s="73"/>
      <c r="J36" s="160"/>
      <c r="L36"/>
    </row>
    <row r="37" spans="1:14" ht="15" customHeight="1">
      <c r="A37" s="7"/>
      <c r="B37" s="131"/>
      <c r="C37" s="125" t="s">
        <v>393</v>
      </c>
      <c r="D37" s="73"/>
      <c r="E37" s="159"/>
      <c r="F37" s="73"/>
      <c r="G37" s="159"/>
      <c r="H37" s="156"/>
      <c r="I37" s="73"/>
      <c r="J37" s="160"/>
      <c r="L37"/>
    </row>
    <row r="38" spans="1:14" ht="15" customHeight="1">
      <c r="A38" s="7"/>
      <c r="B38" s="131"/>
      <c r="C38" s="125" t="s">
        <v>394</v>
      </c>
      <c r="D38" s="73"/>
      <c r="E38" s="159"/>
      <c r="F38" s="73"/>
      <c r="G38" s="159"/>
      <c r="H38" s="156"/>
      <c r="I38" s="73"/>
      <c r="J38" s="160"/>
      <c r="L38"/>
    </row>
    <row r="39" spans="1:14" ht="15" customHeight="1">
      <c r="A39" s="7"/>
      <c r="B39" s="146"/>
      <c r="C39" s="1288" t="s">
        <v>395</v>
      </c>
      <c r="D39" s="161"/>
      <c r="E39" s="162"/>
      <c r="F39" s="161"/>
      <c r="G39" s="162"/>
      <c r="H39" s="158"/>
      <c r="I39" s="161"/>
      <c r="J39" s="411"/>
      <c r="L39"/>
    </row>
    <row r="40" spans="1:14" ht="15" customHeight="1" thickBot="1">
      <c r="A40" s="7"/>
      <c r="B40" s="153" t="s">
        <v>2</v>
      </c>
      <c r="C40" s="139"/>
      <c r="D40" s="140">
        <v>335.26422642373404</v>
      </c>
      <c r="E40" s="140" t="s">
        <v>1352</v>
      </c>
      <c r="F40" s="140">
        <v>13</v>
      </c>
      <c r="G40" s="140" t="s">
        <v>1352</v>
      </c>
      <c r="H40" s="163"/>
      <c r="I40" s="140">
        <v>287.47247691353738</v>
      </c>
      <c r="J40" s="142">
        <v>0.85745049503195847</v>
      </c>
      <c r="L40"/>
    </row>
    <row r="41" spans="1:14" ht="15" customHeight="1" thickTop="1">
      <c r="A41" s="7"/>
      <c r="B41" s="154" t="s">
        <v>396</v>
      </c>
      <c r="C41" s="146"/>
      <c r="D41" s="146"/>
      <c r="E41" s="146"/>
      <c r="F41" s="146"/>
      <c r="G41" s="146"/>
      <c r="H41" s="146"/>
      <c r="I41" s="146"/>
      <c r="J41" s="146"/>
      <c r="L41"/>
    </row>
    <row r="42" spans="1:14" ht="15" customHeight="1">
      <c r="A42" s="7"/>
      <c r="J42" s="699"/>
      <c r="L42"/>
    </row>
    <row r="43" spans="1:14" ht="15" customHeight="1">
      <c r="A43" s="7"/>
      <c r="B43" s="103"/>
      <c r="C43" s="690"/>
      <c r="D43" s="1359" t="s">
        <v>607</v>
      </c>
      <c r="E43" s="1359"/>
      <c r="F43" s="1359"/>
      <c r="G43" s="1359"/>
      <c r="H43" s="1359"/>
      <c r="I43" s="1359"/>
      <c r="J43" s="1359"/>
      <c r="L43"/>
    </row>
    <row r="44" spans="1:14" ht="15" customHeight="1">
      <c r="A44" s="7"/>
      <c r="B44" s="103"/>
      <c r="C44" s="690"/>
      <c r="D44" s="1012" t="s">
        <v>305</v>
      </c>
      <c r="E44" s="1012" t="s">
        <v>306</v>
      </c>
      <c r="F44" s="1012" t="s">
        <v>307</v>
      </c>
      <c r="G44" s="1012" t="s">
        <v>308</v>
      </c>
      <c r="H44" s="1012" t="s">
        <v>309</v>
      </c>
      <c r="I44" s="1012" t="s">
        <v>310</v>
      </c>
      <c r="J44" s="1012" t="s">
        <v>311</v>
      </c>
      <c r="L44"/>
    </row>
    <row r="45" spans="1:14" ht="24.95" customHeight="1">
      <c r="B45" s="700"/>
      <c r="C45" s="602" t="s">
        <v>370</v>
      </c>
      <c r="D45" s="602" t="s">
        <v>419</v>
      </c>
      <c r="E45" s="602" t="s">
        <v>420</v>
      </c>
      <c r="F45" s="602" t="s">
        <v>375</v>
      </c>
      <c r="G45" s="602" t="s">
        <v>376</v>
      </c>
      <c r="H45" s="602" t="s">
        <v>421</v>
      </c>
      <c r="I45" s="602" t="s">
        <v>1</v>
      </c>
      <c r="J45" s="602" t="s">
        <v>362</v>
      </c>
      <c r="L45"/>
    </row>
    <row r="46" spans="1:14" ht="15" customHeight="1">
      <c r="B46" s="124" t="s">
        <v>422</v>
      </c>
      <c r="C46" s="125" t="s">
        <v>381</v>
      </c>
      <c r="D46" s="126">
        <v>0</v>
      </c>
      <c r="E46" s="126">
        <v>0</v>
      </c>
      <c r="F46" s="126">
        <v>0</v>
      </c>
      <c r="G46" s="126">
        <v>0</v>
      </c>
      <c r="H46" s="155">
        <v>0</v>
      </c>
      <c r="I46" s="129">
        <v>0</v>
      </c>
      <c r="J46" s="128">
        <v>0</v>
      </c>
      <c r="L46"/>
    </row>
    <row r="47" spans="1:14" ht="15" customHeight="1">
      <c r="B47" s="131"/>
      <c r="C47" s="125" t="s">
        <v>382</v>
      </c>
      <c r="D47" s="67">
        <v>0</v>
      </c>
      <c r="E47" s="67">
        <v>0</v>
      </c>
      <c r="F47" s="67">
        <v>0</v>
      </c>
      <c r="G47" s="67">
        <v>0</v>
      </c>
      <c r="H47" s="156">
        <v>0</v>
      </c>
      <c r="I47" s="67">
        <v>0</v>
      </c>
      <c r="J47" s="118">
        <v>0</v>
      </c>
      <c r="L47"/>
    </row>
    <row r="48" spans="1:14" ht="15" customHeight="1">
      <c r="B48" s="131"/>
      <c r="C48" s="125" t="s">
        <v>383</v>
      </c>
      <c r="D48" s="67">
        <v>1.3</v>
      </c>
      <c r="E48" s="132">
        <v>1E-3</v>
      </c>
      <c r="F48" s="67">
        <v>2</v>
      </c>
      <c r="G48" s="132">
        <v>0.45179999999999998</v>
      </c>
      <c r="H48" s="156">
        <v>0</v>
      </c>
      <c r="I48" s="67">
        <v>0.1</v>
      </c>
      <c r="J48" s="118">
        <v>7.6899999999999996E-2</v>
      </c>
      <c r="L48"/>
      <c r="M48"/>
      <c r="N48"/>
    </row>
    <row r="49" spans="2:14" ht="15" customHeight="1">
      <c r="B49" s="131"/>
      <c r="C49" s="125" t="s">
        <v>384</v>
      </c>
      <c r="D49" s="67">
        <v>43</v>
      </c>
      <c r="E49" s="132">
        <v>2E-3</v>
      </c>
      <c r="F49" s="67">
        <v>6</v>
      </c>
      <c r="G49" s="132">
        <v>0.32500000000000001</v>
      </c>
      <c r="H49" s="156">
        <v>0</v>
      </c>
      <c r="I49" s="67">
        <v>4.5999999999999996</v>
      </c>
      <c r="J49" s="118">
        <v>0.107</v>
      </c>
      <c r="L49"/>
      <c r="M49"/>
      <c r="N49"/>
    </row>
    <row r="50" spans="2:14" ht="15" customHeight="1">
      <c r="B50" s="131"/>
      <c r="C50" s="125" t="s">
        <v>385</v>
      </c>
      <c r="D50" s="67">
        <v>6.6</v>
      </c>
      <c r="E50" s="132">
        <v>4.0000000000000001E-3</v>
      </c>
      <c r="F50" s="67">
        <v>1</v>
      </c>
      <c r="G50" s="132">
        <v>0.13700000000000001</v>
      </c>
      <c r="H50" s="156">
        <v>0</v>
      </c>
      <c r="I50" s="67">
        <v>0.5</v>
      </c>
      <c r="J50" s="118">
        <v>7.5800000000000006E-2</v>
      </c>
      <c r="L50"/>
      <c r="M50"/>
      <c r="N50"/>
    </row>
    <row r="51" spans="2:14" ht="15" customHeight="1">
      <c r="B51" s="131"/>
      <c r="C51" s="125" t="s">
        <v>386</v>
      </c>
      <c r="D51" s="67">
        <v>20.399999999999999</v>
      </c>
      <c r="E51" s="132">
        <v>7.0000000000000001E-3</v>
      </c>
      <c r="F51" s="67">
        <v>2</v>
      </c>
      <c r="G51" s="132">
        <v>0.40439999999999998</v>
      </c>
      <c r="H51" s="156">
        <v>0</v>
      </c>
      <c r="I51" s="67">
        <v>5.7</v>
      </c>
      <c r="J51" s="118">
        <v>0.27939999999999998</v>
      </c>
      <c r="L51"/>
      <c r="M51"/>
      <c r="N51"/>
    </row>
    <row r="52" spans="2:14" ht="15" customHeight="1">
      <c r="B52" s="131"/>
      <c r="C52" s="125" t="s">
        <v>387</v>
      </c>
      <c r="D52" s="67">
        <v>2.2999999999999998</v>
      </c>
      <c r="E52" s="132">
        <v>1.2999999999999999E-2</v>
      </c>
      <c r="F52" s="67">
        <v>1</v>
      </c>
      <c r="G52" s="132">
        <v>0.22439999999999999</v>
      </c>
      <c r="H52" s="156">
        <v>0</v>
      </c>
      <c r="I52" s="67">
        <v>0.5</v>
      </c>
      <c r="J52" s="118">
        <v>0.21740000000000001</v>
      </c>
      <c r="L52"/>
      <c r="M52"/>
      <c r="N52"/>
    </row>
    <row r="53" spans="2:14" ht="15" customHeight="1">
      <c r="B53" s="131"/>
      <c r="C53" s="125" t="s">
        <v>388</v>
      </c>
      <c r="D53" s="67">
        <v>0</v>
      </c>
      <c r="E53" s="132">
        <v>0</v>
      </c>
      <c r="F53" s="67">
        <v>0</v>
      </c>
      <c r="G53" s="132">
        <v>0</v>
      </c>
      <c r="H53" s="156">
        <v>0</v>
      </c>
      <c r="I53" s="67">
        <v>0</v>
      </c>
      <c r="J53" s="118"/>
      <c r="L53"/>
      <c r="M53"/>
      <c r="N53"/>
    </row>
    <row r="54" spans="2:14" ht="15" customHeight="1">
      <c r="B54" s="131"/>
      <c r="C54" s="125" t="s">
        <v>389</v>
      </c>
      <c r="D54" s="67">
        <v>5</v>
      </c>
      <c r="E54" s="132">
        <v>3.6999999999999998E-2</v>
      </c>
      <c r="F54" s="67">
        <v>2</v>
      </c>
      <c r="G54" s="132">
        <v>0.34179999999999999</v>
      </c>
      <c r="H54" s="156">
        <v>0</v>
      </c>
      <c r="I54" s="67">
        <v>2</v>
      </c>
      <c r="J54" s="118">
        <v>0.4</v>
      </c>
      <c r="L54"/>
      <c r="M54"/>
      <c r="N54"/>
    </row>
    <row r="55" spans="2:14" ht="15" customHeight="1">
      <c r="B55" s="131"/>
      <c r="C55" s="125" t="s">
        <v>390</v>
      </c>
      <c r="D55" s="67">
        <v>0</v>
      </c>
      <c r="E55" s="132">
        <v>5.8999999999999997E-2</v>
      </c>
      <c r="F55" s="67">
        <v>1</v>
      </c>
      <c r="G55" s="132">
        <v>0.13700000000000001</v>
      </c>
      <c r="H55" s="156">
        <v>0</v>
      </c>
      <c r="I55" s="67">
        <v>0</v>
      </c>
      <c r="J55" s="118"/>
      <c r="L55"/>
      <c r="M55"/>
      <c r="N55"/>
    </row>
    <row r="56" spans="2:14" ht="15" customHeight="1">
      <c r="B56" s="131"/>
      <c r="C56" s="125" t="s">
        <v>391</v>
      </c>
      <c r="D56" s="67">
        <v>18</v>
      </c>
      <c r="E56" s="132">
        <v>8.3000000000000004E-2</v>
      </c>
      <c r="F56" s="67">
        <v>1</v>
      </c>
      <c r="G56" s="132">
        <v>0.85660000000000003</v>
      </c>
      <c r="H56" s="156">
        <v>0</v>
      </c>
      <c r="I56" s="67">
        <v>19.899999999999999</v>
      </c>
      <c r="J56" s="118">
        <v>1.1055999999999999</v>
      </c>
      <c r="L56"/>
      <c r="M56"/>
      <c r="N56"/>
    </row>
    <row r="57" spans="2:14" ht="15" customHeight="1">
      <c r="B57" s="131"/>
      <c r="C57" s="125" t="s">
        <v>392</v>
      </c>
      <c r="D57" s="67">
        <v>307.8</v>
      </c>
      <c r="E57" s="132">
        <v>0.115</v>
      </c>
      <c r="F57" s="67">
        <v>4</v>
      </c>
      <c r="G57" s="132">
        <v>0.59660000000000002</v>
      </c>
      <c r="H57" s="156">
        <v>0</v>
      </c>
      <c r="I57" s="67">
        <v>261.5</v>
      </c>
      <c r="J57" s="118">
        <v>0.84960000000000002</v>
      </c>
      <c r="L57"/>
      <c r="M57"/>
      <c r="N57"/>
    </row>
    <row r="58" spans="2:14" ht="15" customHeight="1">
      <c r="B58" s="131"/>
      <c r="C58" s="125" t="s">
        <v>393</v>
      </c>
      <c r="D58" s="67">
        <v>0</v>
      </c>
      <c r="E58" s="132">
        <v>0</v>
      </c>
      <c r="F58" s="67">
        <v>0</v>
      </c>
      <c r="G58" s="132">
        <v>0</v>
      </c>
      <c r="H58" s="156">
        <v>0</v>
      </c>
      <c r="I58" s="67">
        <v>0</v>
      </c>
      <c r="J58" s="118"/>
      <c r="L58"/>
      <c r="M58"/>
      <c r="N58"/>
    </row>
    <row r="59" spans="2:14" ht="15" customHeight="1">
      <c r="B59" s="131"/>
      <c r="C59" s="125" t="s">
        <v>398</v>
      </c>
      <c r="D59" s="67">
        <v>0</v>
      </c>
      <c r="E59" s="132">
        <v>0</v>
      </c>
      <c r="F59" s="132">
        <v>0</v>
      </c>
      <c r="G59" s="132">
        <v>0</v>
      </c>
      <c r="H59" s="157">
        <v>0</v>
      </c>
      <c r="I59" s="67">
        <v>0</v>
      </c>
      <c r="J59" s="118"/>
      <c r="L59"/>
      <c r="M59"/>
      <c r="N59"/>
    </row>
    <row r="60" spans="2:14" ht="15" customHeight="1">
      <c r="B60" s="146"/>
      <c r="C60" s="1288" t="s">
        <v>395</v>
      </c>
      <c r="D60" s="134">
        <v>404.4</v>
      </c>
      <c r="E60" s="135">
        <v>9.2399999999999996E-2</v>
      </c>
      <c r="F60" s="134">
        <v>20</v>
      </c>
      <c r="G60" s="135">
        <v>0.55630000000000002</v>
      </c>
      <c r="H60" s="158">
        <v>0</v>
      </c>
      <c r="I60" s="134">
        <v>294.7</v>
      </c>
      <c r="J60" s="136">
        <v>0.72870000000000001</v>
      </c>
      <c r="L60"/>
      <c r="M60"/>
      <c r="N60"/>
    </row>
    <row r="61" spans="2:14" ht="15" customHeight="1">
      <c r="B61" s="124" t="s">
        <v>423</v>
      </c>
      <c r="C61" s="125" t="s">
        <v>381</v>
      </c>
      <c r="D61" s="73">
        <v>0</v>
      </c>
      <c r="E61" s="159">
        <v>0</v>
      </c>
      <c r="F61" s="159">
        <v>0</v>
      </c>
      <c r="G61" s="159">
        <v>0</v>
      </c>
      <c r="H61" s="157">
        <v>0</v>
      </c>
      <c r="I61" s="73">
        <v>0</v>
      </c>
      <c r="J61" s="160">
        <v>0</v>
      </c>
      <c r="L61"/>
    </row>
    <row r="62" spans="2:14" ht="15" customHeight="1">
      <c r="B62" s="145"/>
      <c r="C62" s="125" t="s">
        <v>382</v>
      </c>
      <c r="D62" s="73">
        <v>0</v>
      </c>
      <c r="E62" s="159">
        <v>0</v>
      </c>
      <c r="F62" s="159">
        <v>0</v>
      </c>
      <c r="G62" s="159">
        <v>0</v>
      </c>
      <c r="H62" s="157">
        <v>0</v>
      </c>
      <c r="I62" s="73">
        <v>0</v>
      </c>
      <c r="J62" s="160">
        <v>0</v>
      </c>
      <c r="L62"/>
    </row>
    <row r="63" spans="2:14" ht="15" customHeight="1">
      <c r="B63" s="145"/>
      <c r="C63" s="125" t="s">
        <v>383</v>
      </c>
      <c r="D63" s="73">
        <v>0</v>
      </c>
      <c r="E63" s="159">
        <v>0</v>
      </c>
      <c r="F63" s="159">
        <v>0</v>
      </c>
      <c r="G63" s="159">
        <v>0</v>
      </c>
      <c r="H63" s="157">
        <v>0</v>
      </c>
      <c r="I63" s="73">
        <v>0</v>
      </c>
      <c r="J63" s="160">
        <v>0</v>
      </c>
      <c r="L63"/>
    </row>
    <row r="64" spans="2:14" ht="15" customHeight="1">
      <c r="B64" s="145"/>
      <c r="C64" s="125" t="s">
        <v>384</v>
      </c>
      <c r="D64" s="73">
        <v>0</v>
      </c>
      <c r="E64" s="159">
        <v>0</v>
      </c>
      <c r="F64" s="73">
        <v>0</v>
      </c>
      <c r="G64" s="159">
        <v>0</v>
      </c>
      <c r="H64" s="156">
        <v>0</v>
      </c>
      <c r="I64" s="73">
        <v>0</v>
      </c>
      <c r="J64" s="160">
        <v>0</v>
      </c>
      <c r="L64"/>
    </row>
    <row r="65" spans="2:12" ht="15" customHeight="1">
      <c r="B65" s="145"/>
      <c r="C65" s="125" t="s">
        <v>385</v>
      </c>
      <c r="D65" s="73">
        <v>0</v>
      </c>
      <c r="E65" s="159">
        <v>0</v>
      </c>
      <c r="F65" s="73">
        <v>0</v>
      </c>
      <c r="G65" s="159">
        <v>0</v>
      </c>
      <c r="H65" s="156">
        <v>0</v>
      </c>
      <c r="I65" s="73">
        <v>0</v>
      </c>
      <c r="J65" s="160">
        <v>0</v>
      </c>
      <c r="L65"/>
    </row>
    <row r="66" spans="2:12" ht="15" customHeight="1">
      <c r="B66" s="145"/>
      <c r="C66" s="125" t="s">
        <v>386</v>
      </c>
      <c r="D66" s="73">
        <v>0</v>
      </c>
      <c r="E66" s="159">
        <v>0</v>
      </c>
      <c r="F66" s="73">
        <v>0</v>
      </c>
      <c r="G66" s="159">
        <v>0</v>
      </c>
      <c r="H66" s="156">
        <v>0</v>
      </c>
      <c r="I66" s="73">
        <v>0</v>
      </c>
      <c r="J66" s="160">
        <v>0</v>
      </c>
      <c r="L66"/>
    </row>
    <row r="67" spans="2:12" ht="15" customHeight="1">
      <c r="B67" s="145"/>
      <c r="C67" s="125" t="s">
        <v>387</v>
      </c>
      <c r="D67" s="73">
        <v>0</v>
      </c>
      <c r="E67" s="159">
        <v>0</v>
      </c>
      <c r="F67" s="73">
        <v>0</v>
      </c>
      <c r="G67" s="159">
        <v>0</v>
      </c>
      <c r="H67" s="156">
        <v>0</v>
      </c>
      <c r="I67" s="73">
        <v>0</v>
      </c>
      <c r="J67" s="160">
        <v>0</v>
      </c>
      <c r="L67"/>
    </row>
    <row r="68" spans="2:12" ht="15" customHeight="1">
      <c r="B68" s="145"/>
      <c r="C68" s="125" t="s">
        <v>388</v>
      </c>
      <c r="D68" s="73">
        <v>0</v>
      </c>
      <c r="E68" s="159">
        <v>0</v>
      </c>
      <c r="F68" s="73">
        <v>0</v>
      </c>
      <c r="G68" s="159">
        <v>0</v>
      </c>
      <c r="H68" s="156">
        <v>0</v>
      </c>
      <c r="I68" s="73">
        <v>0</v>
      </c>
      <c r="J68" s="160">
        <v>0</v>
      </c>
      <c r="L68"/>
    </row>
    <row r="69" spans="2:12" ht="15" customHeight="1">
      <c r="B69" s="131"/>
      <c r="C69" s="125" t="s">
        <v>389</v>
      </c>
      <c r="D69" s="73">
        <v>0</v>
      </c>
      <c r="E69" s="159">
        <v>0</v>
      </c>
      <c r="F69" s="73">
        <v>0</v>
      </c>
      <c r="G69" s="159">
        <v>0</v>
      </c>
      <c r="H69" s="156">
        <v>0</v>
      </c>
      <c r="I69" s="73">
        <v>0</v>
      </c>
      <c r="J69" s="160">
        <v>0</v>
      </c>
      <c r="L69"/>
    </row>
    <row r="70" spans="2:12" ht="15" customHeight="1">
      <c r="B70" s="131"/>
      <c r="C70" s="125" t="s">
        <v>390</v>
      </c>
      <c r="D70" s="73">
        <v>0</v>
      </c>
      <c r="E70" s="159">
        <v>0</v>
      </c>
      <c r="F70" s="73">
        <v>0</v>
      </c>
      <c r="G70" s="159">
        <v>0</v>
      </c>
      <c r="H70" s="156">
        <v>0</v>
      </c>
      <c r="I70" s="73">
        <v>0</v>
      </c>
      <c r="J70" s="160">
        <v>0</v>
      </c>
      <c r="L70"/>
    </row>
    <row r="71" spans="2:12" ht="15" customHeight="1">
      <c r="B71" s="131"/>
      <c r="C71" s="125" t="s">
        <v>391</v>
      </c>
      <c r="D71" s="73">
        <v>0</v>
      </c>
      <c r="E71" s="159">
        <v>0</v>
      </c>
      <c r="F71" s="73">
        <v>0</v>
      </c>
      <c r="G71" s="159">
        <v>0</v>
      </c>
      <c r="H71" s="156">
        <v>0</v>
      </c>
      <c r="I71" s="73">
        <v>0</v>
      </c>
      <c r="J71" s="160">
        <v>0</v>
      </c>
      <c r="L71"/>
    </row>
    <row r="72" spans="2:12" ht="15" customHeight="1">
      <c r="B72" s="131"/>
      <c r="C72" s="125" t="s">
        <v>392</v>
      </c>
      <c r="D72" s="73">
        <v>0</v>
      </c>
      <c r="E72" s="159">
        <v>0</v>
      </c>
      <c r="F72" s="73">
        <v>0</v>
      </c>
      <c r="G72" s="159">
        <v>0</v>
      </c>
      <c r="H72" s="156">
        <v>0</v>
      </c>
      <c r="I72" s="73">
        <v>0</v>
      </c>
      <c r="J72" s="160">
        <v>0</v>
      </c>
      <c r="L72"/>
    </row>
    <row r="73" spans="2:12" ht="15" customHeight="1">
      <c r="B73" s="131"/>
      <c r="C73" s="125" t="s">
        <v>393</v>
      </c>
      <c r="D73" s="73">
        <v>0</v>
      </c>
      <c r="E73" s="159">
        <v>0</v>
      </c>
      <c r="F73" s="73">
        <v>0</v>
      </c>
      <c r="G73" s="159">
        <v>0</v>
      </c>
      <c r="H73" s="156">
        <v>0</v>
      </c>
      <c r="I73" s="73">
        <v>0</v>
      </c>
      <c r="J73" s="160">
        <v>0</v>
      </c>
      <c r="L73"/>
    </row>
    <row r="74" spans="2:12" ht="15" customHeight="1">
      <c r="B74" s="131"/>
      <c r="C74" s="125" t="s">
        <v>398</v>
      </c>
      <c r="D74" s="73">
        <v>0</v>
      </c>
      <c r="E74" s="159">
        <v>0</v>
      </c>
      <c r="F74" s="73">
        <v>0</v>
      </c>
      <c r="G74" s="159">
        <v>0</v>
      </c>
      <c r="H74" s="156">
        <v>0</v>
      </c>
      <c r="I74" s="73">
        <v>0</v>
      </c>
      <c r="J74" s="160">
        <v>0</v>
      </c>
      <c r="L74"/>
    </row>
    <row r="75" spans="2:12" ht="15" customHeight="1">
      <c r="B75" s="146"/>
      <c r="C75" s="1288" t="s">
        <v>395</v>
      </c>
      <c r="D75" s="161"/>
      <c r="E75" s="162"/>
      <c r="F75" s="161"/>
      <c r="G75" s="162"/>
      <c r="H75" s="158">
        <v>0</v>
      </c>
      <c r="I75" s="161"/>
      <c r="J75" s="411"/>
      <c r="L75"/>
    </row>
    <row r="76" spans="2:12" ht="15" customHeight="1" thickBot="1">
      <c r="B76" s="153" t="s">
        <v>2</v>
      </c>
      <c r="C76" s="139"/>
      <c r="D76" s="140">
        <v>404.4</v>
      </c>
      <c r="E76" s="140"/>
      <c r="F76" s="140">
        <v>20</v>
      </c>
      <c r="G76" s="140"/>
      <c r="H76" s="163"/>
      <c r="I76" s="140">
        <v>294.7</v>
      </c>
      <c r="J76" s="142">
        <v>0.72899999999999998</v>
      </c>
      <c r="L76"/>
    </row>
    <row r="77" spans="2:12" ht="15" customHeight="1" thickTop="1">
      <c r="B77" s="154" t="s">
        <v>396</v>
      </c>
      <c r="C77" s="146"/>
      <c r="D77" s="146"/>
      <c r="E77" s="146"/>
      <c r="F77" s="146"/>
      <c r="G77" s="146"/>
      <c r="H77" s="146"/>
      <c r="I77" s="146"/>
      <c r="J77" s="146"/>
      <c r="L77"/>
    </row>
    <row r="78" spans="2:12" ht="15" customHeight="1">
      <c r="J78" s="1352" t="s">
        <v>629</v>
      </c>
      <c r="L78"/>
    </row>
    <row r="79" spans="2:12" ht="15" customHeight="1">
      <c r="J79" s="1352"/>
      <c r="L79"/>
    </row>
  </sheetData>
  <mergeCells count="7">
    <mergeCell ref="B3:E3"/>
    <mergeCell ref="B2:E2"/>
    <mergeCell ref="L9:L10"/>
    <mergeCell ref="J78:J79"/>
    <mergeCell ref="D7:J7"/>
    <mergeCell ref="D43:J43"/>
    <mergeCell ref="B4:E4"/>
  </mergeCells>
  <hyperlinks>
    <hyperlink ref="J78" location="Índice!A1" display="Back to the Index"/>
    <hyperlink ref="L9" location="Índice!A1" display="Back to the Index"/>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I26"/>
  <sheetViews>
    <sheetView showGridLines="0" showZeros="0" zoomScaleNormal="100" workbookViewId="0"/>
  </sheetViews>
  <sheetFormatPr defaultRowHeight="15" customHeight="1"/>
  <cols>
    <col min="1" max="1" width="12.7109375" style="2" customWidth="1"/>
    <col min="2" max="2" width="35.7109375" style="2" customWidth="1"/>
    <col min="3" max="7" width="14.7109375" style="2" customWidth="1"/>
    <col min="8" max="8" width="8.7109375" style="2" customWidth="1"/>
    <col min="9" max="9" width="12.7109375" style="2" customWidth="1"/>
    <col min="10" max="14" width="14.7109375" style="2" customWidth="1"/>
    <col min="15" max="16" width="9.140625" style="2"/>
    <col min="17" max="18" width="10.28515625" style="2" customWidth="1"/>
    <col min="19" max="19" width="10.7109375" style="2" customWidth="1"/>
    <col min="20" max="16384" width="9.140625" style="2"/>
  </cols>
  <sheetData>
    <row r="2" spans="2:9" ht="15" customHeight="1">
      <c r="B2" s="1351" t="s">
        <v>518</v>
      </c>
      <c r="C2" s="1351"/>
      <c r="D2" s="1351"/>
      <c r="E2" s="1351"/>
      <c r="F2" s="1351"/>
      <c r="G2" s="424"/>
    </row>
    <row r="3" spans="2:9" ht="15" customHeight="1">
      <c r="B3" s="1351" t="s">
        <v>519</v>
      </c>
      <c r="C3" s="1351"/>
      <c r="D3" s="1351"/>
      <c r="E3" s="1351"/>
      <c r="F3" s="1351"/>
      <c r="G3" s="1104"/>
    </row>
    <row r="4" spans="2:9" ht="15" customHeight="1">
      <c r="B4" s="1103" t="s">
        <v>0</v>
      </c>
      <c r="C4" s="1103"/>
      <c r="G4" s="699"/>
    </row>
    <row r="5" spans="2:9" ht="15" customHeight="1">
      <c r="B5" s="1032"/>
      <c r="C5" s="1032"/>
      <c r="G5" s="986"/>
    </row>
    <row r="6" spans="2:9" ht="15" customHeight="1">
      <c r="B6" s="103"/>
      <c r="C6" s="1359" t="s">
        <v>1357</v>
      </c>
      <c r="D6" s="1359"/>
      <c r="E6" s="1359"/>
      <c r="F6" s="1359"/>
      <c r="G6" s="1359"/>
      <c r="I6" s="1352" t="s">
        <v>629</v>
      </c>
    </row>
    <row r="7" spans="2:9" ht="15" customHeight="1">
      <c r="B7" s="103"/>
      <c r="C7" s="1012" t="s">
        <v>305</v>
      </c>
      <c r="D7" s="1012" t="s">
        <v>306</v>
      </c>
      <c r="E7" s="1012" t="s">
        <v>307</v>
      </c>
      <c r="F7" s="1012" t="s">
        <v>308</v>
      </c>
      <c r="G7" s="1012" t="s">
        <v>309</v>
      </c>
      <c r="I7" s="1352"/>
    </row>
    <row r="8" spans="2:9" ht="66.75" customHeight="1">
      <c r="B8" s="704"/>
      <c r="C8" s="611" t="s">
        <v>520</v>
      </c>
      <c r="D8" s="611" t="s">
        <v>521</v>
      </c>
      <c r="E8" s="611" t="s">
        <v>522</v>
      </c>
      <c r="F8" s="611" t="s">
        <v>523</v>
      </c>
      <c r="G8" s="611" t="s">
        <v>524</v>
      </c>
    </row>
    <row r="9" spans="2:9" ht="20.100000000000001" customHeight="1">
      <c r="B9" s="320" t="s">
        <v>525</v>
      </c>
      <c r="C9" s="321">
        <v>485061.00261599885</v>
      </c>
      <c r="D9" s="321">
        <v>44814.693875713769</v>
      </c>
      <c r="E9" s="321">
        <v>440246.30874028505</v>
      </c>
      <c r="F9" s="321">
        <v>103224.35115597027</v>
      </c>
      <c r="G9" s="321">
        <v>351212.35779893701</v>
      </c>
      <c r="H9" s="48"/>
      <c r="I9"/>
    </row>
    <row r="10" spans="2:9" s="103" customFormat="1" ht="20.100000000000001" customHeight="1">
      <c r="B10" s="68" t="s">
        <v>554</v>
      </c>
      <c r="C10" s="67"/>
      <c r="D10" s="67"/>
      <c r="E10" s="67"/>
      <c r="F10" s="67">
        <v>14190.400214622245</v>
      </c>
      <c r="G10" s="67"/>
      <c r="H10" s="170"/>
      <c r="I10" s="15"/>
    </row>
    <row r="11" spans="2:9" s="103" customFormat="1" ht="20.100000000000001" customHeight="1">
      <c r="B11" s="322" t="s">
        <v>526</v>
      </c>
      <c r="C11" s="67"/>
      <c r="D11" s="67"/>
      <c r="E11" s="67"/>
      <c r="F11" s="67"/>
      <c r="G11" s="67"/>
      <c r="H11" s="170"/>
    </row>
    <row r="12" spans="2:9" ht="20.100000000000001" customHeight="1">
      <c r="B12" s="322" t="s">
        <v>527</v>
      </c>
      <c r="C12" s="67"/>
      <c r="D12" s="67"/>
      <c r="E12" s="67"/>
      <c r="F12" s="67"/>
      <c r="G12" s="67"/>
    </row>
    <row r="13" spans="2:9" ht="20.100000000000001" customHeight="1" thickBot="1">
      <c r="B13" s="107" t="s">
        <v>2</v>
      </c>
      <c r="C13" s="108">
        <f>C9</f>
        <v>485061.00261599885</v>
      </c>
      <c r="D13" s="108">
        <f t="shared" ref="D13:G13" si="0">D9</f>
        <v>44814.693875713769</v>
      </c>
      <c r="E13" s="108">
        <f t="shared" si="0"/>
        <v>440246.30874028505</v>
      </c>
      <c r="F13" s="108">
        <f t="shared" si="0"/>
        <v>103224.35115597027</v>
      </c>
      <c r="G13" s="108">
        <f t="shared" si="0"/>
        <v>351212.35779893701</v>
      </c>
    </row>
    <row r="14" spans="2:9" ht="15" customHeight="1" thickTop="1">
      <c r="B14" s="351"/>
      <c r="C14" s="438"/>
      <c r="D14" s="438"/>
      <c r="E14" s="438"/>
      <c r="F14" s="438"/>
      <c r="G14" s="438"/>
    </row>
    <row r="15" spans="2:9" ht="15" customHeight="1">
      <c r="B15" s="609"/>
      <c r="C15" s="609"/>
      <c r="D15" s="609"/>
      <c r="E15" s="609"/>
      <c r="F15" s="609"/>
      <c r="G15" s="699"/>
    </row>
    <row r="16" spans="2:9" ht="15" customHeight="1">
      <c r="B16" s="103"/>
      <c r="C16" s="1359" t="s">
        <v>607</v>
      </c>
      <c r="D16" s="1359"/>
      <c r="E16" s="1359"/>
      <c r="F16" s="1359"/>
      <c r="G16" s="1359"/>
    </row>
    <row r="17" spans="2:7" ht="15" customHeight="1">
      <c r="B17" s="103"/>
      <c r="C17" s="1012" t="s">
        <v>305</v>
      </c>
      <c r="D17" s="1012" t="s">
        <v>306</v>
      </c>
      <c r="E17" s="1012" t="s">
        <v>307</v>
      </c>
      <c r="F17" s="1012" t="s">
        <v>308</v>
      </c>
      <c r="G17" s="1012" t="s">
        <v>309</v>
      </c>
    </row>
    <row r="18" spans="2:7" ht="63" customHeight="1">
      <c r="B18" s="704"/>
      <c r="C18" s="611" t="s">
        <v>520</v>
      </c>
      <c r="D18" s="611" t="s">
        <v>521</v>
      </c>
      <c r="E18" s="611" t="s">
        <v>522</v>
      </c>
      <c r="F18" s="611" t="s">
        <v>523</v>
      </c>
      <c r="G18" s="611" t="s">
        <v>524</v>
      </c>
    </row>
    <row r="19" spans="2:7" ht="20.100000000000001" customHeight="1">
      <c r="B19" s="320" t="s">
        <v>525</v>
      </c>
      <c r="C19" s="321">
        <v>937842.3</v>
      </c>
      <c r="D19" s="321">
        <v>59362.8</v>
      </c>
      <c r="E19" s="321">
        <v>878479.5</v>
      </c>
      <c r="F19" s="321">
        <v>54586.7</v>
      </c>
      <c r="G19" s="321">
        <v>827668.1</v>
      </c>
    </row>
    <row r="20" spans="2:7" ht="20.100000000000001" customHeight="1">
      <c r="B20" s="68" t="s">
        <v>554</v>
      </c>
      <c r="C20" s="67">
        <v>0</v>
      </c>
      <c r="D20" s="67">
        <v>0</v>
      </c>
      <c r="E20" s="67">
        <v>0</v>
      </c>
      <c r="F20" s="67">
        <v>3775.3</v>
      </c>
      <c r="G20" s="67">
        <v>0</v>
      </c>
    </row>
    <row r="21" spans="2:7" ht="20.100000000000001" customHeight="1">
      <c r="B21" s="322" t="s">
        <v>526</v>
      </c>
      <c r="C21" s="67">
        <v>0</v>
      </c>
      <c r="D21" s="67">
        <v>0</v>
      </c>
      <c r="E21" s="67">
        <v>0</v>
      </c>
      <c r="F21" s="67">
        <v>0</v>
      </c>
      <c r="G21" s="67">
        <v>0</v>
      </c>
    </row>
    <row r="22" spans="2:7" ht="20.100000000000001" customHeight="1">
      <c r="B22" s="322" t="s">
        <v>527</v>
      </c>
      <c r="C22" s="67">
        <v>0</v>
      </c>
      <c r="D22" s="67">
        <v>0</v>
      </c>
      <c r="E22" s="67">
        <v>0</v>
      </c>
      <c r="F22" s="67">
        <v>0</v>
      </c>
      <c r="G22" s="67">
        <v>0</v>
      </c>
    </row>
    <row r="23" spans="2:7" ht="20.100000000000001" customHeight="1" thickBot="1">
      <c r="B23" s="107" t="s">
        <v>2</v>
      </c>
      <c r="C23" s="108">
        <v>937842.3</v>
      </c>
      <c r="D23" s="108">
        <v>59362.8</v>
      </c>
      <c r="E23" s="108">
        <v>878479.5</v>
      </c>
      <c r="F23" s="108">
        <v>54586.7</v>
      </c>
      <c r="G23" s="108">
        <v>827668.1</v>
      </c>
    </row>
    <row r="24" spans="2:7" ht="20.100000000000001" customHeight="1" thickTop="1"/>
    <row r="25" spans="2:7" ht="20.100000000000001" customHeight="1"/>
    <row r="26" spans="2:7" ht="20.100000000000001" customHeight="1"/>
  </sheetData>
  <mergeCells count="5">
    <mergeCell ref="I6:I7"/>
    <mergeCell ref="C6:G6"/>
    <mergeCell ref="C16:G16"/>
    <mergeCell ref="B3:F3"/>
    <mergeCell ref="B2:F2"/>
  </mergeCells>
  <hyperlinks>
    <hyperlink ref="I6" location="Índice!A1" display="Back to the Index"/>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O41"/>
  <sheetViews>
    <sheetView showGridLines="0" workbookViewId="0"/>
  </sheetViews>
  <sheetFormatPr defaultRowHeight="16.5"/>
  <cols>
    <col min="1" max="1" width="12.7109375" style="225" customWidth="1"/>
    <col min="2" max="2" width="15.7109375" style="225" customWidth="1"/>
    <col min="3" max="8" width="11.7109375" style="225" customWidth="1"/>
    <col min="9" max="9" width="5.7109375" style="225" customWidth="1"/>
    <col min="10" max="15" width="11.7109375" style="225" customWidth="1"/>
    <col min="16" max="16384" width="9.140625" style="225"/>
  </cols>
  <sheetData>
    <row r="1" spans="2:15" ht="15" customHeight="1"/>
    <row r="2" spans="2:15" ht="15" customHeight="1">
      <c r="B2" s="1456" t="s">
        <v>528</v>
      </c>
      <c r="C2" s="1456"/>
      <c r="D2" s="1456"/>
      <c r="E2" s="1456"/>
      <c r="F2" s="428"/>
    </row>
    <row r="3" spans="2:15" ht="15" customHeight="1">
      <c r="B3" s="1456" t="s">
        <v>529</v>
      </c>
      <c r="C3" s="1456"/>
      <c r="D3" s="1456"/>
      <c r="E3" s="1456"/>
      <c r="F3" s="428"/>
    </row>
    <row r="4" spans="2:15" ht="15" customHeight="1">
      <c r="B4" s="1103" t="s">
        <v>0</v>
      </c>
      <c r="C4" s="1103"/>
      <c r="O4" s="706"/>
    </row>
    <row r="5" spans="2:15" ht="15" customHeight="1">
      <c r="B5" s="1032"/>
      <c r="C5" s="1032"/>
      <c r="O5" s="706"/>
    </row>
    <row r="6" spans="2:15" ht="15" customHeight="1">
      <c r="B6" s="705"/>
      <c r="C6" s="1455" t="s">
        <v>1357</v>
      </c>
      <c r="D6" s="1455"/>
      <c r="E6" s="1455"/>
      <c r="F6" s="1455"/>
      <c r="G6" s="1455"/>
      <c r="H6" s="1455"/>
      <c r="I6" s="705"/>
      <c r="J6" s="1455" t="s">
        <v>607</v>
      </c>
      <c r="K6" s="1455"/>
      <c r="L6" s="1455"/>
      <c r="M6" s="1455"/>
      <c r="N6" s="1455"/>
      <c r="O6" s="1455"/>
    </row>
    <row r="7" spans="2:15" ht="15" customHeight="1">
      <c r="B7" s="705"/>
      <c r="C7" s="1012" t="s">
        <v>305</v>
      </c>
      <c r="D7" s="1012" t="s">
        <v>306</v>
      </c>
      <c r="E7" s="1012" t="s">
        <v>307</v>
      </c>
      <c r="F7" s="1012" t="s">
        <v>308</v>
      </c>
      <c r="G7" s="1012" t="s">
        <v>309</v>
      </c>
      <c r="H7" s="1012" t="s">
        <v>310</v>
      </c>
      <c r="I7" s="705"/>
      <c r="J7" s="1012" t="s">
        <v>305</v>
      </c>
      <c r="K7" s="1012" t="s">
        <v>306</v>
      </c>
      <c r="L7" s="1012" t="s">
        <v>307</v>
      </c>
      <c r="M7" s="1012" t="s">
        <v>308</v>
      </c>
      <c r="N7" s="1012" t="s">
        <v>309</v>
      </c>
      <c r="O7" s="1012" t="s">
        <v>310</v>
      </c>
    </row>
    <row r="8" spans="2:15" ht="20.100000000000001" customHeight="1">
      <c r="B8" s="1460"/>
      <c r="C8" s="1454" t="s">
        <v>530</v>
      </c>
      <c r="D8" s="1454"/>
      <c r="E8" s="1454"/>
      <c r="F8" s="1454"/>
      <c r="G8" s="1454" t="s">
        <v>531</v>
      </c>
      <c r="H8" s="1454"/>
      <c r="J8" s="1454" t="s">
        <v>530</v>
      </c>
      <c r="K8" s="1454"/>
      <c r="L8" s="1454"/>
      <c r="M8" s="1454"/>
      <c r="N8" s="1454" t="s">
        <v>531</v>
      </c>
      <c r="O8" s="1454"/>
    </row>
    <row r="9" spans="2:15" ht="26.25" customHeight="1">
      <c r="B9" s="1460"/>
      <c r="C9" s="1457" t="s">
        <v>532</v>
      </c>
      <c r="D9" s="1457"/>
      <c r="E9" s="1457" t="s">
        <v>533</v>
      </c>
      <c r="F9" s="1457"/>
      <c r="G9" s="1458" t="s">
        <v>532</v>
      </c>
      <c r="H9" s="1458" t="s">
        <v>533</v>
      </c>
      <c r="J9" s="1457" t="s">
        <v>532</v>
      </c>
      <c r="K9" s="1457"/>
      <c r="L9" s="1457" t="s">
        <v>533</v>
      </c>
      <c r="M9" s="1457"/>
      <c r="N9" s="1458" t="s">
        <v>532</v>
      </c>
      <c r="O9" s="1458" t="s">
        <v>533</v>
      </c>
    </row>
    <row r="10" spans="2:15" ht="27.75" customHeight="1" thickBot="1">
      <c r="B10" s="1459"/>
      <c r="C10" s="319" t="s">
        <v>534</v>
      </c>
      <c r="D10" s="319" t="s">
        <v>535</v>
      </c>
      <c r="E10" s="319" t="s">
        <v>534</v>
      </c>
      <c r="F10" s="319" t="s">
        <v>535</v>
      </c>
      <c r="G10" s="1459"/>
      <c r="H10" s="1459"/>
      <c r="J10" s="319" t="s">
        <v>534</v>
      </c>
      <c r="K10" s="319" t="s">
        <v>535</v>
      </c>
      <c r="L10" s="319" t="s">
        <v>534</v>
      </c>
      <c r="M10" s="319" t="s">
        <v>535</v>
      </c>
      <c r="N10" s="1459"/>
      <c r="O10" s="1459"/>
    </row>
    <row r="11" spans="2:15" ht="20.100000000000001" customHeight="1">
      <c r="B11" s="246" t="s">
        <v>536</v>
      </c>
      <c r="C11" s="227">
        <v>2326.77</v>
      </c>
      <c r="D11" s="227">
        <v>41615.865800865802</v>
      </c>
      <c r="E11" s="227">
        <v>12023.572850226035</v>
      </c>
      <c r="F11" s="227">
        <v>255947.99625464506</v>
      </c>
      <c r="G11" s="227">
        <v>0</v>
      </c>
      <c r="H11" s="227">
        <v>21420</v>
      </c>
      <c r="J11" s="227">
        <v>2588.5</v>
      </c>
      <c r="K11" s="227">
        <v>40361.300000000003</v>
      </c>
      <c r="L11" s="227">
        <v>14257.7</v>
      </c>
      <c r="M11" s="227">
        <v>271914.90000000002</v>
      </c>
      <c r="N11" s="227">
        <v>7201.1</v>
      </c>
      <c r="O11" s="227">
        <v>55361.9</v>
      </c>
    </row>
    <row r="12" spans="2:15" ht="20.100000000000001" customHeight="1">
      <c r="B12" s="245" t="s">
        <v>537</v>
      </c>
      <c r="C12" s="228"/>
      <c r="D12" s="228"/>
      <c r="E12" s="228">
        <v>130723.233578</v>
      </c>
      <c r="F12" s="228"/>
      <c r="G12" s="228"/>
      <c r="H12" s="228"/>
      <c r="J12" s="228">
        <v>0</v>
      </c>
      <c r="K12" s="228">
        <v>0</v>
      </c>
      <c r="L12" s="228">
        <v>129861.9</v>
      </c>
      <c r="M12" s="228">
        <v>0</v>
      </c>
      <c r="N12" s="228">
        <v>0</v>
      </c>
      <c r="O12" s="228">
        <v>0</v>
      </c>
    </row>
    <row r="13" spans="2:15" ht="20.100000000000001" customHeight="1" thickBot="1">
      <c r="B13" s="324" t="s">
        <v>2</v>
      </c>
      <c r="C13" s="325">
        <v>2326.77</v>
      </c>
      <c r="D13" s="325">
        <v>41615.865800865802</v>
      </c>
      <c r="E13" s="325">
        <v>142746.80642822603</v>
      </c>
      <c r="F13" s="325">
        <v>255947.99625464506</v>
      </c>
      <c r="G13" s="325">
        <v>0</v>
      </c>
      <c r="H13" s="325">
        <v>21420</v>
      </c>
      <c r="J13" s="325">
        <v>2588.5</v>
      </c>
      <c r="K13" s="325">
        <v>40361.300000000003</v>
      </c>
      <c r="L13" s="325">
        <v>144119.6</v>
      </c>
      <c r="M13" s="325">
        <v>271914.90000000002</v>
      </c>
      <c r="N13" s="325">
        <v>7201.1</v>
      </c>
      <c r="O13" s="325">
        <v>55361.9</v>
      </c>
    </row>
    <row r="14" spans="2:15" ht="17.25" thickTop="1"/>
    <row r="15" spans="2:15" ht="16.5" customHeight="1">
      <c r="O15" s="1352" t="s">
        <v>629</v>
      </c>
    </row>
    <row r="16" spans="2:15">
      <c r="O16" s="1352"/>
    </row>
    <row r="19" spans="2:8" ht="24.95" customHeight="1"/>
    <row r="20" spans="2:8" ht="24.95" customHeight="1"/>
    <row r="21" spans="2:8" ht="15" customHeight="1"/>
    <row r="22" spans="2:8" ht="15" customHeight="1"/>
    <row r="23" spans="2:8" ht="15" customHeight="1"/>
    <row r="24" spans="2:8" ht="15" customHeight="1"/>
    <row r="30" spans="2:8">
      <c r="B30"/>
      <c r="C30"/>
      <c r="D30"/>
      <c r="E30"/>
      <c r="F30"/>
      <c r="G30"/>
      <c r="H30"/>
    </row>
    <row r="31" spans="2:8">
      <c r="B31"/>
      <c r="C31"/>
      <c r="D31"/>
      <c r="E31"/>
      <c r="F31"/>
      <c r="G31"/>
      <c r="H31"/>
    </row>
    <row r="32" spans="2:8">
      <c r="B32"/>
      <c r="C32"/>
      <c r="D32"/>
      <c r="E32"/>
      <c r="F32"/>
      <c r="G32"/>
      <c r="H32"/>
    </row>
    <row r="33" spans="2:9">
      <c r="B33"/>
      <c r="C33"/>
      <c r="D33"/>
      <c r="E33"/>
      <c r="F33"/>
      <c r="G33"/>
      <c r="H33"/>
      <c r="I33" s="229"/>
    </row>
    <row r="34" spans="2:9">
      <c r="B34"/>
      <c r="C34"/>
      <c r="D34"/>
      <c r="E34"/>
      <c r="F34"/>
      <c r="G34"/>
      <c r="H34"/>
    </row>
    <row r="35" spans="2:9">
      <c r="B35"/>
      <c r="C35"/>
      <c r="D35"/>
      <c r="E35"/>
      <c r="F35"/>
      <c r="G35"/>
      <c r="H35"/>
    </row>
    <row r="36" spans="2:9">
      <c r="B36"/>
      <c r="C36"/>
      <c r="D36"/>
      <c r="E36"/>
      <c r="F36"/>
      <c r="G36"/>
      <c r="H36"/>
    </row>
    <row r="37" spans="2:9">
      <c r="B37"/>
      <c r="C37"/>
      <c r="D37"/>
      <c r="E37"/>
      <c r="F37"/>
      <c r="G37"/>
      <c r="H37"/>
    </row>
    <row r="38" spans="2:9">
      <c r="B38"/>
      <c r="C38"/>
      <c r="D38"/>
      <c r="E38"/>
      <c r="F38"/>
      <c r="G38"/>
      <c r="H38"/>
    </row>
    <row r="39" spans="2:9">
      <c r="B39"/>
      <c r="C39"/>
      <c r="D39"/>
      <c r="E39"/>
      <c r="F39"/>
      <c r="G39"/>
      <c r="H39"/>
    </row>
    <row r="40" spans="2:9">
      <c r="B40"/>
      <c r="C40"/>
      <c r="D40"/>
      <c r="E40"/>
      <c r="F40"/>
      <c r="G40"/>
      <c r="H40"/>
    </row>
    <row r="41" spans="2:9">
      <c r="B41"/>
      <c r="C41"/>
      <c r="D41"/>
      <c r="E41"/>
      <c r="F41"/>
      <c r="G41"/>
      <c r="H41"/>
    </row>
  </sheetData>
  <mergeCells count="18">
    <mergeCell ref="B3:E3"/>
    <mergeCell ref="C6:H6"/>
    <mergeCell ref="O15:O16"/>
    <mergeCell ref="N8:O8"/>
    <mergeCell ref="J6:O6"/>
    <mergeCell ref="B2:E2"/>
    <mergeCell ref="J9:K9"/>
    <mergeCell ref="L9:M9"/>
    <mergeCell ref="N9:N10"/>
    <mergeCell ref="O9:O10"/>
    <mergeCell ref="B8:B10"/>
    <mergeCell ref="C8:F8"/>
    <mergeCell ref="G8:H8"/>
    <mergeCell ref="C9:D9"/>
    <mergeCell ref="E9:F9"/>
    <mergeCell ref="G9:G10"/>
    <mergeCell ref="H9:H10"/>
    <mergeCell ref="J8:M8"/>
  </mergeCells>
  <hyperlinks>
    <hyperlink ref="O15" location="Índice!A1" display="Back to the Index"/>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I36"/>
  <sheetViews>
    <sheetView showGridLines="0" showZeros="0" zoomScaleNormal="100" workbookViewId="0"/>
  </sheetViews>
  <sheetFormatPr defaultRowHeight="15" customHeight="1"/>
  <cols>
    <col min="1" max="1" width="12.7109375" style="2" customWidth="1"/>
    <col min="2" max="2" width="40.7109375" style="2" customWidth="1"/>
    <col min="3" max="5" width="12.7109375" style="2" customWidth="1"/>
    <col min="6" max="6" width="5.7109375" style="2" customWidth="1"/>
    <col min="7" max="9" width="12.7109375" style="2" customWidth="1"/>
    <col min="10" max="13" width="9.140625" style="2"/>
    <col min="14" max="15" width="10.28515625" style="2" customWidth="1"/>
    <col min="16" max="16" width="10.7109375" style="2" customWidth="1"/>
    <col min="17" max="16384" width="9.140625" style="2"/>
  </cols>
  <sheetData>
    <row r="2" spans="2:9" ht="15" customHeight="1">
      <c r="B2" s="1456" t="s">
        <v>424</v>
      </c>
      <c r="C2" s="1456"/>
      <c r="D2" s="603"/>
      <c r="E2" s="603"/>
      <c r="F2" s="242"/>
      <c r="G2" s="242"/>
    </row>
    <row r="3" spans="2:9" ht="15" customHeight="1">
      <c r="B3" s="1456" t="s">
        <v>425</v>
      </c>
      <c r="C3" s="1456"/>
      <c r="D3" s="603"/>
      <c r="E3" s="603"/>
      <c r="F3" s="242"/>
      <c r="G3" s="242"/>
    </row>
    <row r="4" spans="2:9" ht="15" customHeight="1">
      <c r="B4" s="1103" t="s">
        <v>0</v>
      </c>
      <c r="C4" s="1103"/>
      <c r="D4" s="603"/>
      <c r="E4" s="603"/>
      <c r="F4" s="242"/>
      <c r="G4" s="242"/>
      <c r="I4" s="699"/>
    </row>
    <row r="5" spans="2:9" ht="15" customHeight="1">
      <c r="B5" s="1032"/>
      <c r="C5" s="1032"/>
      <c r="D5" s="987"/>
      <c r="E5" s="987"/>
      <c r="F5" s="242"/>
      <c r="G5" s="242"/>
      <c r="I5" s="986"/>
    </row>
    <row r="6" spans="2:9" ht="15" customHeight="1">
      <c r="B6" s="103"/>
      <c r="C6" s="1455" t="s">
        <v>1357</v>
      </c>
      <c r="D6" s="1455"/>
      <c r="E6" s="1455"/>
      <c r="F6" s="103"/>
      <c r="G6" s="1455" t="s">
        <v>607</v>
      </c>
      <c r="H6" s="1455"/>
      <c r="I6" s="1455"/>
    </row>
    <row r="7" spans="2:9" s="244" customFormat="1" ht="15" customHeight="1">
      <c r="B7" s="913"/>
      <c r="C7" s="1012" t="s">
        <v>305</v>
      </c>
      <c r="D7" s="1012" t="s">
        <v>306</v>
      </c>
      <c r="E7" s="1012" t="s">
        <v>307</v>
      </c>
      <c r="F7" s="913"/>
      <c r="G7" s="1012" t="s">
        <v>305</v>
      </c>
      <c r="H7" s="1012" t="s">
        <v>306</v>
      </c>
      <c r="I7" s="1012" t="s">
        <v>307</v>
      </c>
    </row>
    <row r="8" spans="2:9" ht="24.95" customHeight="1">
      <c r="B8" s="167"/>
      <c r="C8" s="1461" t="s">
        <v>426</v>
      </c>
      <c r="D8" s="1461"/>
      <c r="E8" s="1462" t="s">
        <v>427</v>
      </c>
      <c r="G8" s="1461" t="s">
        <v>426</v>
      </c>
      <c r="H8" s="1461"/>
      <c r="I8" s="1462" t="s">
        <v>427</v>
      </c>
    </row>
    <row r="9" spans="2:9" ht="24.95" customHeight="1">
      <c r="B9" s="60"/>
      <c r="C9" s="166" t="s">
        <v>428</v>
      </c>
      <c r="D9" s="166" t="s">
        <v>614</v>
      </c>
      <c r="E9" s="1463"/>
      <c r="G9" s="166" t="s">
        <v>428</v>
      </c>
      <c r="H9" s="166" t="s">
        <v>614</v>
      </c>
      <c r="I9" s="1463"/>
    </row>
    <row r="10" spans="2:9" ht="15" customHeight="1">
      <c r="B10" s="167" t="s">
        <v>429</v>
      </c>
      <c r="C10" s="326"/>
      <c r="D10" s="326"/>
      <c r="E10" s="326"/>
      <c r="G10" s="326">
        <v>0</v>
      </c>
      <c r="H10" s="326">
        <v>0</v>
      </c>
      <c r="I10" s="326">
        <v>0</v>
      </c>
    </row>
    <row r="11" spans="2:9" ht="15" customHeight="1">
      <c r="B11" s="117" t="s">
        <v>430</v>
      </c>
      <c r="C11" s="111">
        <v>62850</v>
      </c>
      <c r="D11" s="111">
        <v>68500</v>
      </c>
      <c r="E11" s="111"/>
      <c r="G11" s="111">
        <v>92850</v>
      </c>
      <c r="H11" s="111">
        <v>98500</v>
      </c>
      <c r="I11" s="111">
        <v>0</v>
      </c>
    </row>
    <row r="12" spans="2:9" ht="15" customHeight="1">
      <c r="B12" s="65" t="s">
        <v>431</v>
      </c>
      <c r="C12" s="111"/>
      <c r="D12" s="111"/>
      <c r="E12" s="111"/>
      <c r="G12" s="111">
        <v>0</v>
      </c>
      <c r="H12" s="111">
        <v>0</v>
      </c>
      <c r="I12" s="111">
        <v>0</v>
      </c>
    </row>
    <row r="13" spans="2:9" ht="15" customHeight="1">
      <c r="B13" s="65" t="s">
        <v>432</v>
      </c>
      <c r="C13" s="111"/>
      <c r="D13" s="111"/>
      <c r="E13" s="111">
        <v>30000</v>
      </c>
      <c r="G13" s="111">
        <v>0</v>
      </c>
      <c r="H13" s="111">
        <v>0</v>
      </c>
      <c r="I13" s="111">
        <v>30000</v>
      </c>
    </row>
    <row r="14" spans="2:9" ht="15" customHeight="1">
      <c r="B14" s="65" t="s">
        <v>427</v>
      </c>
      <c r="C14" s="111"/>
      <c r="D14" s="111"/>
      <c r="E14" s="111"/>
      <c r="G14" s="111">
        <v>0</v>
      </c>
      <c r="H14" s="111">
        <v>0</v>
      </c>
      <c r="I14" s="111">
        <v>0</v>
      </c>
    </row>
    <row r="15" spans="2:9" ht="15" customHeight="1">
      <c r="B15" s="169" t="s">
        <v>433</v>
      </c>
      <c r="C15" s="151">
        <v>62850</v>
      </c>
      <c r="D15" s="151">
        <v>68500</v>
      </c>
      <c r="E15" s="151">
        <v>30000</v>
      </c>
      <c r="G15" s="151">
        <v>92850</v>
      </c>
      <c r="H15" s="151">
        <v>98500</v>
      </c>
      <c r="I15" s="151">
        <v>30000</v>
      </c>
    </row>
    <row r="16" spans="2:9" ht="15" customHeight="1">
      <c r="B16" s="169" t="s">
        <v>434</v>
      </c>
      <c r="C16" s="111"/>
      <c r="D16" s="111"/>
      <c r="E16" s="111"/>
      <c r="G16" s="111">
        <v>0</v>
      </c>
      <c r="H16" s="111">
        <v>0</v>
      </c>
      <c r="I16" s="111">
        <v>0</v>
      </c>
    </row>
    <row r="17" spans="1:9" ht="15" customHeight="1">
      <c r="B17" s="65" t="s">
        <v>435</v>
      </c>
      <c r="C17" s="111">
        <v>454</v>
      </c>
      <c r="D17" s="111"/>
      <c r="E17" s="111"/>
      <c r="G17" s="111">
        <v>1343</v>
      </c>
      <c r="H17" s="111">
        <v>0</v>
      </c>
      <c r="I17" s="111">
        <v>0</v>
      </c>
    </row>
    <row r="18" spans="1:9" ht="15" customHeight="1" thickBot="1">
      <c r="B18" s="302" t="s">
        <v>436</v>
      </c>
      <c r="C18" s="327">
        <v>346</v>
      </c>
      <c r="D18" s="327"/>
      <c r="E18" s="327">
        <v>2094</v>
      </c>
      <c r="G18" s="327">
        <v>1145</v>
      </c>
      <c r="H18" s="327">
        <v>0</v>
      </c>
      <c r="I18" s="327">
        <v>4336</v>
      </c>
    </row>
    <row r="19" spans="1:9" ht="15" customHeight="1" thickTop="1">
      <c r="B19" s="48"/>
      <c r="C19" s="164"/>
      <c r="D19" s="164"/>
      <c r="E19" s="164"/>
    </row>
    <row r="20" spans="1:9" ht="15" customHeight="1">
      <c r="I20" s="1352" t="s">
        <v>629</v>
      </c>
    </row>
    <row r="21" spans="1:9" ht="15" customHeight="1">
      <c r="I21" s="1352"/>
    </row>
    <row r="22" spans="1:9" ht="15" customHeight="1">
      <c r="A22" s="48"/>
      <c r="F22" s="48"/>
      <c r="G22" s="48"/>
    </row>
    <row r="23" spans="1:9" s="103" customFormat="1" ht="15" customHeight="1">
      <c r="F23" s="170"/>
    </row>
    <row r="24" spans="1:9" s="6" customFormat="1" ht="24.95" customHeight="1"/>
    <row r="25" spans="1:9" s="6" customFormat="1" ht="24.95" customHeight="1"/>
    <row r="26" spans="1:9" ht="15" customHeight="1">
      <c r="G26" s="168">
        <v>0</v>
      </c>
      <c r="H26" s="168">
        <v>0</v>
      </c>
    </row>
    <row r="27" spans="1:9" ht="15" customHeight="1">
      <c r="G27" s="168">
        <v>0</v>
      </c>
      <c r="H27" s="168">
        <v>0</v>
      </c>
    </row>
    <row r="28" spans="1:9" ht="15" customHeight="1">
      <c r="G28" s="168">
        <v>0</v>
      </c>
      <c r="H28" s="168">
        <v>0</v>
      </c>
    </row>
    <row r="29" spans="1:9" ht="15" customHeight="1">
      <c r="G29" s="168">
        <v>0</v>
      </c>
      <c r="H29" s="168">
        <v>0</v>
      </c>
    </row>
    <row r="30" spans="1:9" ht="15" customHeight="1">
      <c r="G30" s="168">
        <v>0</v>
      </c>
      <c r="H30" s="168">
        <v>0</v>
      </c>
    </row>
    <row r="31" spans="1:9" ht="15" customHeight="1">
      <c r="G31" s="168">
        <v>0</v>
      </c>
      <c r="H31" s="168">
        <v>0</v>
      </c>
    </row>
    <row r="32" spans="1:9" ht="15" customHeight="1">
      <c r="G32" s="168">
        <v>0</v>
      </c>
      <c r="H32" s="168">
        <v>0</v>
      </c>
    </row>
    <row r="33" spans="2:8" ht="15" customHeight="1">
      <c r="G33" s="168">
        <v>0</v>
      </c>
      <c r="H33" s="168">
        <v>0</v>
      </c>
    </row>
    <row r="34" spans="2:8" ht="15" customHeight="1">
      <c r="G34" s="168">
        <v>0</v>
      </c>
      <c r="H34" s="168">
        <v>0</v>
      </c>
    </row>
    <row r="35" spans="2:8" ht="12">
      <c r="B35" s="1464"/>
      <c r="C35" s="1464"/>
      <c r="D35" s="1464"/>
      <c r="E35" s="1464"/>
      <c r="F35" s="171"/>
      <c r="G35" s="168">
        <v>0</v>
      </c>
      <c r="H35" s="168">
        <v>0</v>
      </c>
    </row>
    <row r="36" spans="2:8" ht="15" customHeight="1">
      <c r="G36" s="168">
        <v>0</v>
      </c>
      <c r="H36" s="168">
        <v>0</v>
      </c>
    </row>
  </sheetData>
  <mergeCells count="10">
    <mergeCell ref="B3:C3"/>
    <mergeCell ref="B2:C2"/>
    <mergeCell ref="G8:H8"/>
    <mergeCell ref="I8:I9"/>
    <mergeCell ref="B35:E35"/>
    <mergeCell ref="C8:D8"/>
    <mergeCell ref="E8:E9"/>
    <mergeCell ref="G6:I6"/>
    <mergeCell ref="I20:I21"/>
    <mergeCell ref="C6:E6"/>
  </mergeCells>
  <hyperlinks>
    <hyperlink ref="I20" location="Índice!A1" display="Back to the Index"/>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38"/>
  <sheetViews>
    <sheetView showGridLines="0" showZeros="0" zoomScaleNormal="100" workbookViewId="0"/>
  </sheetViews>
  <sheetFormatPr defaultRowHeight="15" customHeight="1"/>
  <cols>
    <col min="1" max="1" width="12.7109375" style="173" customWidth="1"/>
    <col min="2" max="2" width="40.7109375" style="173" customWidth="1"/>
    <col min="3" max="4" width="15.7109375" style="173" customWidth="1"/>
    <col min="5" max="5" width="5.7109375" style="173" customWidth="1"/>
    <col min="6" max="6" width="15.7109375" style="180" customWidth="1"/>
    <col min="7" max="7" width="15.7109375" style="173" customWidth="1"/>
    <col min="8" max="16384" width="9.140625" style="173"/>
  </cols>
  <sheetData>
    <row r="1" spans="2:12" ht="15" customHeight="1">
      <c r="B1" s="172"/>
    </row>
    <row r="2" spans="2:12" ht="15" customHeight="1">
      <c r="B2" s="1456" t="s">
        <v>437</v>
      </c>
      <c r="C2" s="1456"/>
    </row>
    <row r="3" spans="2:12" ht="15" customHeight="1">
      <c r="B3" s="1456" t="s">
        <v>438</v>
      </c>
      <c r="C3" s="1456"/>
    </row>
    <row r="4" spans="2:12" ht="15" customHeight="1">
      <c r="B4" s="1103" t="s">
        <v>0</v>
      </c>
      <c r="C4" s="1103"/>
    </row>
    <row r="5" spans="2:12" ht="15" customHeight="1">
      <c r="D5" s="985"/>
      <c r="G5" s="695"/>
    </row>
    <row r="6" spans="2:12" ht="15" customHeight="1">
      <c r="C6" s="1455" t="s">
        <v>1357</v>
      </c>
      <c r="D6" s="1455"/>
      <c r="F6" s="1455" t="s">
        <v>607</v>
      </c>
      <c r="G6" s="1455"/>
    </row>
    <row r="7" spans="2:12" ht="15" customHeight="1">
      <c r="C7" s="1012" t="s">
        <v>305</v>
      </c>
      <c r="D7" s="1012" t="s">
        <v>306</v>
      </c>
      <c r="F7" s="1012" t="s">
        <v>305</v>
      </c>
      <c r="G7" s="1012" t="s">
        <v>306</v>
      </c>
    </row>
    <row r="8" spans="2:12" ht="38.25" customHeight="1">
      <c r="B8" s="689"/>
      <c r="C8" s="85" t="s">
        <v>1</v>
      </c>
      <c r="D8" s="85" t="s">
        <v>299</v>
      </c>
      <c r="F8" s="85" t="s">
        <v>1</v>
      </c>
      <c r="G8" s="85" t="s">
        <v>299</v>
      </c>
    </row>
    <row r="9" spans="2:12" ht="15" customHeight="1">
      <c r="B9" s="176" t="s">
        <v>439</v>
      </c>
      <c r="C9" s="333"/>
      <c r="D9" s="333"/>
      <c r="F9" s="333"/>
      <c r="G9" s="333"/>
      <c r="K9"/>
      <c r="L9"/>
    </row>
    <row r="10" spans="2:12" ht="15" customHeight="1">
      <c r="B10" s="293" t="s">
        <v>440</v>
      </c>
      <c r="C10" s="330">
        <v>13815</v>
      </c>
      <c r="D10" s="330">
        <v>1105.2</v>
      </c>
      <c r="F10" s="330">
        <v>46689.9</v>
      </c>
      <c r="G10" s="330">
        <v>3735.2</v>
      </c>
      <c r="K10"/>
      <c r="L10"/>
    </row>
    <row r="11" spans="2:12" ht="15" customHeight="1">
      <c r="B11" s="293" t="s">
        <v>441</v>
      </c>
      <c r="C11" s="330">
        <v>17706.25</v>
      </c>
      <c r="D11" s="330">
        <v>1416.5</v>
      </c>
      <c r="F11" s="330">
        <v>9458.1</v>
      </c>
      <c r="G11" s="330">
        <v>756.7</v>
      </c>
      <c r="K11"/>
      <c r="L11"/>
    </row>
    <row r="12" spans="2:12" ht="15" customHeight="1">
      <c r="B12" s="293" t="s">
        <v>442</v>
      </c>
      <c r="C12" s="330">
        <v>453000</v>
      </c>
      <c r="D12" s="330">
        <v>36240</v>
      </c>
      <c r="F12" s="330">
        <v>844027.8</v>
      </c>
      <c r="G12" s="330">
        <v>67522.2</v>
      </c>
      <c r="K12"/>
      <c r="L12"/>
    </row>
    <row r="13" spans="2:12" ht="15" customHeight="1">
      <c r="B13" s="293" t="s">
        <v>443</v>
      </c>
      <c r="C13" s="330">
        <v>608.75</v>
      </c>
      <c r="D13" s="330">
        <v>48.7</v>
      </c>
      <c r="F13" s="330">
        <v>239</v>
      </c>
      <c r="G13" s="330">
        <v>19.100000000000001</v>
      </c>
    </row>
    <row r="14" spans="2:12" ht="15" customHeight="1">
      <c r="B14" s="177" t="s">
        <v>444</v>
      </c>
      <c r="C14" s="329">
        <v>0</v>
      </c>
      <c r="D14" s="329">
        <v>0</v>
      </c>
      <c r="F14" s="329">
        <v>0</v>
      </c>
      <c r="G14" s="329">
        <v>0</v>
      </c>
    </row>
    <row r="15" spans="2:12" ht="15" customHeight="1">
      <c r="B15" s="293" t="s">
        <v>445</v>
      </c>
      <c r="C15" s="334">
        <v>0</v>
      </c>
      <c r="D15" s="334">
        <v>0</v>
      </c>
      <c r="F15" s="334">
        <v>0</v>
      </c>
      <c r="G15" s="334">
        <v>0</v>
      </c>
    </row>
    <row r="16" spans="2:12" ht="15" customHeight="1">
      <c r="B16" s="293" t="s">
        <v>446</v>
      </c>
      <c r="C16" s="330">
        <v>0</v>
      </c>
      <c r="D16" s="330">
        <v>0</v>
      </c>
      <c r="F16" s="330">
        <v>0</v>
      </c>
      <c r="G16" s="330">
        <v>0</v>
      </c>
    </row>
    <row r="17" spans="2:8" ht="15" customHeight="1">
      <c r="B17" s="293" t="s">
        <v>447</v>
      </c>
      <c r="C17" s="330"/>
      <c r="D17" s="330"/>
      <c r="F17" s="330"/>
      <c r="G17" s="330"/>
    </row>
    <row r="18" spans="2:8" ht="15" customHeight="1">
      <c r="B18" s="177" t="s">
        <v>448</v>
      </c>
      <c r="C18" s="330"/>
      <c r="D18" s="330"/>
      <c r="F18" s="330"/>
      <c r="G18" s="330"/>
    </row>
    <row r="19" spans="2:8" ht="15" customHeight="1" thickBot="1">
      <c r="B19" s="178" t="s">
        <v>2</v>
      </c>
      <c r="C19" s="179">
        <f>SUM(C10:C13)+SUM(C15:C18)</f>
        <v>485130</v>
      </c>
      <c r="D19" s="179">
        <f>SUM(D10:D13)+SUM(D15:D18)</f>
        <v>38810.399999999994</v>
      </c>
      <c r="F19" s="179">
        <v>900414.8</v>
      </c>
      <c r="G19" s="179">
        <v>72033.2</v>
      </c>
    </row>
    <row r="20" spans="2:8" ht="15" customHeight="1" thickTop="1">
      <c r="B20" s="172"/>
      <c r="C20" s="174"/>
      <c r="D20" s="174"/>
    </row>
    <row r="21" spans="2:8" ht="27" customHeight="1">
      <c r="B21" s="1465"/>
      <c r="C21" s="1465"/>
      <c r="D21" s="1465"/>
      <c r="G21" s="439" t="s">
        <v>629</v>
      </c>
    </row>
    <row r="22" spans="2:8" ht="15" customHeight="1">
      <c r="C22" s="180"/>
      <c r="E22" s="181"/>
      <c r="G22"/>
    </row>
    <row r="23" spans="2:8" ht="15" customHeight="1">
      <c r="E23" s="172"/>
    </row>
    <row r="25" spans="2:8" s="182" customFormat="1" ht="24.95" customHeight="1">
      <c r="F25" s="183"/>
      <c r="G25" s="183"/>
      <c r="H25" s="183"/>
    </row>
    <row r="27" spans="2:8" ht="15" customHeight="1">
      <c r="E27" s="184"/>
    </row>
    <row r="28" spans="2:8" ht="15" customHeight="1">
      <c r="E28" s="184"/>
    </row>
    <row r="29" spans="2:8" ht="15" customHeight="1">
      <c r="E29" s="184"/>
    </row>
    <row r="30" spans="2:8" ht="15" customHeight="1">
      <c r="E30" s="184"/>
    </row>
    <row r="32" spans="2:8" ht="15" customHeight="1">
      <c r="E32" s="185"/>
      <c r="F32" s="186"/>
      <c r="G32" s="185"/>
    </row>
    <row r="35" spans="2:8" s="180" customFormat="1" ht="15" customHeight="1">
      <c r="E35" s="173"/>
      <c r="G35" s="173"/>
      <c r="H35" s="173"/>
    </row>
    <row r="36" spans="2:8" s="180" customFormat="1" ht="15" customHeight="1">
      <c r="E36" s="173"/>
      <c r="G36" s="173"/>
      <c r="H36" s="173"/>
    </row>
    <row r="37" spans="2:8" s="180" customFormat="1" ht="11.25">
      <c r="B37" s="1466"/>
      <c r="C37" s="1466"/>
      <c r="D37" s="1466"/>
      <c r="E37" s="173"/>
      <c r="G37" s="173"/>
      <c r="H37" s="173"/>
    </row>
    <row r="38" spans="2:8" s="180" customFormat="1" ht="15" customHeight="1">
      <c r="B38" s="187"/>
      <c r="C38" s="187"/>
      <c r="D38" s="187"/>
      <c r="E38" s="173"/>
      <c r="G38" s="173"/>
      <c r="H38" s="173"/>
    </row>
  </sheetData>
  <mergeCells count="6">
    <mergeCell ref="B2:C2"/>
    <mergeCell ref="B21:D21"/>
    <mergeCell ref="B37:D37"/>
    <mergeCell ref="F6:G6"/>
    <mergeCell ref="C6:D6"/>
    <mergeCell ref="B3:C3"/>
  </mergeCells>
  <hyperlinks>
    <hyperlink ref="G21" location="Índice!A1" display="Back to the Index"/>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I24"/>
  <sheetViews>
    <sheetView showGridLines="0" showZeros="0" zoomScaleNormal="100" workbookViewId="0"/>
  </sheetViews>
  <sheetFormatPr defaultRowHeight="15" customHeight="1"/>
  <cols>
    <col min="1" max="1" width="12.7109375" style="181" customWidth="1"/>
    <col min="2" max="2" width="98" style="181" customWidth="1"/>
    <col min="3" max="4" width="15.7109375" style="181" customWidth="1"/>
    <col min="5" max="5" width="5.7109375" style="181" customWidth="1"/>
    <col min="6" max="7" width="15.7109375" style="181" customWidth="1"/>
    <col min="8" max="8" width="8.7109375" style="181" customWidth="1"/>
    <col min="9" max="9" width="12.7109375" style="181" customWidth="1"/>
    <col min="10" max="16384" width="9.140625" style="181"/>
  </cols>
  <sheetData>
    <row r="2" spans="2:9" ht="15" customHeight="1">
      <c r="B2" s="429" t="s">
        <v>449</v>
      </c>
    </row>
    <row r="3" spans="2:9" ht="15" customHeight="1">
      <c r="B3" s="431" t="s">
        <v>450</v>
      </c>
    </row>
    <row r="4" spans="2:9" ht="15" customHeight="1">
      <c r="B4" s="1103" t="s">
        <v>0</v>
      </c>
      <c r="C4" s="1103"/>
      <c r="G4" s="695"/>
    </row>
    <row r="5" spans="2:9" ht="15" customHeight="1">
      <c r="B5" s="1032"/>
      <c r="C5" s="1032"/>
      <c r="G5" s="985"/>
    </row>
    <row r="6" spans="2:9" ht="15" customHeight="1">
      <c r="C6" s="1467" t="s">
        <v>1357</v>
      </c>
      <c r="D6" s="1467"/>
      <c r="F6" s="1467" t="s">
        <v>606</v>
      </c>
      <c r="G6" s="1467"/>
    </row>
    <row r="7" spans="2:9" s="696" customFormat="1" ht="15" customHeight="1">
      <c r="C7" s="1012" t="s">
        <v>305</v>
      </c>
      <c r="D7" s="1012" t="s">
        <v>306</v>
      </c>
      <c r="F7" s="1012" t="s">
        <v>305</v>
      </c>
      <c r="G7" s="1012" t="s">
        <v>306</v>
      </c>
    </row>
    <row r="8" spans="2:9" ht="35.1" customHeight="1">
      <c r="B8" s="689"/>
      <c r="C8" s="707" t="s">
        <v>1</v>
      </c>
      <c r="D8" s="85" t="s">
        <v>299</v>
      </c>
      <c r="F8" s="707" t="s">
        <v>1</v>
      </c>
      <c r="G8" s="85" t="s">
        <v>299</v>
      </c>
      <c r="I8" s="601" t="s">
        <v>629</v>
      </c>
    </row>
    <row r="9" spans="2:9" ht="15" customHeight="1">
      <c r="B9" s="176" t="s">
        <v>451</v>
      </c>
      <c r="C9" s="328">
        <v>132678.24162500002</v>
      </c>
      <c r="D9" s="328">
        <v>10614.259330000001</v>
      </c>
      <c r="F9" s="328">
        <v>187366.1</v>
      </c>
      <c r="G9" s="328">
        <v>14989.3</v>
      </c>
    </row>
    <row r="10" spans="2:9" ht="15" customHeight="1">
      <c r="B10" s="293" t="s">
        <v>452</v>
      </c>
      <c r="C10" s="331"/>
      <c r="D10" s="330">
        <v>3228</v>
      </c>
      <c r="F10" s="331">
        <v>0</v>
      </c>
      <c r="G10" s="330">
        <v>4538.7</v>
      </c>
      <c r="H10"/>
    </row>
    <row r="11" spans="2:9" ht="24.95" customHeight="1">
      <c r="B11" s="291" t="s">
        <v>453</v>
      </c>
      <c r="C11" s="1160"/>
      <c r="D11" s="330">
        <v>10614.259330000001</v>
      </c>
      <c r="F11" s="1160">
        <v>0</v>
      </c>
      <c r="G11" s="330">
        <v>14989.3</v>
      </c>
    </row>
    <row r="12" spans="2:9" ht="15" customHeight="1">
      <c r="B12" s="177" t="s">
        <v>454</v>
      </c>
      <c r="C12" s="330">
        <v>508036.48737499997</v>
      </c>
      <c r="D12" s="330">
        <v>40642.918989999998</v>
      </c>
      <c r="F12" s="330">
        <v>760071.4</v>
      </c>
      <c r="G12" s="330">
        <v>60805.7</v>
      </c>
    </row>
    <row r="13" spans="2:9" ht="15" customHeight="1">
      <c r="B13" s="291" t="s">
        <v>455</v>
      </c>
      <c r="C13" s="331"/>
      <c r="D13" s="330">
        <v>10185</v>
      </c>
      <c r="F13" s="331">
        <v>0</v>
      </c>
      <c r="G13" s="330">
        <v>10275.9</v>
      </c>
    </row>
    <row r="14" spans="2:9" ht="24.95" customHeight="1">
      <c r="B14" s="291" t="s">
        <v>456</v>
      </c>
      <c r="C14" s="1160"/>
      <c r="D14" s="330">
        <v>40642.918989999998</v>
      </c>
      <c r="F14" s="1160">
        <v>0</v>
      </c>
      <c r="G14" s="330">
        <v>60805.7</v>
      </c>
    </row>
    <row r="15" spans="2:9" ht="15" customHeight="1">
      <c r="B15" s="177" t="s">
        <v>457</v>
      </c>
      <c r="C15" s="330"/>
      <c r="D15" s="330"/>
      <c r="F15" s="330">
        <v>0</v>
      </c>
      <c r="G15" s="330">
        <v>0</v>
      </c>
    </row>
    <row r="16" spans="2:9" ht="15" customHeight="1">
      <c r="B16" s="291" t="s">
        <v>458</v>
      </c>
      <c r="C16" s="331"/>
      <c r="D16" s="330"/>
      <c r="F16" s="331"/>
      <c r="G16" s="330">
        <v>0</v>
      </c>
    </row>
    <row r="17" spans="2:7" ht="15" customHeight="1">
      <c r="B17" s="291" t="s">
        <v>459</v>
      </c>
      <c r="C17" s="1160"/>
      <c r="D17" s="330"/>
      <c r="F17" s="1160"/>
      <c r="G17" s="330">
        <v>0</v>
      </c>
    </row>
    <row r="18" spans="2:7" ht="15" customHeight="1">
      <c r="B18" s="177" t="s">
        <v>460</v>
      </c>
      <c r="C18" s="330"/>
      <c r="D18" s="330"/>
      <c r="F18" s="330">
        <v>0</v>
      </c>
      <c r="G18" s="330">
        <v>0</v>
      </c>
    </row>
    <row r="19" spans="2:7" ht="15" customHeight="1">
      <c r="B19" s="291" t="s">
        <v>461</v>
      </c>
      <c r="C19" s="331"/>
      <c r="D19" s="330"/>
      <c r="F19" s="331"/>
      <c r="G19" s="330">
        <v>0</v>
      </c>
    </row>
    <row r="20" spans="2:7" ht="15" customHeight="1">
      <c r="B20" s="291" t="s">
        <v>462</v>
      </c>
      <c r="C20" s="1161"/>
      <c r="D20" s="332"/>
      <c r="F20" s="1161"/>
      <c r="G20" s="332">
        <v>0</v>
      </c>
    </row>
    <row r="21" spans="2:7" ht="24.95" customHeight="1">
      <c r="B21" s="291" t="s">
        <v>463</v>
      </c>
      <c r="C21" s="1160"/>
      <c r="D21" s="332"/>
      <c r="F21" s="1160"/>
      <c r="G21" s="332">
        <v>0</v>
      </c>
    </row>
    <row r="22" spans="2:7" ht="15" customHeight="1">
      <c r="B22" s="177" t="s">
        <v>464</v>
      </c>
      <c r="C22" s="332"/>
      <c r="D22" s="332"/>
      <c r="F22" s="332">
        <v>0</v>
      </c>
      <c r="G22" s="332">
        <v>0</v>
      </c>
    </row>
    <row r="23" spans="2:7" ht="15" customHeight="1" thickBot="1">
      <c r="B23" s="178" t="s">
        <v>2</v>
      </c>
      <c r="C23" s="179">
        <f>C9+C12+C15+C18+C22</f>
        <v>640714.72900000005</v>
      </c>
      <c r="D23" s="179">
        <f>D9+D12+D15+D18+D22</f>
        <v>51257.178319999999</v>
      </c>
      <c r="F23" s="179">
        <v>947437.5</v>
      </c>
      <c r="G23" s="179">
        <v>75795</v>
      </c>
    </row>
    <row r="24" spans="2:7" s="173" customFormat="1" ht="15" customHeight="1" thickTop="1">
      <c r="B24" s="181"/>
      <c r="C24" s="181"/>
      <c r="D24" s="181"/>
    </row>
  </sheetData>
  <mergeCells count="2">
    <mergeCell ref="F6:G6"/>
    <mergeCell ref="C6:D6"/>
  </mergeCells>
  <hyperlinks>
    <hyperlink ref="I8" location="Índice!A1" display="Back to the Index"/>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S21"/>
  <sheetViews>
    <sheetView showGridLines="0" showZeros="0" zoomScaleNormal="100" workbookViewId="0"/>
  </sheetViews>
  <sheetFormatPr defaultRowHeight="15" customHeight="1"/>
  <cols>
    <col min="1" max="1" width="12.7109375" style="181" customWidth="1"/>
    <col min="2" max="2" width="35.28515625" style="181" customWidth="1"/>
    <col min="3" max="9" width="10.7109375" style="181" customWidth="1"/>
    <col min="10" max="10" width="5.7109375" style="181" customWidth="1"/>
    <col min="11" max="17" width="10.7109375" style="181" customWidth="1"/>
    <col min="18" max="18" width="8.7109375" style="181" customWidth="1"/>
    <col min="19" max="19" width="12.7109375" style="181" customWidth="1"/>
    <col min="20" max="20" width="10.28515625" style="181" customWidth="1"/>
    <col min="21" max="21" width="10.7109375" style="181" customWidth="1"/>
    <col min="22" max="16384" width="9.140625" style="181"/>
  </cols>
  <sheetData>
    <row r="2" spans="1:19" ht="15" customHeight="1">
      <c r="B2" s="1361" t="s">
        <v>465</v>
      </c>
      <c r="C2" s="1361"/>
      <c r="D2" s="1361"/>
      <c r="E2" s="1361"/>
      <c r="F2" s="1361"/>
      <c r="G2" s="1361"/>
      <c r="H2" s="1100"/>
      <c r="I2" s="709"/>
    </row>
    <row r="3" spans="1:19" ht="15" customHeight="1">
      <c r="B3" s="1468" t="s">
        <v>466</v>
      </c>
      <c r="C3" s="1468"/>
      <c r="D3" s="1468"/>
      <c r="E3" s="1468"/>
      <c r="F3" s="1468"/>
      <c r="G3" s="1468"/>
      <c r="H3" s="1468"/>
      <c r="I3" s="1100"/>
    </row>
    <row r="4" spans="1:19" ht="15" customHeight="1">
      <c r="B4" s="1103" t="s">
        <v>0</v>
      </c>
      <c r="C4" s="1103"/>
      <c r="I4" s="695"/>
      <c r="Q4" s="695"/>
    </row>
    <row r="5" spans="1:19" ht="15" customHeight="1">
      <c r="B5" s="1032"/>
      <c r="C5" s="1032"/>
      <c r="I5" s="985"/>
      <c r="Q5" s="985"/>
    </row>
    <row r="6" spans="1:19" ht="15" customHeight="1">
      <c r="B6" s="189"/>
      <c r="C6" s="1359" t="s">
        <v>1357</v>
      </c>
      <c r="D6" s="1359"/>
      <c r="E6" s="1359"/>
      <c r="F6" s="1359"/>
      <c r="G6" s="1359"/>
      <c r="H6" s="1359"/>
      <c r="I6" s="1359"/>
      <c r="J6"/>
      <c r="K6" s="1359" t="s">
        <v>1358</v>
      </c>
      <c r="L6" s="1359"/>
      <c r="M6" s="1359"/>
      <c r="N6" s="1359"/>
      <c r="O6" s="1359"/>
      <c r="P6" s="1359"/>
      <c r="Q6" s="1359"/>
      <c r="S6" s="1352" t="s">
        <v>629</v>
      </c>
    </row>
    <row r="7" spans="1:19" ht="15" customHeight="1">
      <c r="B7" s="189"/>
      <c r="C7" s="1012" t="s">
        <v>305</v>
      </c>
      <c r="D7" s="1012" t="s">
        <v>306</v>
      </c>
      <c r="E7" s="1012" t="s">
        <v>307</v>
      </c>
      <c r="F7" s="1012" t="s">
        <v>308</v>
      </c>
      <c r="G7" s="1012" t="s">
        <v>309</v>
      </c>
      <c r="H7" s="1012" t="s">
        <v>310</v>
      </c>
      <c r="I7" s="1012" t="s">
        <v>311</v>
      </c>
      <c r="J7"/>
      <c r="K7" s="1012" t="s">
        <v>305</v>
      </c>
      <c r="L7" s="1012" t="s">
        <v>306</v>
      </c>
      <c r="M7" s="1012" t="s">
        <v>307</v>
      </c>
      <c r="N7" s="1012" t="s">
        <v>308</v>
      </c>
      <c r="O7" s="1012" t="s">
        <v>309</v>
      </c>
      <c r="P7" s="1012" t="s">
        <v>310</v>
      </c>
      <c r="Q7" s="1012" t="s">
        <v>311</v>
      </c>
      <c r="S7" s="1352"/>
    </row>
    <row r="8" spans="1:19" ht="50.1" customHeight="1">
      <c r="A8" s="191"/>
      <c r="B8" s="689"/>
      <c r="C8" s="606" t="s">
        <v>467</v>
      </c>
      <c r="D8" s="606" t="s">
        <v>468</v>
      </c>
      <c r="E8" s="708" t="s">
        <v>469</v>
      </c>
      <c r="F8" s="606" t="s">
        <v>470</v>
      </c>
      <c r="G8" s="606" t="s">
        <v>350</v>
      </c>
      <c r="H8" s="606" t="s">
        <v>471</v>
      </c>
      <c r="I8" s="606" t="s">
        <v>472</v>
      </c>
      <c r="K8" s="606" t="s">
        <v>467</v>
      </c>
      <c r="L8" s="606" t="s">
        <v>468</v>
      </c>
      <c r="M8" s="708" t="s">
        <v>469</v>
      </c>
      <c r="N8" s="606" t="s">
        <v>470</v>
      </c>
      <c r="O8" s="606" t="s">
        <v>350</v>
      </c>
      <c r="P8" s="606" t="s">
        <v>471</v>
      </c>
      <c r="Q8" s="606" t="s">
        <v>472</v>
      </c>
    </row>
    <row r="9" spans="1:19" ht="15" customHeight="1">
      <c r="B9" s="192" t="s">
        <v>473</v>
      </c>
      <c r="C9" s="193">
        <v>170225.4</v>
      </c>
      <c r="D9" s="193">
        <v>535559.5</v>
      </c>
      <c r="E9" s="193"/>
      <c r="F9" s="193"/>
      <c r="G9" s="193"/>
      <c r="H9" s="193">
        <v>705784.9</v>
      </c>
      <c r="I9" s="193">
        <v>56462.8</v>
      </c>
      <c r="J9" s="172"/>
      <c r="K9" s="193">
        <v>187366.1</v>
      </c>
      <c r="L9" s="193">
        <v>760071.4</v>
      </c>
      <c r="M9" s="193">
        <v>0</v>
      </c>
      <c r="N9" s="193">
        <v>0</v>
      </c>
      <c r="O9" s="193">
        <v>0</v>
      </c>
      <c r="P9" s="193">
        <v>947437.5</v>
      </c>
      <c r="Q9" s="193">
        <v>75795</v>
      </c>
    </row>
    <row r="10" spans="1:19" s="189" customFormat="1" ht="15" customHeight="1">
      <c r="A10" s="181"/>
      <c r="B10" s="68" t="s">
        <v>474</v>
      </c>
      <c r="C10" s="407">
        <v>142167.70000000001</v>
      </c>
      <c r="D10" s="407">
        <v>425733.2</v>
      </c>
      <c r="E10" s="408"/>
      <c r="F10" s="408"/>
      <c r="G10" s="408"/>
      <c r="H10" s="292">
        <v>567900.9</v>
      </c>
      <c r="I10" s="292">
        <v>45432.1</v>
      </c>
      <c r="J10" s="190"/>
      <c r="K10" s="407">
        <v>130632.3</v>
      </c>
      <c r="L10" s="407">
        <v>631622.6</v>
      </c>
      <c r="M10" s="408">
        <v>0</v>
      </c>
      <c r="N10" s="408">
        <v>0</v>
      </c>
      <c r="O10" s="408">
        <v>0</v>
      </c>
      <c r="P10" s="292">
        <v>762255</v>
      </c>
      <c r="Q10" s="292">
        <v>60980.4</v>
      </c>
    </row>
    <row r="11" spans="1:19" s="191" customFormat="1" ht="15" customHeight="1">
      <c r="A11" s="181"/>
      <c r="B11" s="68" t="s">
        <v>475</v>
      </c>
      <c r="C11" s="407">
        <v>28057.7</v>
      </c>
      <c r="D11" s="407">
        <v>109826.3</v>
      </c>
      <c r="E11" s="408"/>
      <c r="F11" s="408"/>
      <c r="G11" s="408"/>
      <c r="H11" s="292">
        <v>137884</v>
      </c>
      <c r="I11" s="292">
        <v>11030.7</v>
      </c>
      <c r="K11" s="407">
        <v>56733.8</v>
      </c>
      <c r="L11" s="407">
        <v>128448.8</v>
      </c>
      <c r="M11" s="408">
        <v>0</v>
      </c>
      <c r="N11" s="408">
        <v>0</v>
      </c>
      <c r="O11" s="408">
        <v>0</v>
      </c>
      <c r="P11" s="292">
        <v>185182.5</v>
      </c>
      <c r="Q11" s="292">
        <v>14814.6</v>
      </c>
    </row>
    <row r="12" spans="1:19" ht="15" customHeight="1">
      <c r="B12" s="65" t="s">
        <v>476</v>
      </c>
      <c r="C12" s="407">
        <v>12296.3</v>
      </c>
      <c r="D12" s="407">
        <v>17483.699999999997</v>
      </c>
      <c r="E12" s="407"/>
      <c r="F12" s="407"/>
      <c r="G12" s="407"/>
      <c r="H12" s="292">
        <v>29780</v>
      </c>
      <c r="I12" s="292">
        <v>2382.2999999999993</v>
      </c>
      <c r="K12" s="407">
        <v>0</v>
      </c>
      <c r="L12" s="407">
        <v>0</v>
      </c>
      <c r="M12" s="407">
        <v>0</v>
      </c>
      <c r="N12" s="407">
        <v>0</v>
      </c>
      <c r="O12" s="407">
        <v>0</v>
      </c>
      <c r="P12" s="292">
        <v>0</v>
      </c>
      <c r="Q12" s="292">
        <v>0</v>
      </c>
    </row>
    <row r="13" spans="1:19" ht="15" customHeight="1">
      <c r="B13" s="65" t="s">
        <v>477</v>
      </c>
      <c r="C13" s="407"/>
      <c r="D13" s="407"/>
      <c r="E13" s="407"/>
      <c r="F13" s="407"/>
      <c r="G13" s="407"/>
      <c r="H13" s="292"/>
      <c r="I13" s="292"/>
      <c r="K13" s="407">
        <v>0</v>
      </c>
      <c r="L13" s="407">
        <v>0</v>
      </c>
      <c r="M13" s="407">
        <v>0</v>
      </c>
      <c r="N13" s="407">
        <v>0</v>
      </c>
      <c r="O13" s="407">
        <v>0</v>
      </c>
      <c r="P13" s="292">
        <v>0</v>
      </c>
      <c r="Q13" s="292">
        <v>0</v>
      </c>
    </row>
    <row r="14" spans="1:19" ht="15" customHeight="1">
      <c r="B14" s="65" t="s">
        <v>406</v>
      </c>
      <c r="C14" s="407"/>
      <c r="D14" s="407"/>
      <c r="E14" s="407"/>
      <c r="F14" s="407"/>
      <c r="G14" s="407"/>
      <c r="H14" s="292"/>
      <c r="I14" s="292"/>
      <c r="K14" s="407">
        <v>0</v>
      </c>
      <c r="L14" s="407">
        <v>0</v>
      </c>
      <c r="M14" s="407">
        <v>0</v>
      </c>
      <c r="N14" s="407">
        <v>0</v>
      </c>
      <c r="O14" s="407">
        <v>0</v>
      </c>
      <c r="P14" s="292">
        <v>0</v>
      </c>
      <c r="Q14" s="292">
        <v>0</v>
      </c>
    </row>
    <row r="15" spans="1:19" ht="15" customHeight="1">
      <c r="B15" s="117" t="s">
        <v>407</v>
      </c>
      <c r="C15" s="407"/>
      <c r="D15" s="407"/>
      <c r="E15" s="407"/>
      <c r="F15" s="407"/>
      <c r="G15" s="407"/>
      <c r="H15" s="292"/>
      <c r="I15" s="292"/>
      <c r="K15" s="407">
        <v>0</v>
      </c>
      <c r="L15" s="407">
        <v>0</v>
      </c>
      <c r="M15" s="407">
        <v>0</v>
      </c>
      <c r="N15" s="407">
        <v>0</v>
      </c>
      <c r="O15" s="407">
        <v>0</v>
      </c>
      <c r="P15" s="292">
        <v>0</v>
      </c>
      <c r="Q15" s="292">
        <v>0</v>
      </c>
    </row>
    <row r="16" spans="1:19" ht="15" customHeight="1">
      <c r="B16" s="117" t="s">
        <v>478</v>
      </c>
      <c r="C16" s="407"/>
      <c r="D16" s="407"/>
      <c r="E16" s="407"/>
      <c r="F16" s="407"/>
      <c r="G16" s="407"/>
      <c r="H16" s="292"/>
      <c r="I16" s="292"/>
      <c r="K16" s="407">
        <v>0</v>
      </c>
      <c r="L16" s="407">
        <v>0</v>
      </c>
      <c r="M16" s="407">
        <v>0</v>
      </c>
      <c r="N16" s="407">
        <v>0</v>
      </c>
      <c r="O16" s="407">
        <v>0</v>
      </c>
      <c r="P16" s="292">
        <v>0</v>
      </c>
      <c r="Q16" s="292">
        <v>0</v>
      </c>
    </row>
    <row r="17" spans="2:17" ht="15" customHeight="1">
      <c r="B17" s="65" t="s">
        <v>350</v>
      </c>
      <c r="C17" s="407"/>
      <c r="D17" s="407"/>
      <c r="E17" s="407"/>
      <c r="F17" s="407"/>
      <c r="G17" s="407"/>
      <c r="H17" s="292"/>
      <c r="I17" s="292"/>
      <c r="K17" s="407">
        <v>0</v>
      </c>
      <c r="L17" s="407">
        <v>0</v>
      </c>
      <c r="M17" s="407">
        <v>0</v>
      </c>
      <c r="N17" s="407">
        <v>0</v>
      </c>
      <c r="O17" s="407">
        <v>0</v>
      </c>
      <c r="P17" s="292">
        <v>0</v>
      </c>
      <c r="Q17" s="292">
        <v>0</v>
      </c>
    </row>
    <row r="18" spans="2:17" ht="15" customHeight="1">
      <c r="B18" s="68" t="s">
        <v>479</v>
      </c>
      <c r="C18" s="407">
        <v>40354</v>
      </c>
      <c r="D18" s="407">
        <v>127310</v>
      </c>
      <c r="E18" s="408"/>
      <c r="F18" s="408"/>
      <c r="G18" s="408"/>
      <c r="H18" s="292">
        <v>167664</v>
      </c>
      <c r="I18" s="292">
        <v>13413</v>
      </c>
      <c r="K18" s="407">
        <v>28057.7</v>
      </c>
      <c r="L18" s="407">
        <v>109826.3</v>
      </c>
      <c r="M18" s="408">
        <v>0</v>
      </c>
      <c r="N18" s="408">
        <v>0</v>
      </c>
      <c r="O18" s="408">
        <v>0</v>
      </c>
      <c r="P18" s="292">
        <v>137884</v>
      </c>
      <c r="Q18" s="292">
        <v>11030.7</v>
      </c>
    </row>
    <row r="19" spans="2:17" ht="15" customHeight="1">
      <c r="B19" s="68" t="s">
        <v>474</v>
      </c>
      <c r="C19" s="407">
        <v>92324.241625000024</v>
      </c>
      <c r="D19" s="407">
        <v>380726.48737499997</v>
      </c>
      <c r="E19" s="408"/>
      <c r="F19" s="408"/>
      <c r="G19" s="408"/>
      <c r="H19" s="292">
        <v>473050.72900000005</v>
      </c>
      <c r="I19" s="292">
        <v>37844.178319999999</v>
      </c>
      <c r="K19" s="407">
        <v>142167.70000000001</v>
      </c>
      <c r="L19" s="407">
        <v>425733.2</v>
      </c>
      <c r="M19" s="408">
        <v>0</v>
      </c>
      <c r="N19" s="408">
        <v>0</v>
      </c>
      <c r="O19" s="408">
        <v>0</v>
      </c>
      <c r="P19" s="292">
        <v>567900.9</v>
      </c>
      <c r="Q19" s="292">
        <v>45432.1</v>
      </c>
    </row>
    <row r="20" spans="2:17" ht="15" customHeight="1" thickBot="1">
      <c r="B20" s="194" t="s">
        <v>409</v>
      </c>
      <c r="C20" s="195">
        <v>132678.24162500002</v>
      </c>
      <c r="D20" s="195">
        <v>508036.48737499997</v>
      </c>
      <c r="E20" s="195"/>
      <c r="F20" s="195"/>
      <c r="G20" s="195"/>
      <c r="H20" s="195">
        <v>640714.72900000005</v>
      </c>
      <c r="I20" s="195">
        <v>51257.178319999999</v>
      </c>
      <c r="K20" s="195">
        <v>170225.4</v>
      </c>
      <c r="L20" s="195">
        <v>535559.5</v>
      </c>
      <c r="M20" s="195">
        <v>0</v>
      </c>
      <c r="N20" s="195">
        <v>0</v>
      </c>
      <c r="O20" s="195">
        <v>0</v>
      </c>
      <c r="P20" s="195">
        <v>705784.9</v>
      </c>
      <c r="Q20" s="195">
        <v>56462.8</v>
      </c>
    </row>
    <row r="21" spans="2:17" ht="15" customHeight="1" thickTop="1"/>
  </sheetData>
  <mergeCells count="5">
    <mergeCell ref="S6:S7"/>
    <mergeCell ref="C6:I6"/>
    <mergeCell ref="K6:Q6"/>
    <mergeCell ref="B2:G2"/>
    <mergeCell ref="B3:H3"/>
  </mergeCells>
  <hyperlinks>
    <hyperlink ref="S6" location="Índice!A1" display="Back to the Index"/>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I52"/>
  <sheetViews>
    <sheetView showGridLines="0" showZeros="0" zoomScaleNormal="100" workbookViewId="0"/>
  </sheetViews>
  <sheetFormatPr defaultRowHeight="15" customHeight="1"/>
  <cols>
    <col min="1" max="1" width="12.7109375" style="198" customWidth="1"/>
    <col min="2" max="2" width="55.7109375" style="198" customWidth="1"/>
    <col min="3" max="3" width="15.7109375" style="173" customWidth="1"/>
    <col min="4" max="4" width="5.7109375" style="198" customWidth="1"/>
    <col min="5" max="5" width="15.7109375" style="198" customWidth="1"/>
    <col min="6" max="6" width="8.7109375" style="198" customWidth="1"/>
    <col min="7" max="7" width="12.7109375" style="198" customWidth="1"/>
    <col min="8" max="16384" width="9.140625" style="198"/>
  </cols>
  <sheetData>
    <row r="2" spans="2:7" ht="15" customHeight="1">
      <c r="B2" s="429" t="s">
        <v>480</v>
      </c>
    </row>
    <row r="3" spans="2:7" ht="15" customHeight="1">
      <c r="B3" s="431" t="s">
        <v>481</v>
      </c>
    </row>
    <row r="4" spans="2:7" ht="15" customHeight="1">
      <c r="B4" s="1103" t="s">
        <v>0</v>
      </c>
      <c r="C4" s="1103"/>
      <c r="E4" s="695"/>
    </row>
    <row r="5" spans="2:7" ht="15" customHeight="1">
      <c r="B5" s="1032"/>
      <c r="C5" s="1032"/>
      <c r="E5" s="985"/>
    </row>
    <row r="6" spans="2:7" ht="15" customHeight="1">
      <c r="C6" s="612" t="s">
        <v>1357</v>
      </c>
      <c r="E6" s="612" t="s">
        <v>607</v>
      </c>
    </row>
    <row r="7" spans="2:7" ht="15" customHeight="1">
      <c r="C7" s="1029" t="s">
        <v>305</v>
      </c>
      <c r="D7" s="1029"/>
      <c r="E7" s="1029" t="s">
        <v>305</v>
      </c>
      <c r="G7" s="1352" t="s">
        <v>629</v>
      </c>
    </row>
    <row r="8" spans="2:7" ht="15" customHeight="1">
      <c r="B8" s="243" t="s">
        <v>482</v>
      </c>
      <c r="C8" s="710"/>
      <c r="E8" s="710"/>
      <c r="G8" s="1352"/>
    </row>
    <row r="9" spans="2:7" ht="15" customHeight="1">
      <c r="B9" s="335" t="s">
        <v>483</v>
      </c>
      <c r="C9" s="330">
        <v>5468</v>
      </c>
      <c r="E9" s="330">
        <v>5467.6</v>
      </c>
      <c r="G9"/>
    </row>
    <row r="10" spans="2:7" ht="15" customHeight="1">
      <c r="B10" s="335" t="s">
        <v>484</v>
      </c>
      <c r="C10" s="330">
        <v>2870</v>
      </c>
      <c r="E10" s="330">
        <v>3027.1</v>
      </c>
    </row>
    <row r="11" spans="2:7" ht="15" customHeight="1">
      <c r="B11" s="335" t="s">
        <v>485</v>
      </c>
      <c r="C11" s="330">
        <v>1574</v>
      </c>
      <c r="E11" s="330">
        <v>1574.2</v>
      </c>
    </row>
    <row r="12" spans="2:7" ht="15" customHeight="1">
      <c r="B12" s="335" t="s">
        <v>486</v>
      </c>
      <c r="C12" s="330">
        <v>3092</v>
      </c>
      <c r="E12" s="330">
        <v>4925.8</v>
      </c>
    </row>
    <row r="13" spans="2:7" ht="15" customHeight="1">
      <c r="B13" s="177" t="s">
        <v>487</v>
      </c>
      <c r="C13" s="199"/>
      <c r="E13" s="199">
        <v>0</v>
      </c>
    </row>
    <row r="14" spans="2:7" ht="15" customHeight="1">
      <c r="B14" s="335" t="s">
        <v>483</v>
      </c>
      <c r="C14" s="330">
        <v>17454</v>
      </c>
      <c r="E14" s="330">
        <v>17454.099999999999</v>
      </c>
    </row>
    <row r="15" spans="2:7" ht="15" customHeight="1">
      <c r="B15" s="335" t="s">
        <v>484</v>
      </c>
      <c r="C15" s="330">
        <v>10228</v>
      </c>
      <c r="E15" s="330">
        <v>11225.6</v>
      </c>
    </row>
    <row r="16" spans="2:7" ht="15" customHeight="1">
      <c r="B16" s="335" t="s">
        <v>485</v>
      </c>
      <c r="C16" s="330">
        <v>4794</v>
      </c>
      <c r="E16" s="330">
        <v>4794</v>
      </c>
    </row>
    <row r="17" spans="2:5" ht="15" customHeight="1">
      <c r="B17" s="335" t="s">
        <v>486</v>
      </c>
      <c r="C17" s="330">
        <v>10185</v>
      </c>
      <c r="E17" s="330">
        <v>8844.6</v>
      </c>
    </row>
    <row r="18" spans="2:5" ht="15" customHeight="1">
      <c r="B18" s="177" t="s">
        <v>488</v>
      </c>
      <c r="C18" s="199"/>
      <c r="E18" s="199"/>
    </row>
    <row r="19" spans="2:5" ht="15" customHeight="1">
      <c r="B19" s="335" t="s">
        <v>483</v>
      </c>
      <c r="C19" s="330"/>
      <c r="E19" s="330"/>
    </row>
    <row r="20" spans="2:5" ht="15" customHeight="1">
      <c r="B20" s="335" t="s">
        <v>484</v>
      </c>
      <c r="C20" s="330"/>
      <c r="E20" s="330"/>
    </row>
    <row r="21" spans="2:5" ht="15" customHeight="1">
      <c r="B21" s="335" t="s">
        <v>485</v>
      </c>
      <c r="C21" s="330"/>
      <c r="E21" s="330"/>
    </row>
    <row r="22" spans="2:5" ht="15" customHeight="1">
      <c r="B22" s="335" t="s">
        <v>486</v>
      </c>
      <c r="C22" s="330"/>
      <c r="E22" s="330"/>
    </row>
    <row r="23" spans="2:5" ht="15" customHeight="1">
      <c r="B23" s="177" t="s">
        <v>489</v>
      </c>
      <c r="C23" s="199"/>
      <c r="E23" s="199"/>
    </row>
    <row r="24" spans="2:5" ht="15" customHeight="1">
      <c r="B24" s="335" t="s">
        <v>483</v>
      </c>
      <c r="C24" s="330"/>
      <c r="E24" s="330"/>
    </row>
    <row r="25" spans="2:5" ht="15" customHeight="1">
      <c r="B25" s="335" t="s">
        <v>484</v>
      </c>
      <c r="C25" s="330"/>
      <c r="E25" s="330"/>
    </row>
    <row r="26" spans="2:5" ht="15" customHeight="1">
      <c r="B26" s="335" t="s">
        <v>485</v>
      </c>
      <c r="C26" s="330"/>
      <c r="E26" s="330"/>
    </row>
    <row r="27" spans="2:5" ht="15" customHeight="1" thickBot="1">
      <c r="B27" s="336" t="s">
        <v>486</v>
      </c>
      <c r="C27" s="337"/>
      <c r="E27" s="337"/>
    </row>
    <row r="28" spans="2:5" ht="15" customHeight="1" thickTop="1"/>
    <row r="33" spans="5:9" s="200" customFormat="1" ht="15" customHeight="1">
      <c r="E33" s="201"/>
      <c r="F33" s="201"/>
      <c r="G33" s="201"/>
      <c r="H33" s="201"/>
      <c r="I33" s="201"/>
    </row>
    <row r="34" spans="5:9" s="202" customFormat="1" ht="15" customHeight="1"/>
    <row r="35" spans="5:9" s="202" customFormat="1" ht="15" customHeight="1"/>
    <row r="36" spans="5:9" s="202" customFormat="1" ht="15" customHeight="1"/>
    <row r="37" spans="5:9" s="202" customFormat="1" ht="15" customHeight="1"/>
    <row r="38" spans="5:9" s="200" customFormat="1" ht="15" customHeight="1">
      <c r="E38" s="201"/>
      <c r="F38" s="201"/>
      <c r="G38" s="201"/>
      <c r="H38" s="201"/>
      <c r="I38" s="201"/>
    </row>
    <row r="39" spans="5:9" s="202" customFormat="1" ht="15" customHeight="1"/>
    <row r="40" spans="5:9" s="202" customFormat="1" ht="15" customHeight="1"/>
    <row r="41" spans="5:9" s="202" customFormat="1" ht="15" customHeight="1"/>
    <row r="42" spans="5:9" s="202" customFormat="1" ht="15" customHeight="1"/>
    <row r="43" spans="5:9" s="200" customFormat="1" ht="15" customHeight="1">
      <c r="E43" s="201"/>
      <c r="F43" s="201"/>
      <c r="G43" s="201"/>
      <c r="H43" s="201"/>
      <c r="I43" s="201"/>
    </row>
    <row r="44" spans="5:9" s="202" customFormat="1" ht="15" customHeight="1"/>
    <row r="45" spans="5:9" s="202" customFormat="1" ht="15" customHeight="1"/>
    <row r="46" spans="5:9" s="202" customFormat="1" ht="15" customHeight="1"/>
    <row r="47" spans="5:9" s="202" customFormat="1" ht="15" customHeight="1"/>
    <row r="48" spans="5:9" s="200" customFormat="1" ht="15" customHeight="1">
      <c r="E48" s="201"/>
      <c r="F48" s="201"/>
      <c r="G48" s="201"/>
      <c r="H48" s="201"/>
      <c r="I48" s="201"/>
    </row>
    <row r="49" s="202" customFormat="1" ht="15" customHeight="1"/>
    <row r="50" s="202" customFormat="1" ht="15" customHeight="1"/>
    <row r="51" s="202" customFormat="1" ht="15" customHeight="1"/>
    <row r="52" s="202" customFormat="1" ht="15" customHeight="1"/>
  </sheetData>
  <mergeCells count="1">
    <mergeCell ref="G7:G8"/>
  </mergeCells>
  <hyperlinks>
    <hyperlink ref="G7" location="Índice!A1" display="Back to the Index"/>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32"/>
  <sheetViews>
    <sheetView showGridLines="0" zoomScaleNormal="100" workbookViewId="0"/>
  </sheetViews>
  <sheetFormatPr defaultColWidth="9.140625" defaultRowHeight="12"/>
  <cols>
    <col min="1" max="1" width="12.7109375" style="486" customWidth="1"/>
    <col min="2" max="2" width="4.140625" style="486" bestFit="1" customWidth="1"/>
    <col min="3" max="3" width="50.7109375" style="486" customWidth="1"/>
    <col min="4" max="7" width="12.7109375" style="486" customWidth="1"/>
    <col min="8" max="8" width="5.7109375" style="486" customWidth="1"/>
    <col min="9" max="12" width="12.7109375" style="486" customWidth="1"/>
    <col min="13" max="13" width="9.140625" style="486"/>
    <col min="14" max="14" width="14.28515625" style="486" customWidth="1"/>
    <col min="15" max="16384" width="9.140625" style="486"/>
  </cols>
  <sheetData>
    <row r="1" spans="2:14" ht="15" customHeight="1">
      <c r="B1" s="1360"/>
      <c r="C1" s="1360"/>
      <c r="D1" s="1360"/>
      <c r="E1" s="1360"/>
      <c r="F1" s="1360"/>
      <c r="G1" s="1360"/>
      <c r="H1" s="1360"/>
      <c r="I1" s="1360"/>
      <c r="J1" s="1360"/>
      <c r="K1" s="1360"/>
      <c r="L1" s="1360"/>
      <c r="M1" s="1360"/>
    </row>
    <row r="2" spans="2:14" ht="15" customHeight="1">
      <c r="B2" s="1361" t="s">
        <v>854</v>
      </c>
      <c r="C2" s="1361"/>
      <c r="D2" s="1361"/>
      <c r="E2" s="1361"/>
      <c r="F2" s="1361"/>
      <c r="G2" s="1361"/>
      <c r="H2" s="1361"/>
      <c r="I2" s="1361"/>
      <c r="J2" s="1361"/>
      <c r="K2" s="1361"/>
      <c r="L2" s="1361"/>
    </row>
    <row r="3" spans="2:14" ht="15" customHeight="1">
      <c r="B3" s="1362" t="s">
        <v>971</v>
      </c>
      <c r="C3" s="1362"/>
      <c r="D3" s="1362"/>
      <c r="E3" s="1362"/>
      <c r="F3" s="1362"/>
      <c r="G3" s="1362"/>
      <c r="H3" s="1362"/>
      <c r="I3" s="1362"/>
      <c r="J3" s="1362"/>
      <c r="K3" s="1362"/>
      <c r="L3" s="1362"/>
    </row>
    <row r="4" spans="2:14" ht="15" customHeight="1">
      <c r="B4" s="1123" t="s">
        <v>0</v>
      </c>
      <c r="C4" s="1099"/>
      <c r="D4" s="982"/>
      <c r="E4" s="982"/>
      <c r="F4" s="982"/>
      <c r="G4" s="982"/>
      <c r="H4" s="982"/>
      <c r="I4" s="982"/>
      <c r="J4" s="982"/>
      <c r="K4" s="982"/>
      <c r="L4" s="982"/>
    </row>
    <row r="5" spans="2:14" ht="15" customHeight="1">
      <c r="B5" s="589"/>
      <c r="C5" s="589"/>
      <c r="D5" s="589"/>
      <c r="E5" s="589"/>
      <c r="F5" s="589"/>
      <c r="G5" s="589"/>
      <c r="H5" s="589"/>
      <c r="I5" s="589"/>
      <c r="J5" s="589"/>
    </row>
    <row r="6" spans="2:14" ht="15" customHeight="1">
      <c r="B6" s="589"/>
      <c r="C6" s="589"/>
      <c r="D6" s="1349" t="s">
        <v>1357</v>
      </c>
      <c r="E6" s="1349"/>
      <c r="F6" s="1349"/>
      <c r="G6" s="1349"/>
      <c r="H6"/>
      <c r="I6" s="1349" t="s">
        <v>606</v>
      </c>
      <c r="J6" s="1349"/>
      <c r="K6" s="1349"/>
      <c r="L6" s="1349"/>
    </row>
    <row r="7" spans="2:14" ht="15" customHeight="1">
      <c r="B7" s="982"/>
      <c r="C7" s="982"/>
      <c r="D7" s="1017" t="s">
        <v>305</v>
      </c>
      <c r="E7" s="1017" t="s">
        <v>306</v>
      </c>
      <c r="F7" s="1017" t="s">
        <v>307</v>
      </c>
      <c r="G7" s="1017" t="s">
        <v>308</v>
      </c>
      <c r="H7" s="1007"/>
      <c r="I7" s="1017" t="s">
        <v>305</v>
      </c>
      <c r="J7" s="1017" t="s">
        <v>306</v>
      </c>
      <c r="K7" s="1017" t="s">
        <v>307</v>
      </c>
      <c r="L7" s="1017" t="s">
        <v>308</v>
      </c>
    </row>
    <row r="8" spans="2:14" ht="24" customHeight="1">
      <c r="B8" s="487"/>
      <c r="C8" s="487"/>
      <c r="D8" s="1363" t="s">
        <v>296</v>
      </c>
      <c r="E8" s="1365" t="s">
        <v>724</v>
      </c>
      <c r="F8" s="1365"/>
      <c r="G8" s="1365"/>
      <c r="H8"/>
      <c r="I8" s="1363" t="s">
        <v>296</v>
      </c>
      <c r="J8" s="1365" t="s">
        <v>724</v>
      </c>
      <c r="K8" s="1365"/>
      <c r="L8" s="1365"/>
      <c r="N8" s="1101" t="s">
        <v>629</v>
      </c>
    </row>
    <row r="9" spans="2:14" s="203" customFormat="1" ht="48.75" customHeight="1">
      <c r="B9" s="471"/>
      <c r="C9" s="471"/>
      <c r="D9" s="1364"/>
      <c r="E9" s="586" t="s">
        <v>725</v>
      </c>
      <c r="F9" s="586" t="s">
        <v>1373</v>
      </c>
      <c r="G9" s="586" t="s">
        <v>726</v>
      </c>
      <c r="H9"/>
      <c r="I9" s="1364"/>
      <c r="J9" s="586" t="s">
        <v>725</v>
      </c>
      <c r="K9" s="586" t="s">
        <v>1373</v>
      </c>
      <c r="L9" s="586" t="s">
        <v>726</v>
      </c>
    </row>
    <row r="10" spans="2:14" ht="30" customHeight="1">
      <c r="B10" s="669">
        <v>1</v>
      </c>
      <c r="C10" s="488" t="s">
        <v>1650</v>
      </c>
      <c r="D10" s="1274">
        <v>73521429.902387083</v>
      </c>
      <c r="E10" s="1274">
        <v>70787866.304246008</v>
      </c>
      <c r="F10" s="1274">
        <v>571841.33759106346</v>
      </c>
      <c r="G10" s="1274">
        <v>2161722.2605499998</v>
      </c>
      <c r="H10"/>
      <c r="I10" s="1273">
        <v>70521262.329604328</v>
      </c>
      <c r="J10" s="1273">
        <v>66801944.626460299</v>
      </c>
      <c r="K10" s="1273">
        <v>881252.5639173747</v>
      </c>
      <c r="L10" s="1273">
        <v>2838065.1392266587</v>
      </c>
      <c r="N10" s="654"/>
    </row>
    <row r="11" spans="2:14" ht="24.95" customHeight="1">
      <c r="B11" s="670">
        <v>2</v>
      </c>
      <c r="C11" s="491" t="s">
        <v>727</v>
      </c>
      <c r="D11" s="1275">
        <v>44653.937279999969</v>
      </c>
      <c r="E11" s="1275">
        <v>0</v>
      </c>
      <c r="F11" s="1275">
        <v>44653.937279999969</v>
      </c>
      <c r="G11" s="1275">
        <v>0</v>
      </c>
      <c r="H11"/>
      <c r="I11" s="474">
        <v>64658.00945312238</v>
      </c>
      <c r="J11" s="474">
        <v>0</v>
      </c>
      <c r="K11" s="474">
        <v>64658.00945312238</v>
      </c>
      <c r="L11" s="474">
        <v>0</v>
      </c>
    </row>
    <row r="12" spans="2:14" ht="15" customHeight="1">
      <c r="B12" s="670">
        <v>3</v>
      </c>
      <c r="C12" s="491" t="s">
        <v>728</v>
      </c>
      <c r="D12" s="1275">
        <v>73476775.965107083</v>
      </c>
      <c r="E12" s="1275">
        <v>70787866.304246008</v>
      </c>
      <c r="F12" s="1275">
        <v>527187.40031106351</v>
      </c>
      <c r="G12" s="1275">
        <v>2161722.2605499998</v>
      </c>
      <c r="H12"/>
      <c r="I12" s="474">
        <v>70456604.32015121</v>
      </c>
      <c r="J12" s="474">
        <v>66801944.626460299</v>
      </c>
      <c r="K12" s="474">
        <v>816594.55446425232</v>
      </c>
      <c r="L12" s="474">
        <v>2838065.1392266587</v>
      </c>
    </row>
    <row r="13" spans="2:14" ht="15" customHeight="1">
      <c r="B13" s="670">
        <v>4</v>
      </c>
      <c r="C13" s="492" t="s">
        <v>1646</v>
      </c>
      <c r="D13" s="1276">
        <v>12923541.015930122</v>
      </c>
      <c r="E13" s="1276">
        <v>4446664.1248979606</v>
      </c>
      <c r="F13" s="1276">
        <v>0</v>
      </c>
      <c r="G13" s="1276">
        <v>274548.54586000001</v>
      </c>
      <c r="H13"/>
      <c r="I13" s="474">
        <v>12784904.308889043</v>
      </c>
      <c r="J13" s="474">
        <v>4172984.7355004121</v>
      </c>
      <c r="K13" s="474">
        <v>0</v>
      </c>
      <c r="L13" s="474">
        <v>283871.87566199998</v>
      </c>
    </row>
    <row r="14" spans="2:14" ht="15" customHeight="1">
      <c r="B14" s="670">
        <v>5</v>
      </c>
      <c r="C14" s="493" t="s">
        <v>729</v>
      </c>
      <c r="D14" s="1275">
        <v>0</v>
      </c>
      <c r="E14" s="1275">
        <v>0</v>
      </c>
      <c r="F14" s="1275">
        <v>0</v>
      </c>
      <c r="G14" s="1275">
        <v>0</v>
      </c>
      <c r="H14"/>
      <c r="I14" s="474">
        <v>0</v>
      </c>
      <c r="J14" s="474">
        <v>0</v>
      </c>
      <c r="K14" s="474">
        <v>0</v>
      </c>
      <c r="L14" s="474">
        <v>0</v>
      </c>
    </row>
    <row r="15" spans="2:14" ht="24.95" customHeight="1">
      <c r="B15" s="670">
        <v>6</v>
      </c>
      <c r="C15" s="491" t="s">
        <v>730</v>
      </c>
      <c r="D15" s="1275">
        <v>0</v>
      </c>
      <c r="E15" s="1275">
        <v>0</v>
      </c>
      <c r="F15" s="1275">
        <v>0</v>
      </c>
      <c r="G15" s="1275">
        <v>0</v>
      </c>
      <c r="H15"/>
      <c r="I15" s="474">
        <v>0</v>
      </c>
      <c r="J15" s="474">
        <v>0</v>
      </c>
      <c r="K15" s="474">
        <v>0</v>
      </c>
      <c r="L15" s="474">
        <v>0</v>
      </c>
    </row>
    <row r="16" spans="2:14" ht="15" customHeight="1">
      <c r="B16" s="670">
        <v>7</v>
      </c>
      <c r="C16" s="492" t="s">
        <v>1647</v>
      </c>
      <c r="D16" s="1276">
        <v>2434818.16971</v>
      </c>
      <c r="E16" s="1276">
        <v>2434818.16971</v>
      </c>
      <c r="F16" s="1276">
        <v>0</v>
      </c>
      <c r="G16" s="1276">
        <v>0</v>
      </c>
      <c r="H16"/>
      <c r="I16" s="474">
        <v>2985402.2958356324</v>
      </c>
      <c r="J16" s="474">
        <v>2985402.2958356324</v>
      </c>
      <c r="K16" s="474">
        <v>0</v>
      </c>
      <c r="L16" s="474">
        <v>0</v>
      </c>
    </row>
    <row r="17" spans="2:12" ht="15" customHeight="1">
      <c r="B17" s="670">
        <v>8</v>
      </c>
      <c r="C17" s="493" t="s">
        <v>731</v>
      </c>
      <c r="D17" s="1275">
        <v>0</v>
      </c>
      <c r="E17" s="1275">
        <v>0</v>
      </c>
      <c r="F17" s="1275">
        <v>0</v>
      </c>
      <c r="G17" s="1275">
        <v>0</v>
      </c>
      <c r="H17"/>
      <c r="I17" s="474">
        <v>0</v>
      </c>
      <c r="J17" s="474">
        <v>0</v>
      </c>
      <c r="K17" s="474">
        <v>0</v>
      </c>
      <c r="L17" s="474">
        <v>0</v>
      </c>
    </row>
    <row r="18" spans="2:12" ht="15" customHeight="1">
      <c r="B18" s="670">
        <v>9</v>
      </c>
      <c r="C18" s="492" t="s">
        <v>1648</v>
      </c>
      <c r="D18" s="1277">
        <v>-8225936.3558600005</v>
      </c>
      <c r="E18" s="1277">
        <v>0</v>
      </c>
      <c r="F18" s="1277">
        <v>0</v>
      </c>
      <c r="G18" s="1277">
        <v>0</v>
      </c>
      <c r="H18"/>
      <c r="I18" s="489">
        <v>-8404807.3293926511</v>
      </c>
      <c r="J18" s="489">
        <v>0</v>
      </c>
      <c r="K18" s="489">
        <v>0</v>
      </c>
      <c r="L18" s="489">
        <v>0</v>
      </c>
    </row>
    <row r="19" spans="2:12" ht="15" customHeight="1">
      <c r="B19" s="670">
        <v>10</v>
      </c>
      <c r="C19" s="493" t="s">
        <v>732</v>
      </c>
      <c r="D19" s="1278">
        <v>-425150.52513102355</v>
      </c>
      <c r="E19" s="1278">
        <v>-492339.21780999971</v>
      </c>
      <c r="F19" s="1278">
        <v>341737.23853897618</v>
      </c>
      <c r="G19" s="1278">
        <v>-274548.54586000001</v>
      </c>
      <c r="H19"/>
      <c r="I19" s="489">
        <v>-469075.28553766164</v>
      </c>
      <c r="J19" s="489">
        <v>-332566.99087148701</v>
      </c>
      <c r="K19" s="489">
        <v>147363.58099582532</v>
      </c>
      <c r="L19" s="489">
        <v>-283871.87566199998</v>
      </c>
    </row>
    <row r="20" spans="2:12" ht="15" customHeight="1">
      <c r="B20" s="670">
        <v>11</v>
      </c>
      <c r="C20" s="493" t="s">
        <v>350</v>
      </c>
      <c r="D20" s="475">
        <v>49096</v>
      </c>
      <c r="E20" s="475">
        <v>25488</v>
      </c>
      <c r="F20" s="475">
        <v>0</v>
      </c>
      <c r="G20" s="475">
        <v>0</v>
      </c>
      <c r="H20"/>
      <c r="I20" s="475">
        <v>35799</v>
      </c>
      <c r="J20" s="475">
        <v>-40760</v>
      </c>
      <c r="K20" s="475">
        <v>-200</v>
      </c>
      <c r="L20" s="475">
        <v>0</v>
      </c>
    </row>
    <row r="21" spans="2:12" ht="30" customHeight="1" thickBot="1">
      <c r="B21" s="671">
        <v>12</v>
      </c>
      <c r="C21" s="490" t="s">
        <v>1649</v>
      </c>
      <c r="D21" s="478">
        <v>80233144.269756183</v>
      </c>
      <c r="E21" s="478">
        <v>77202497.381043956</v>
      </c>
      <c r="F21" s="478">
        <v>868924.63885003969</v>
      </c>
      <c r="G21" s="478">
        <v>2161722.2605499998</v>
      </c>
      <c r="H21"/>
      <c r="I21" s="478">
        <f>SUM(I12:I20)</f>
        <v>77388827.309945568</v>
      </c>
      <c r="J21" s="478">
        <f t="shared" ref="J21:L21" si="0">SUM(J12:J20)</f>
        <v>73587004.666924849</v>
      </c>
      <c r="K21" s="478">
        <f t="shared" si="0"/>
        <v>963758.13546007767</v>
      </c>
      <c r="L21" s="478">
        <f t="shared" si="0"/>
        <v>2838065.1392266587</v>
      </c>
    </row>
    <row r="22" spans="2:12" ht="11.25" customHeight="1" thickTop="1">
      <c r="B22" s="666"/>
      <c r="C22" s="667"/>
      <c r="D22" s="667"/>
      <c r="E22" s="667"/>
      <c r="F22" s="667"/>
      <c r="G22" s="667"/>
      <c r="H22"/>
      <c r="I22" s="668"/>
      <c r="J22" s="668"/>
      <c r="K22" s="668"/>
      <c r="L22" s="668"/>
    </row>
    <row r="23" spans="2:12" ht="15" customHeight="1">
      <c r="B23" s="1366" t="s">
        <v>1374</v>
      </c>
      <c r="C23" s="1366"/>
      <c r="D23" s="1366"/>
      <c r="E23" s="1366"/>
      <c r="F23" s="1366"/>
      <c r="G23" s="1366"/>
      <c r="H23" s="1366"/>
      <c r="I23" s="1366"/>
      <c r="J23" s="1366"/>
      <c r="K23" s="1366"/>
      <c r="L23" s="1366"/>
    </row>
    <row r="24" spans="2:12" ht="15" customHeight="1">
      <c r="B24" s="1366" t="s">
        <v>733</v>
      </c>
      <c r="C24" s="1366"/>
      <c r="D24" s="1366"/>
      <c r="E24" s="1366"/>
      <c r="F24" s="1366"/>
      <c r="G24" s="1366"/>
      <c r="H24" s="1366"/>
      <c r="I24" s="1366"/>
      <c r="J24" s="1366"/>
      <c r="K24" s="1366"/>
      <c r="L24" s="1366"/>
    </row>
    <row r="25" spans="2:12" ht="15" customHeight="1">
      <c r="B25" s="1366" t="s">
        <v>734</v>
      </c>
      <c r="C25" s="1366"/>
      <c r="D25" s="1366"/>
      <c r="E25" s="1366"/>
      <c r="F25" s="1366"/>
      <c r="G25" s="1366"/>
      <c r="H25" s="1366"/>
      <c r="I25" s="1366"/>
      <c r="J25" s="1366"/>
      <c r="K25" s="1366"/>
      <c r="L25" s="1366"/>
    </row>
    <row r="26" spans="2:12" ht="15" customHeight="1">
      <c r="B26" s="1366" t="s">
        <v>735</v>
      </c>
      <c r="C26" s="1366"/>
      <c r="D26" s="1366"/>
      <c r="E26" s="1366"/>
      <c r="F26" s="1366"/>
      <c r="G26" s="1366"/>
      <c r="H26" s="1366"/>
      <c r="I26" s="1366"/>
      <c r="J26" s="1366"/>
      <c r="K26" s="1366"/>
      <c r="L26" s="1366"/>
    </row>
    <row r="27" spans="2:12" ht="15" customHeight="1">
      <c r="B27" s="1366" t="s">
        <v>736</v>
      </c>
      <c r="C27" s="1366"/>
      <c r="D27" s="1366"/>
      <c r="E27" s="1366"/>
      <c r="F27" s="1366"/>
      <c r="G27" s="1366"/>
      <c r="H27" s="1366"/>
      <c r="I27" s="1366"/>
      <c r="J27" s="1366"/>
      <c r="K27" s="1366"/>
      <c r="L27" s="1366"/>
    </row>
    <row r="28" spans="2:12" ht="15" customHeight="1"/>
    <row r="29" spans="2:12" ht="15" customHeight="1"/>
    <row r="30" spans="2:12" ht="15" customHeight="1"/>
    <row r="31" spans="2:12" ht="15" customHeight="1"/>
    <row r="32" spans="2:12" ht="15" customHeight="1"/>
  </sheetData>
  <mergeCells count="14">
    <mergeCell ref="B24:L24"/>
    <mergeCell ref="B25:L25"/>
    <mergeCell ref="B26:L26"/>
    <mergeCell ref="B27:L27"/>
    <mergeCell ref="B23:L23"/>
    <mergeCell ref="B1:M1"/>
    <mergeCell ref="B2:L2"/>
    <mergeCell ref="B3:L3"/>
    <mergeCell ref="I8:I9"/>
    <mergeCell ref="J8:L8"/>
    <mergeCell ref="D8:D9"/>
    <mergeCell ref="E8:G8"/>
    <mergeCell ref="D6:G6"/>
    <mergeCell ref="I6:L6"/>
  </mergeCells>
  <hyperlinks>
    <hyperlink ref="N8" location="Índice!A1" display="Back to the Index"/>
  </hyperlinks>
  <pageMargins left="0.7" right="0.7" top="0.75" bottom="0.75" header="0.3" footer="0.3"/>
  <pageSetup paperSize="9" orientation="portrait" r:id="rId1"/>
  <ignoredErrors>
    <ignoredError sqref="I21:L21"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145"/>
  <sheetViews>
    <sheetView showGridLines="0" showZeros="0" zoomScaleNormal="100" workbookViewId="0"/>
  </sheetViews>
  <sheetFormatPr defaultRowHeight="15" customHeight="1"/>
  <cols>
    <col min="1" max="1" width="12.7109375" style="181" customWidth="1"/>
    <col min="2" max="4" width="9.7109375" style="181" customWidth="1"/>
    <col min="5" max="5" width="5.7109375" style="189" customWidth="1"/>
    <col min="6" max="8" width="9.7109375" style="181" customWidth="1"/>
    <col min="9" max="9" width="5.7109375" style="189" customWidth="1"/>
    <col min="10" max="12" width="9.7109375" style="181" customWidth="1"/>
    <col min="13" max="13" width="5.7109375" style="181" customWidth="1"/>
    <col min="14" max="16" width="9.7109375" style="181" customWidth="1"/>
    <col min="17" max="17" width="5.7109375" style="181" customWidth="1"/>
    <col min="18" max="20" width="9.7109375" style="181" customWidth="1"/>
    <col min="21" max="21" width="5.7109375" style="181" customWidth="1"/>
    <col min="22" max="24" width="9.7109375" style="181" customWidth="1"/>
    <col min="25" max="25" width="5.7109375" style="181" customWidth="1"/>
    <col min="26" max="16384" width="9.140625" style="181"/>
  </cols>
  <sheetData>
    <row r="1" spans="1:25" ht="15" customHeight="1">
      <c r="A1" s="203"/>
    </row>
    <row r="2" spans="1:25" ht="15" customHeight="1">
      <c r="A2" s="203"/>
      <c r="B2" s="1471" t="s">
        <v>1359</v>
      </c>
      <c r="C2" s="1471"/>
      <c r="D2" s="1471"/>
      <c r="E2" s="1471"/>
      <c r="F2" s="1471"/>
      <c r="G2" s="1471"/>
      <c r="H2" s="1471"/>
      <c r="I2" s="1471"/>
      <c r="J2" s="1471"/>
      <c r="K2"/>
      <c r="L2"/>
      <c r="O2" s="1352" t="s">
        <v>629</v>
      </c>
    </row>
    <row r="3" spans="1:25" ht="15" customHeight="1">
      <c r="A3" s="203"/>
      <c r="B3" s="1470" t="s">
        <v>490</v>
      </c>
      <c r="C3" s="1470"/>
      <c r="D3" s="1470"/>
      <c r="E3" s="1470"/>
      <c r="F3" s="1470"/>
      <c r="G3" s="1470"/>
      <c r="H3" s="1470"/>
      <c r="I3" s="1470"/>
      <c r="J3" s="1470"/>
      <c r="K3" s="643"/>
      <c r="L3" s="643"/>
      <c r="O3" s="1352"/>
    </row>
    <row r="4" spans="1:25" s="203" customFormat="1" ht="15" customHeight="1">
      <c r="B4" s="1470" t="s">
        <v>1635</v>
      </c>
      <c r="C4" s="1470"/>
      <c r="D4" s="1470"/>
      <c r="E4" s="1470"/>
      <c r="F4" s="1470"/>
      <c r="G4" s="1470"/>
      <c r="H4" s="1470"/>
      <c r="I4" s="1470"/>
      <c r="J4" s="1470"/>
      <c r="K4" s="643"/>
      <c r="L4" s="643"/>
    </row>
    <row r="5" spans="1:25" s="203" customFormat="1" ht="15" customHeight="1">
      <c r="B5" s="1470" t="s">
        <v>1636</v>
      </c>
      <c r="C5" s="1470"/>
      <c r="D5" s="1470"/>
      <c r="E5" s="1470"/>
      <c r="F5" s="1470"/>
      <c r="G5" s="1470"/>
      <c r="H5" s="1470"/>
      <c r="I5" s="1470"/>
      <c r="J5" s="1470"/>
      <c r="K5" s="1121"/>
      <c r="L5" s="1121"/>
    </row>
    <row r="6" spans="1:25" s="203" customFormat="1" ht="15" customHeight="1">
      <c r="B6" s="1419" t="s">
        <v>0</v>
      </c>
      <c r="C6" s="1419"/>
      <c r="D6" s="205"/>
      <c r="E6" s="205"/>
      <c r="F6" s="205"/>
      <c r="G6" s="205"/>
      <c r="H6" s="205"/>
      <c r="I6" s="205"/>
      <c r="J6" s="205"/>
      <c r="N6" s="215"/>
      <c r="O6" s="187"/>
      <c r="P6" s="187"/>
      <c r="Q6" s="212"/>
      <c r="R6" s="187"/>
      <c r="S6" s="187"/>
      <c r="T6" s="187"/>
      <c r="U6" s="212"/>
      <c r="V6" s="187"/>
      <c r="W6" s="187"/>
      <c r="X6" s="187"/>
      <c r="Y6" s="181"/>
    </row>
    <row r="7" spans="1:25" s="203" customFormat="1" ht="15" customHeight="1">
      <c r="B7" s="1032"/>
      <c r="C7" s="1032"/>
      <c r="D7" s="205"/>
      <c r="E7" s="205"/>
      <c r="F7" s="205"/>
      <c r="G7" s="205"/>
      <c r="H7" s="205"/>
      <c r="I7" s="205"/>
      <c r="J7" s="205"/>
      <c r="N7" s="215"/>
      <c r="O7" s="187"/>
      <c r="P7" s="187"/>
      <c r="Q7" s="212"/>
      <c r="R7" s="187"/>
      <c r="S7" s="187"/>
      <c r="T7" s="187"/>
      <c r="U7" s="212"/>
      <c r="V7" s="187"/>
      <c r="W7" s="187"/>
      <c r="X7" s="187"/>
      <c r="Y7" s="181"/>
    </row>
    <row r="8" spans="1:25" s="206" customFormat="1" ht="24.95" customHeight="1">
      <c r="B8" s="207" t="s">
        <v>491</v>
      </c>
      <c r="C8" s="208" t="s">
        <v>467</v>
      </c>
      <c r="D8" s="677" t="s">
        <v>492</v>
      </c>
      <c r="E8" s="209"/>
      <c r="F8" s="207" t="s">
        <v>491</v>
      </c>
      <c r="G8" s="208" t="s">
        <v>467</v>
      </c>
      <c r="H8" s="677" t="s">
        <v>492</v>
      </c>
      <c r="I8" s="209"/>
      <c r="J8" s="210" t="s">
        <v>491</v>
      </c>
      <c r="K8" s="211" t="s">
        <v>467</v>
      </c>
      <c r="L8" s="677" t="s">
        <v>492</v>
      </c>
      <c r="N8" s="207" t="s">
        <v>491</v>
      </c>
      <c r="O8" s="208" t="s">
        <v>467</v>
      </c>
      <c r="P8" s="677" t="s">
        <v>492</v>
      </c>
      <c r="Q8" s="209"/>
      <c r="R8" s="207" t="s">
        <v>491</v>
      </c>
      <c r="S8" s="208" t="s">
        <v>467</v>
      </c>
      <c r="T8" s="677" t="s">
        <v>492</v>
      </c>
      <c r="U8" s="209"/>
      <c r="V8" s="207" t="s">
        <v>491</v>
      </c>
      <c r="W8" s="208" t="s">
        <v>467</v>
      </c>
      <c r="X8" s="677" t="s">
        <v>492</v>
      </c>
    </row>
    <row r="9" spans="1:25" ht="15" customHeight="1">
      <c r="B9" s="345">
        <v>43102</v>
      </c>
      <c r="C9" s="183">
        <v>1057.9892399999999</v>
      </c>
      <c r="D9" s="183">
        <v>-567.96600999999998</v>
      </c>
      <c r="E9" s="346"/>
      <c r="F9" s="737">
        <v>43165</v>
      </c>
      <c r="G9" s="183">
        <v>846.45106999999996</v>
      </c>
      <c r="H9" s="183">
        <v>343.61775</v>
      </c>
      <c r="I9" s="346"/>
      <c r="J9" s="345">
        <v>43230</v>
      </c>
      <c r="K9" s="183">
        <v>780.28751</v>
      </c>
      <c r="L9" s="183">
        <v>86.066100000000006</v>
      </c>
      <c r="M9" s="218"/>
      <c r="N9" s="345">
        <v>43293</v>
      </c>
      <c r="O9" s="183">
        <v>1153.86374</v>
      </c>
      <c r="P9" s="183">
        <v>-202.70767999999998</v>
      </c>
      <c r="Q9" s="346"/>
      <c r="R9" s="345">
        <v>43356</v>
      </c>
      <c r="S9" s="183">
        <v>724.09809999999993</v>
      </c>
      <c r="T9" s="183">
        <v>203.32754</v>
      </c>
      <c r="U9" s="346"/>
      <c r="V9" s="345">
        <v>43419</v>
      </c>
      <c r="W9" s="183">
        <v>638.35706999999991</v>
      </c>
      <c r="X9" s="183">
        <v>208.20872</v>
      </c>
      <c r="Y9" s="350"/>
    </row>
    <row r="10" spans="1:25" ht="15" customHeight="1">
      <c r="B10" s="347">
        <v>43103</v>
      </c>
      <c r="C10" s="330">
        <v>1087.4361399999998</v>
      </c>
      <c r="D10" s="330">
        <v>-6.1657900000000003</v>
      </c>
      <c r="E10" s="346"/>
      <c r="F10" s="347">
        <v>43166</v>
      </c>
      <c r="G10" s="330">
        <v>841.27294999999992</v>
      </c>
      <c r="H10" s="330">
        <v>127.29514999999999</v>
      </c>
      <c r="I10" s="346"/>
      <c r="J10" s="347">
        <v>43231</v>
      </c>
      <c r="K10" s="330">
        <v>780.41759999999999</v>
      </c>
      <c r="L10" s="330">
        <v>442.33977000000004</v>
      </c>
      <c r="M10" s="218"/>
      <c r="N10" s="347">
        <v>43294</v>
      </c>
      <c r="O10" s="330">
        <v>1087.2364599999999</v>
      </c>
      <c r="P10" s="330">
        <v>62.506059999999998</v>
      </c>
      <c r="Q10" s="346"/>
      <c r="R10" s="347">
        <v>43357</v>
      </c>
      <c r="S10" s="330">
        <v>705.32947000000001</v>
      </c>
      <c r="T10" s="330">
        <v>213.48935</v>
      </c>
      <c r="U10" s="346"/>
      <c r="V10" s="347">
        <v>43420</v>
      </c>
      <c r="W10" s="330">
        <v>649.81957999999997</v>
      </c>
      <c r="X10" s="330">
        <v>59.332790000000003</v>
      </c>
    </row>
    <row r="11" spans="1:25" ht="15" customHeight="1">
      <c r="B11" s="347">
        <v>43104</v>
      </c>
      <c r="C11" s="330">
        <v>1048.47333</v>
      </c>
      <c r="D11" s="330">
        <v>-2.63808</v>
      </c>
      <c r="E11" s="346"/>
      <c r="F11" s="347">
        <v>43167</v>
      </c>
      <c r="G11" s="330">
        <v>834.30315000000007</v>
      </c>
      <c r="H11" s="330">
        <v>98.289320000000004</v>
      </c>
      <c r="I11" s="346"/>
      <c r="J11" s="347">
        <v>43234</v>
      </c>
      <c r="K11" s="330">
        <v>659.17256999999995</v>
      </c>
      <c r="L11" s="330">
        <v>395.51477</v>
      </c>
      <c r="M11" s="218"/>
      <c r="N11" s="347">
        <v>43297</v>
      </c>
      <c r="O11" s="330">
        <v>1027.96318</v>
      </c>
      <c r="P11" s="330">
        <v>151.70761999999999</v>
      </c>
      <c r="Q11" s="346"/>
      <c r="R11" s="347">
        <v>43360</v>
      </c>
      <c r="S11" s="330">
        <v>704.83001000000002</v>
      </c>
      <c r="T11" s="330">
        <v>146.23863</v>
      </c>
      <c r="U11" s="346"/>
      <c r="V11" s="347">
        <v>43423</v>
      </c>
      <c r="W11" s="330">
        <v>678.09529000000009</v>
      </c>
      <c r="X11" s="330">
        <v>-263.09469000000001</v>
      </c>
    </row>
    <row r="12" spans="1:25" ht="15" customHeight="1">
      <c r="B12" s="347">
        <v>43105</v>
      </c>
      <c r="C12" s="330">
        <v>1082.4941100000001</v>
      </c>
      <c r="D12" s="330">
        <v>262.28442000000001</v>
      </c>
      <c r="E12" s="346"/>
      <c r="F12" s="347">
        <v>43168</v>
      </c>
      <c r="G12" s="330">
        <v>783.56014000000005</v>
      </c>
      <c r="H12" s="330">
        <v>-142.85749999999999</v>
      </c>
      <c r="I12" s="346"/>
      <c r="J12" s="347">
        <v>43235</v>
      </c>
      <c r="K12" s="330">
        <v>662.1001</v>
      </c>
      <c r="L12" s="330">
        <v>-237.57445000000001</v>
      </c>
      <c r="M12" s="218"/>
      <c r="N12" s="347">
        <v>43298</v>
      </c>
      <c r="O12" s="330">
        <v>979.15782999999999</v>
      </c>
      <c r="P12" s="330">
        <v>-170.23863</v>
      </c>
      <c r="Q12" s="346"/>
      <c r="R12" s="347">
        <v>43361</v>
      </c>
      <c r="S12" s="330">
        <v>675.88581999999997</v>
      </c>
      <c r="T12" s="330">
        <v>-73.507649999999998</v>
      </c>
      <c r="U12" s="346"/>
      <c r="V12" s="347">
        <v>43424</v>
      </c>
      <c r="W12" s="330">
        <v>709.45013000000006</v>
      </c>
      <c r="X12" s="330">
        <v>220.11639000000002</v>
      </c>
    </row>
    <row r="13" spans="1:25" ht="15" customHeight="1">
      <c r="B13" s="347">
        <v>43108</v>
      </c>
      <c r="C13" s="330">
        <v>835.75079000000005</v>
      </c>
      <c r="D13" s="330">
        <v>-302.99290999999999</v>
      </c>
      <c r="E13" s="346"/>
      <c r="F13" s="347">
        <v>43171</v>
      </c>
      <c r="G13" s="330">
        <v>753.38489000000004</v>
      </c>
      <c r="H13" s="330">
        <v>-183.83070000000001</v>
      </c>
      <c r="I13" s="346"/>
      <c r="J13" s="347">
        <v>43236</v>
      </c>
      <c r="K13" s="330">
        <v>621.00244999999995</v>
      </c>
      <c r="L13" s="330">
        <v>161.34614000000002</v>
      </c>
      <c r="M13" s="218"/>
      <c r="N13" s="347">
        <v>43299</v>
      </c>
      <c r="O13" s="330">
        <v>1032.1226099999999</v>
      </c>
      <c r="P13" s="330">
        <v>-116.5889</v>
      </c>
      <c r="Q13" s="182"/>
      <c r="R13" s="347">
        <v>43362</v>
      </c>
      <c r="S13" s="330">
        <v>671.57550000000003</v>
      </c>
      <c r="T13" s="330">
        <v>73.847490000000008</v>
      </c>
      <c r="U13" s="346"/>
      <c r="V13" s="347">
        <v>43425</v>
      </c>
      <c r="W13" s="330">
        <v>723.28971999999999</v>
      </c>
      <c r="X13" s="330">
        <v>4.3427199999999999</v>
      </c>
    </row>
    <row r="14" spans="1:25" ht="15" customHeight="1">
      <c r="B14" s="347">
        <v>43109</v>
      </c>
      <c r="C14" s="330">
        <v>976.00320999999997</v>
      </c>
      <c r="D14" s="330">
        <v>-1504.99433</v>
      </c>
      <c r="E14" s="738" t="s">
        <v>157</v>
      </c>
      <c r="F14" s="347">
        <v>43172</v>
      </c>
      <c r="G14" s="330">
        <v>749.61358999999993</v>
      </c>
      <c r="H14" s="330">
        <v>-183.55895000000001</v>
      </c>
      <c r="I14" s="182"/>
      <c r="J14" s="347">
        <v>43237</v>
      </c>
      <c r="K14" s="330">
        <v>625.65638999999999</v>
      </c>
      <c r="L14" s="330">
        <v>-442.12331</v>
      </c>
      <c r="M14" s="218"/>
      <c r="N14" s="347">
        <v>43300</v>
      </c>
      <c r="O14" s="330">
        <v>943.90072999999995</v>
      </c>
      <c r="P14" s="330">
        <v>228.65120000000002</v>
      </c>
      <c r="Q14" s="182"/>
      <c r="R14" s="347">
        <v>43363</v>
      </c>
      <c r="S14" s="330">
        <v>684.45706000000007</v>
      </c>
      <c r="T14" s="330">
        <v>-152.09164999999999</v>
      </c>
      <c r="U14" s="182"/>
      <c r="V14" s="347">
        <v>43426</v>
      </c>
      <c r="W14" s="330">
        <v>767.20819999999992</v>
      </c>
      <c r="X14" s="330">
        <v>-226.77913000000001</v>
      </c>
      <c r="Y14" s="350"/>
    </row>
    <row r="15" spans="1:25" ht="15" customHeight="1">
      <c r="B15" s="347">
        <v>43110</v>
      </c>
      <c r="C15" s="330">
        <v>1213.03241</v>
      </c>
      <c r="D15" s="330">
        <v>-715.65306999999996</v>
      </c>
      <c r="E15" s="182"/>
      <c r="F15" s="347">
        <v>43173</v>
      </c>
      <c r="G15" s="330">
        <v>764.11294999999996</v>
      </c>
      <c r="H15" s="330">
        <v>-97.652969999999996</v>
      </c>
      <c r="I15" s="182"/>
      <c r="J15" s="347">
        <v>43238</v>
      </c>
      <c r="K15" s="330">
        <v>634.57281</v>
      </c>
      <c r="L15" s="330">
        <v>-635.66115000000002</v>
      </c>
      <c r="M15" s="738" t="s">
        <v>158</v>
      </c>
      <c r="N15" s="347">
        <v>43301</v>
      </c>
      <c r="O15" s="330">
        <v>985.75297999999998</v>
      </c>
      <c r="P15" s="330">
        <v>714.72795999999994</v>
      </c>
      <c r="Q15" s="182"/>
      <c r="R15" s="347">
        <v>43364</v>
      </c>
      <c r="S15" s="330">
        <v>677.57121999999993</v>
      </c>
      <c r="T15" s="330">
        <v>508.45809000000003</v>
      </c>
      <c r="U15" s="182"/>
      <c r="V15" s="347">
        <v>43427</v>
      </c>
      <c r="W15" s="330">
        <v>779.64260000000002</v>
      </c>
      <c r="X15" s="330">
        <v>418.71677</v>
      </c>
    </row>
    <row r="16" spans="1:25" ht="15" customHeight="1">
      <c r="B16" s="347">
        <v>43111</v>
      </c>
      <c r="C16" s="330">
        <v>1289.53547</v>
      </c>
      <c r="D16" s="330">
        <v>23.55498</v>
      </c>
      <c r="E16" s="182"/>
      <c r="F16" s="347">
        <v>43174</v>
      </c>
      <c r="G16" s="330">
        <v>846.50225</v>
      </c>
      <c r="H16" s="330">
        <v>98.755499999999998</v>
      </c>
      <c r="I16" s="182"/>
      <c r="J16" s="347">
        <v>43241</v>
      </c>
      <c r="K16" s="330">
        <v>636.60835999999995</v>
      </c>
      <c r="L16" s="330">
        <v>9.2222200000000001</v>
      </c>
      <c r="M16" s="738"/>
      <c r="N16" s="347">
        <v>43304</v>
      </c>
      <c r="O16" s="330">
        <v>938.48622999999998</v>
      </c>
      <c r="P16" s="330">
        <v>210.64007000000001</v>
      </c>
      <c r="Q16" s="182"/>
      <c r="R16" s="347">
        <v>43367</v>
      </c>
      <c r="S16" s="330">
        <v>681.67658999999992</v>
      </c>
      <c r="T16" s="330">
        <v>312.72917999999999</v>
      </c>
      <c r="U16" s="182"/>
      <c r="V16" s="347">
        <v>43430</v>
      </c>
      <c r="W16" s="330">
        <v>772.36317000000008</v>
      </c>
      <c r="X16" s="330">
        <v>-248.92194000000001</v>
      </c>
    </row>
    <row r="17" spans="2:25" ht="15" customHeight="1">
      <c r="B17" s="347">
        <v>43112</v>
      </c>
      <c r="C17" s="330">
        <v>1195.18318</v>
      </c>
      <c r="D17" s="330">
        <v>-55.225239999999999</v>
      </c>
      <c r="E17" s="182"/>
      <c r="F17" s="347">
        <v>43175</v>
      </c>
      <c r="G17" s="330">
        <v>892.50393000000008</v>
      </c>
      <c r="H17" s="330">
        <v>-29.89518</v>
      </c>
      <c r="I17" s="182"/>
      <c r="J17" s="347">
        <v>43242</v>
      </c>
      <c r="K17" s="330">
        <v>629.55825000000004</v>
      </c>
      <c r="L17" s="330">
        <v>-98.397759999999991</v>
      </c>
      <c r="M17" s="738"/>
      <c r="N17" s="347">
        <v>43305</v>
      </c>
      <c r="O17" s="330">
        <v>930.85595999999998</v>
      </c>
      <c r="P17" s="330">
        <v>-30.74812</v>
      </c>
      <c r="Q17" s="182"/>
      <c r="R17" s="347">
        <v>43368</v>
      </c>
      <c r="S17" s="330">
        <v>713.06024000000002</v>
      </c>
      <c r="T17" s="330">
        <v>-21.53903</v>
      </c>
      <c r="U17" s="182"/>
      <c r="V17" s="347">
        <v>43431</v>
      </c>
      <c r="W17" s="330">
        <v>833.17375000000004</v>
      </c>
      <c r="X17" s="330">
        <v>161.26529000000002</v>
      </c>
    </row>
    <row r="18" spans="2:25" ht="15" customHeight="1">
      <c r="B18" s="347">
        <v>43115</v>
      </c>
      <c r="C18" s="330">
        <v>1269.4231499999999</v>
      </c>
      <c r="D18" s="330">
        <v>455.87637000000001</v>
      </c>
      <c r="E18" s="182"/>
      <c r="F18" s="347">
        <v>43178</v>
      </c>
      <c r="G18" s="330">
        <v>913.50820999999996</v>
      </c>
      <c r="H18" s="330">
        <v>262.43384999999995</v>
      </c>
      <c r="I18" s="182"/>
      <c r="J18" s="347">
        <v>43243</v>
      </c>
      <c r="K18" s="330">
        <v>735.62906000000009</v>
      </c>
      <c r="L18" s="330">
        <v>-228.37878000000001</v>
      </c>
      <c r="M18" s="738"/>
      <c r="N18" s="347">
        <v>43306</v>
      </c>
      <c r="O18" s="330">
        <v>951.68967000000009</v>
      </c>
      <c r="P18" s="330">
        <v>157.80688000000001</v>
      </c>
      <c r="Q18" s="182"/>
      <c r="R18" s="347">
        <v>43369</v>
      </c>
      <c r="S18" s="330">
        <v>713.32533999999998</v>
      </c>
      <c r="T18" s="330">
        <v>23.876349999999999</v>
      </c>
      <c r="U18" s="182"/>
      <c r="V18" s="347">
        <v>43432</v>
      </c>
      <c r="W18" s="330">
        <v>771.64635999999996</v>
      </c>
      <c r="X18" s="330">
        <v>-440.22309999999999</v>
      </c>
    </row>
    <row r="19" spans="2:25" ht="15" customHeight="1">
      <c r="B19" s="347">
        <v>43116</v>
      </c>
      <c r="C19" s="330">
        <v>1140.0303799999999</v>
      </c>
      <c r="D19" s="330">
        <v>-1052.7178799999999</v>
      </c>
      <c r="E19" s="182"/>
      <c r="F19" s="347">
        <v>43179</v>
      </c>
      <c r="G19" s="330">
        <v>926.24932999999999</v>
      </c>
      <c r="H19" s="330">
        <v>-7.4103300000000001</v>
      </c>
      <c r="I19" s="182"/>
      <c r="J19" s="347">
        <v>43244</v>
      </c>
      <c r="K19" s="330">
        <v>854.39053000000001</v>
      </c>
      <c r="L19" s="330">
        <v>-643.97639000000004</v>
      </c>
      <c r="M19" s="738"/>
      <c r="N19" s="347">
        <v>43307</v>
      </c>
      <c r="O19" s="330">
        <v>957.58270999999991</v>
      </c>
      <c r="P19" s="330">
        <v>196.55533</v>
      </c>
      <c r="Q19" s="182"/>
      <c r="R19" s="347">
        <v>43370</v>
      </c>
      <c r="S19" s="330">
        <v>709.81113000000005</v>
      </c>
      <c r="T19" s="330">
        <v>-427.21627000000001</v>
      </c>
      <c r="U19" s="182"/>
      <c r="V19" s="347">
        <v>43433</v>
      </c>
      <c r="W19" s="330">
        <v>753.10989000000006</v>
      </c>
      <c r="X19" s="330">
        <v>6.0344799999999994</v>
      </c>
    </row>
    <row r="20" spans="2:25" ht="15" customHeight="1">
      <c r="B20" s="347">
        <v>43117</v>
      </c>
      <c r="C20" s="330">
        <v>1009.03362</v>
      </c>
      <c r="D20" s="330">
        <v>-166.19809000000001</v>
      </c>
      <c r="E20" s="348"/>
      <c r="F20" s="347">
        <v>43180</v>
      </c>
      <c r="G20" s="330">
        <v>1008.5815799999999</v>
      </c>
      <c r="H20" s="330">
        <v>-692.87698999999998</v>
      </c>
      <c r="I20" s="182"/>
      <c r="J20" s="347">
        <v>43245</v>
      </c>
      <c r="K20" s="330">
        <v>866.42948999999999</v>
      </c>
      <c r="L20" s="330">
        <v>-870.44651999999996</v>
      </c>
      <c r="M20" s="738" t="s">
        <v>159</v>
      </c>
      <c r="N20" s="347">
        <v>43308</v>
      </c>
      <c r="O20" s="330">
        <v>986.51910999999996</v>
      </c>
      <c r="P20" s="330">
        <v>336.00834999999995</v>
      </c>
      <c r="Q20" s="182"/>
      <c r="R20" s="347">
        <v>43371</v>
      </c>
      <c r="S20" s="330">
        <v>711.88386000000003</v>
      </c>
      <c r="T20" s="330">
        <v>-89.887240000000006</v>
      </c>
      <c r="U20" s="182"/>
      <c r="V20" s="347">
        <v>43434</v>
      </c>
      <c r="W20" s="330">
        <v>739.55270999999993</v>
      </c>
      <c r="X20" s="330">
        <v>49.088029999999996</v>
      </c>
    </row>
    <row r="21" spans="2:25" ht="15" customHeight="1">
      <c r="B21" s="347">
        <v>43118</v>
      </c>
      <c r="C21" s="330">
        <v>1082.93433</v>
      </c>
      <c r="D21" s="330">
        <v>44.745629999999998</v>
      </c>
      <c r="E21" s="182"/>
      <c r="F21" s="347">
        <v>43181</v>
      </c>
      <c r="G21" s="330">
        <v>1161.6158400000002</v>
      </c>
      <c r="H21" s="330">
        <v>21.149750000000001</v>
      </c>
      <c r="I21" s="182"/>
      <c r="J21" s="347">
        <v>43248</v>
      </c>
      <c r="K21" s="330">
        <v>1193.4799699999999</v>
      </c>
      <c r="L21" s="330">
        <v>-968.71132999999998</v>
      </c>
      <c r="M21" s="218"/>
      <c r="N21" s="347">
        <v>43311</v>
      </c>
      <c r="O21" s="330">
        <v>937.65250000000003</v>
      </c>
      <c r="P21" s="330">
        <v>319.94905999999997</v>
      </c>
      <c r="Q21" s="182"/>
      <c r="R21" s="347">
        <v>43374</v>
      </c>
      <c r="S21" s="330">
        <v>758.73757000000001</v>
      </c>
      <c r="T21" s="330">
        <v>-489.40215999999998</v>
      </c>
      <c r="U21" s="182"/>
      <c r="V21" s="347">
        <v>43437</v>
      </c>
      <c r="W21" s="330">
        <v>726.36209999999994</v>
      </c>
      <c r="X21" s="330">
        <v>-433.15839</v>
      </c>
    </row>
    <row r="22" spans="2:25" ht="15" customHeight="1">
      <c r="B22" s="347">
        <v>43119</v>
      </c>
      <c r="C22" s="330">
        <v>1059.5438799999999</v>
      </c>
      <c r="D22" s="330">
        <v>-62.717829999999999</v>
      </c>
      <c r="E22" s="182"/>
      <c r="F22" s="347">
        <v>43182</v>
      </c>
      <c r="G22" s="330">
        <v>1242.0299199999999</v>
      </c>
      <c r="H22" s="330">
        <v>-427.32686999999999</v>
      </c>
      <c r="I22" s="182"/>
      <c r="J22" s="347">
        <v>43249</v>
      </c>
      <c r="K22" s="330">
        <v>856.76078000000007</v>
      </c>
      <c r="L22" s="330">
        <v>676.60221999999999</v>
      </c>
      <c r="M22" s="218"/>
      <c r="N22" s="347">
        <v>43312</v>
      </c>
      <c r="O22" s="330">
        <v>900.58920000000001</v>
      </c>
      <c r="P22" s="330">
        <v>369.36753000000004</v>
      </c>
      <c r="Q22" s="182"/>
      <c r="R22" s="347">
        <v>43375</v>
      </c>
      <c r="S22" s="330">
        <v>841.95348999999999</v>
      </c>
      <c r="T22" s="330">
        <v>448.09280000000001</v>
      </c>
      <c r="U22" s="182"/>
      <c r="V22" s="347">
        <v>43438</v>
      </c>
      <c r="W22" s="330">
        <v>773.62249999999995</v>
      </c>
      <c r="X22" s="330">
        <v>245.63724999999999</v>
      </c>
    </row>
    <row r="23" spans="2:25" ht="15" customHeight="1">
      <c r="B23" s="347">
        <v>43122</v>
      </c>
      <c r="C23" s="330">
        <v>990.21872999999994</v>
      </c>
      <c r="D23" s="330">
        <v>-39.069809999999997</v>
      </c>
      <c r="E23" s="182"/>
      <c r="F23" s="347">
        <v>43185</v>
      </c>
      <c r="G23" s="330">
        <v>1231.9851899999999</v>
      </c>
      <c r="H23" s="330">
        <v>170.61189000000002</v>
      </c>
      <c r="I23" s="182"/>
      <c r="J23" s="347">
        <v>43250</v>
      </c>
      <c r="K23" s="330">
        <v>847.87752</v>
      </c>
      <c r="L23" s="330">
        <v>214.82885999999999</v>
      </c>
      <c r="M23" s="218"/>
      <c r="N23" s="347">
        <v>43313</v>
      </c>
      <c r="O23" s="330">
        <v>794.62270000000001</v>
      </c>
      <c r="P23" s="330">
        <v>229.96143000000001</v>
      </c>
      <c r="Q23" s="182"/>
      <c r="R23" s="347">
        <v>43376</v>
      </c>
      <c r="S23" s="330">
        <v>689.50525000000005</v>
      </c>
      <c r="T23" s="330">
        <v>435.92158000000001</v>
      </c>
      <c r="U23" s="182"/>
      <c r="V23" s="347">
        <v>43439</v>
      </c>
      <c r="W23" s="330">
        <v>791.57328000000007</v>
      </c>
      <c r="X23" s="330">
        <v>-490.07990999999998</v>
      </c>
    </row>
    <row r="24" spans="2:25" ht="15" customHeight="1">
      <c r="B24" s="347">
        <v>43123</v>
      </c>
      <c r="C24" s="330">
        <v>1064.5424499999999</v>
      </c>
      <c r="D24" s="330">
        <v>-550.56929000000002</v>
      </c>
      <c r="E24" s="182"/>
      <c r="F24" s="347">
        <v>43186</v>
      </c>
      <c r="G24" s="330">
        <v>1221.4952900000001</v>
      </c>
      <c r="H24" s="330">
        <v>285.22917000000001</v>
      </c>
      <c r="I24" s="182"/>
      <c r="J24" s="347">
        <v>43251</v>
      </c>
      <c r="K24" s="330">
        <v>1019.5589699999999</v>
      </c>
      <c r="L24" s="330">
        <v>625.70207999999991</v>
      </c>
      <c r="M24" s="218"/>
      <c r="N24" s="347">
        <v>43314</v>
      </c>
      <c r="O24" s="330">
        <v>822.48352999999997</v>
      </c>
      <c r="P24" s="330">
        <v>-217.78813</v>
      </c>
      <c r="Q24" s="182"/>
      <c r="R24" s="347">
        <v>43377</v>
      </c>
      <c r="S24" s="330">
        <v>558.31085999999993</v>
      </c>
      <c r="T24" s="330">
        <v>256.28169000000003</v>
      </c>
      <c r="U24" s="182"/>
      <c r="V24" s="347">
        <v>43440</v>
      </c>
      <c r="W24" s="330">
        <v>836.74545000000001</v>
      </c>
      <c r="X24" s="330">
        <v>-253.76766000000001</v>
      </c>
    </row>
    <row r="25" spans="2:25" ht="15" customHeight="1">
      <c r="B25" s="347">
        <v>43124</v>
      </c>
      <c r="C25" s="330">
        <v>931.18200999999999</v>
      </c>
      <c r="D25" s="330">
        <v>-379.75749999999999</v>
      </c>
      <c r="E25" s="182"/>
      <c r="F25" s="347">
        <v>43187</v>
      </c>
      <c r="G25" s="330">
        <v>1139.38959</v>
      </c>
      <c r="H25" s="330">
        <v>393.55104</v>
      </c>
      <c r="I25" s="182"/>
      <c r="J25" s="347">
        <v>43252</v>
      </c>
      <c r="K25" s="330">
        <v>1028.41599</v>
      </c>
      <c r="L25" s="330">
        <v>380.26936999999998</v>
      </c>
      <c r="M25" s="218"/>
      <c r="N25" s="347">
        <v>43315</v>
      </c>
      <c r="O25" s="330">
        <v>983.63522999999998</v>
      </c>
      <c r="P25" s="330">
        <v>455.49819000000002</v>
      </c>
      <c r="Q25" s="182"/>
      <c r="R25" s="347">
        <v>43378</v>
      </c>
      <c r="S25" s="330">
        <v>559.12515000000008</v>
      </c>
      <c r="T25" s="330">
        <v>-257.05635000000001</v>
      </c>
      <c r="U25" s="182"/>
      <c r="V25" s="347">
        <v>43441</v>
      </c>
      <c r="W25" s="330">
        <v>846.37300000000005</v>
      </c>
      <c r="X25" s="330">
        <v>-126.59146000000001</v>
      </c>
      <c r="Y25" s="213"/>
    </row>
    <row r="26" spans="2:25" ht="15" customHeight="1">
      <c r="B26" s="347">
        <v>43125</v>
      </c>
      <c r="C26" s="330">
        <v>1178.90211</v>
      </c>
      <c r="D26" s="330">
        <v>-28.286960000000001</v>
      </c>
      <c r="E26" s="182"/>
      <c r="F26" s="347">
        <v>43188</v>
      </c>
      <c r="G26" s="330">
        <v>1133.1317199999999</v>
      </c>
      <c r="H26" s="330">
        <v>-16.027660000000001</v>
      </c>
      <c r="I26" s="182"/>
      <c r="J26" s="347">
        <v>43255</v>
      </c>
      <c r="K26" s="330">
        <v>948.36410000000001</v>
      </c>
      <c r="L26" s="330">
        <v>-267.59987999999998</v>
      </c>
      <c r="M26" s="218"/>
      <c r="N26" s="347">
        <v>43318</v>
      </c>
      <c r="O26" s="330">
        <v>951.66860999999994</v>
      </c>
      <c r="P26" s="330">
        <v>215.06626</v>
      </c>
      <c r="Q26" s="182"/>
      <c r="R26" s="347">
        <v>43381</v>
      </c>
      <c r="S26" s="330">
        <v>599.88207</v>
      </c>
      <c r="T26" s="330">
        <v>-34.426379999999995</v>
      </c>
      <c r="U26" s="182"/>
      <c r="V26" s="347">
        <v>43444</v>
      </c>
      <c r="W26" s="330">
        <v>859.31770999999992</v>
      </c>
      <c r="X26" s="330">
        <v>98.911749999999998</v>
      </c>
    </row>
    <row r="27" spans="2:25" ht="15" customHeight="1">
      <c r="B27" s="347">
        <v>43126</v>
      </c>
      <c r="C27" s="330">
        <v>1177.5704800000001</v>
      </c>
      <c r="D27" s="330">
        <v>-589.68839000000003</v>
      </c>
      <c r="E27" s="182"/>
      <c r="F27" s="347">
        <v>43192</v>
      </c>
      <c r="G27" s="330">
        <v>1151.9649899999999</v>
      </c>
      <c r="H27" s="330">
        <v>160.06018</v>
      </c>
      <c r="I27" s="182"/>
      <c r="J27" s="347">
        <v>43256</v>
      </c>
      <c r="K27" s="330">
        <v>976.53409999999997</v>
      </c>
      <c r="L27" s="330">
        <v>262.50855999999999</v>
      </c>
      <c r="M27" s="218"/>
      <c r="N27" s="347">
        <v>43319</v>
      </c>
      <c r="O27" s="330">
        <v>1022.2863199999999</v>
      </c>
      <c r="P27" s="330">
        <v>-121.96469</v>
      </c>
      <c r="Q27" s="182"/>
      <c r="R27" s="347">
        <v>43382</v>
      </c>
      <c r="S27" s="330">
        <v>598.74543999999992</v>
      </c>
      <c r="T27" s="330">
        <v>110.83952000000001</v>
      </c>
      <c r="U27" s="182"/>
      <c r="V27" s="347">
        <v>43445</v>
      </c>
      <c r="W27" s="330">
        <v>900.13206000000002</v>
      </c>
      <c r="X27" s="330">
        <v>354.03709999999995</v>
      </c>
    </row>
    <row r="28" spans="2:25" ht="15" customHeight="1">
      <c r="B28" s="347">
        <v>43129</v>
      </c>
      <c r="C28" s="330">
        <v>502.15278000000001</v>
      </c>
      <c r="D28" s="330">
        <v>-277.70292999999998</v>
      </c>
      <c r="E28" s="182"/>
      <c r="F28" s="347">
        <v>43193</v>
      </c>
      <c r="G28" s="330">
        <v>1159.02511</v>
      </c>
      <c r="H28" s="330">
        <v>30.09526</v>
      </c>
      <c r="I28" s="182"/>
      <c r="J28" s="347">
        <v>43257</v>
      </c>
      <c r="K28" s="330">
        <v>978.7029399999999</v>
      </c>
      <c r="L28" s="330">
        <v>4.1874200000000004</v>
      </c>
      <c r="M28" s="218"/>
      <c r="N28" s="347">
        <v>43320</v>
      </c>
      <c r="O28" s="330">
        <v>1058.5441599999999</v>
      </c>
      <c r="P28" s="330">
        <v>-392.36615999999998</v>
      </c>
      <c r="Q28" s="182"/>
      <c r="R28" s="347">
        <v>43383</v>
      </c>
      <c r="S28" s="330">
        <v>643.17670999999996</v>
      </c>
      <c r="T28" s="330">
        <v>-272.87867999999997</v>
      </c>
      <c r="U28" s="182"/>
      <c r="V28" s="347">
        <v>43446</v>
      </c>
      <c r="W28" s="330">
        <v>881.42181999999991</v>
      </c>
      <c r="X28" s="330">
        <v>192.72342</v>
      </c>
    </row>
    <row r="29" spans="2:25" ht="15" customHeight="1">
      <c r="B29" s="347">
        <v>43130</v>
      </c>
      <c r="C29" s="330">
        <v>551.05098999999996</v>
      </c>
      <c r="D29" s="330">
        <v>-218.58432999999999</v>
      </c>
      <c r="E29" s="182"/>
      <c r="F29" s="347">
        <v>43194</v>
      </c>
      <c r="G29" s="330">
        <v>1134.9935800000001</v>
      </c>
      <c r="H29" s="330">
        <v>335.96012000000002</v>
      </c>
      <c r="I29" s="182"/>
      <c r="J29" s="347">
        <v>43258</v>
      </c>
      <c r="K29" s="330">
        <v>941.62856999999997</v>
      </c>
      <c r="L29" s="330">
        <v>-333.77934000000005</v>
      </c>
      <c r="M29" s="218"/>
      <c r="N29" s="347">
        <v>43321</v>
      </c>
      <c r="O29" s="330">
        <v>1015.4279</v>
      </c>
      <c r="P29" s="330">
        <v>-723.81673999999998</v>
      </c>
      <c r="Q29" s="182"/>
      <c r="R29" s="347">
        <v>43384</v>
      </c>
      <c r="S29" s="330">
        <v>727.18840999999998</v>
      </c>
      <c r="T29" s="330">
        <v>-507.86133000000001</v>
      </c>
      <c r="U29" s="182"/>
      <c r="V29" s="347">
        <v>43447</v>
      </c>
      <c r="W29" s="330">
        <v>863.65068000000008</v>
      </c>
      <c r="X29" s="330">
        <v>-187.35604999999998</v>
      </c>
    </row>
    <row r="30" spans="2:25" ht="15" customHeight="1">
      <c r="B30" s="347">
        <v>43131</v>
      </c>
      <c r="C30" s="330">
        <v>497.81040000000002</v>
      </c>
      <c r="D30" s="330">
        <v>-15.3178</v>
      </c>
      <c r="E30" s="182"/>
      <c r="F30" s="347">
        <v>43195</v>
      </c>
      <c r="G30" s="330">
        <v>1098.3993700000001</v>
      </c>
      <c r="H30" s="330">
        <v>-430.01138000000003</v>
      </c>
      <c r="I30" s="182"/>
      <c r="J30" s="347">
        <v>43259</v>
      </c>
      <c r="K30" s="330">
        <v>941.78062999999997</v>
      </c>
      <c r="L30" s="330">
        <v>300.17884000000004</v>
      </c>
      <c r="M30" s="218"/>
      <c r="N30" s="347">
        <v>43322</v>
      </c>
      <c r="O30" s="330">
        <v>1144.6403600000001</v>
      </c>
      <c r="P30" s="330">
        <v>-63.13447</v>
      </c>
      <c r="Q30" s="182"/>
      <c r="R30" s="347">
        <v>43385</v>
      </c>
      <c r="S30" s="330">
        <v>728.36936000000003</v>
      </c>
      <c r="T30" s="330">
        <v>-54.10624</v>
      </c>
      <c r="U30" s="182"/>
      <c r="V30" s="347">
        <v>43448</v>
      </c>
      <c r="W30" s="330">
        <v>885.62457999999992</v>
      </c>
      <c r="X30" s="330">
        <v>26.849060000000001</v>
      </c>
    </row>
    <row r="31" spans="2:25" ht="15" customHeight="1">
      <c r="B31" s="347">
        <v>43132</v>
      </c>
      <c r="C31" s="330">
        <v>575.61341000000004</v>
      </c>
      <c r="D31" s="330">
        <v>-247.72872000000001</v>
      </c>
      <c r="E31" s="182"/>
      <c r="F31" s="347">
        <v>43196</v>
      </c>
      <c r="G31" s="330">
        <v>1129.5949900000001</v>
      </c>
      <c r="H31" s="330">
        <v>-43.613639999999997</v>
      </c>
      <c r="I31" s="182"/>
      <c r="J31" s="347">
        <v>43262</v>
      </c>
      <c r="K31" s="330">
        <v>923.14320999999995</v>
      </c>
      <c r="L31" s="330">
        <v>9.6171100000000003</v>
      </c>
      <c r="M31" s="218"/>
      <c r="N31" s="347">
        <v>43325</v>
      </c>
      <c r="O31" s="330">
        <v>1095.92308</v>
      </c>
      <c r="P31" s="330">
        <v>196.58080999999999</v>
      </c>
      <c r="Q31" s="182"/>
      <c r="R31" s="347">
        <v>43388</v>
      </c>
      <c r="S31" s="330">
        <v>712.66501000000005</v>
      </c>
      <c r="T31" s="330">
        <v>-44.451819999999998</v>
      </c>
      <c r="U31" s="182"/>
      <c r="V31" s="347">
        <v>43451</v>
      </c>
      <c r="W31" s="330">
        <v>1008.7809100000001</v>
      </c>
      <c r="X31" s="330">
        <v>-267.38102000000003</v>
      </c>
    </row>
    <row r="32" spans="2:25" ht="15" customHeight="1">
      <c r="B32" s="347">
        <v>43133</v>
      </c>
      <c r="C32" s="330">
        <v>606.48877000000005</v>
      </c>
      <c r="D32" s="330">
        <v>-45.396029999999996</v>
      </c>
      <c r="E32" s="182"/>
      <c r="F32" s="347">
        <v>43199</v>
      </c>
      <c r="G32" s="330">
        <v>1113.3618700000002</v>
      </c>
      <c r="H32" s="330">
        <v>-19.219009999999997</v>
      </c>
      <c r="I32" s="182"/>
      <c r="J32" s="347">
        <v>43263</v>
      </c>
      <c r="K32" s="330">
        <v>923.42003</v>
      </c>
      <c r="L32" s="330">
        <v>-4.0223100000000001</v>
      </c>
      <c r="M32" s="739"/>
      <c r="N32" s="347">
        <v>43326</v>
      </c>
      <c r="O32" s="330">
        <v>1032.5920699999999</v>
      </c>
      <c r="P32" s="330">
        <v>-330.24246999999997</v>
      </c>
      <c r="Q32" s="182"/>
      <c r="R32" s="347">
        <v>43389</v>
      </c>
      <c r="S32" s="330">
        <v>683.99668999999994</v>
      </c>
      <c r="T32" s="330">
        <v>-197.06389000000001</v>
      </c>
      <c r="U32" s="182"/>
      <c r="V32" s="347">
        <v>43452</v>
      </c>
      <c r="W32" s="330">
        <v>1031.90653</v>
      </c>
      <c r="X32" s="330">
        <v>-258.36963000000003</v>
      </c>
    </row>
    <row r="33" spans="2:25" ht="15" customHeight="1">
      <c r="B33" s="347">
        <v>43136</v>
      </c>
      <c r="C33" s="330">
        <v>720.76434999999992</v>
      </c>
      <c r="D33" s="330">
        <v>595.60001</v>
      </c>
      <c r="E33" s="348"/>
      <c r="F33" s="347">
        <v>43200</v>
      </c>
      <c r="G33" s="330">
        <v>1093.8546999999999</v>
      </c>
      <c r="H33" s="330">
        <v>-509.21406000000002</v>
      </c>
      <c r="I33" s="182"/>
      <c r="J33" s="347">
        <v>43264</v>
      </c>
      <c r="K33" s="330">
        <v>912.25342000000001</v>
      </c>
      <c r="L33" s="330">
        <v>-186.91464000000002</v>
      </c>
      <c r="M33" s="218"/>
      <c r="N33" s="347">
        <v>43327</v>
      </c>
      <c r="O33" s="330">
        <v>1097.13114</v>
      </c>
      <c r="P33" s="330">
        <v>106.51778</v>
      </c>
      <c r="Q33" s="182"/>
      <c r="R33" s="347">
        <v>43390</v>
      </c>
      <c r="S33" s="330">
        <v>797.89681999999993</v>
      </c>
      <c r="T33" s="330">
        <v>-417.97595000000001</v>
      </c>
      <c r="U33" s="182"/>
      <c r="V33" s="347">
        <v>43453</v>
      </c>
      <c r="W33" s="330">
        <v>1020.7196300000001</v>
      </c>
      <c r="X33" s="330">
        <v>-47.905639999999998</v>
      </c>
    </row>
    <row r="34" spans="2:25" ht="15" customHeight="1">
      <c r="B34" s="347">
        <v>43137</v>
      </c>
      <c r="C34" s="330">
        <v>1060.9506100000001</v>
      </c>
      <c r="D34" s="330">
        <v>567.40290000000005</v>
      </c>
      <c r="E34" s="348"/>
      <c r="F34" s="347">
        <v>43201</v>
      </c>
      <c r="G34" s="330">
        <v>1093.0131999999999</v>
      </c>
      <c r="H34" s="330">
        <v>431.40901000000002</v>
      </c>
      <c r="I34" s="182"/>
      <c r="J34" s="347">
        <v>43265</v>
      </c>
      <c r="K34" s="330">
        <v>1335.95624</v>
      </c>
      <c r="L34" s="330">
        <v>-138.9495</v>
      </c>
      <c r="M34" s="218"/>
      <c r="N34" s="347">
        <v>43328</v>
      </c>
      <c r="O34" s="330">
        <v>1095.3478400000001</v>
      </c>
      <c r="P34" s="330">
        <v>-168.19490999999999</v>
      </c>
      <c r="Q34" s="182"/>
      <c r="R34" s="347">
        <v>43391</v>
      </c>
      <c r="S34" s="330">
        <v>819.50531000000001</v>
      </c>
      <c r="T34" s="330">
        <v>62.589839999999995</v>
      </c>
      <c r="U34" s="182"/>
      <c r="V34" s="347">
        <v>43454</v>
      </c>
      <c r="W34" s="330">
        <v>1013.33016</v>
      </c>
      <c r="X34" s="330">
        <v>20.968889999999998</v>
      </c>
    </row>
    <row r="35" spans="2:25" ht="15" customHeight="1">
      <c r="B35" s="347">
        <v>43138</v>
      </c>
      <c r="C35" s="330">
        <v>618.24019999999996</v>
      </c>
      <c r="D35" s="330">
        <v>77.472929999999991</v>
      </c>
      <c r="E35" s="182"/>
      <c r="F35" s="347">
        <v>43202</v>
      </c>
      <c r="G35" s="330">
        <v>1063.1354199999998</v>
      </c>
      <c r="H35" s="330">
        <v>3.4999799999999999</v>
      </c>
      <c r="I35" s="182"/>
      <c r="J35" s="347">
        <v>43266</v>
      </c>
      <c r="K35" s="330">
        <v>1533.0421399999998</v>
      </c>
      <c r="L35" s="330">
        <v>23.442540000000001</v>
      </c>
      <c r="M35" s="218"/>
      <c r="N35" s="347">
        <v>43329</v>
      </c>
      <c r="O35" s="330">
        <v>1011.92545</v>
      </c>
      <c r="P35" s="330">
        <v>72.109089999999995</v>
      </c>
      <c r="Q35" s="182"/>
      <c r="R35" s="347">
        <v>43392</v>
      </c>
      <c r="S35" s="330">
        <v>819.80825000000004</v>
      </c>
      <c r="T35" s="330">
        <v>217.61057</v>
      </c>
      <c r="U35" s="182"/>
      <c r="V35" s="347">
        <v>43455</v>
      </c>
      <c r="W35" s="330">
        <v>1007.48368</v>
      </c>
      <c r="X35" s="330">
        <v>24.04646</v>
      </c>
    </row>
    <row r="36" spans="2:25" ht="15" customHeight="1">
      <c r="B36" s="347">
        <v>43139</v>
      </c>
      <c r="C36" s="330">
        <v>629.49941000000001</v>
      </c>
      <c r="D36" s="330">
        <v>-234.72239999999999</v>
      </c>
      <c r="E36" s="348"/>
      <c r="F36" s="347">
        <v>43203</v>
      </c>
      <c r="G36" s="330">
        <v>1045.6601000000001</v>
      </c>
      <c r="H36" s="330">
        <v>-57.848230000000001</v>
      </c>
      <c r="I36" s="182"/>
      <c r="J36" s="347">
        <v>43269</v>
      </c>
      <c r="K36" s="330">
        <v>1507.73939</v>
      </c>
      <c r="L36" s="330">
        <v>-141.62721999999999</v>
      </c>
      <c r="M36" s="218"/>
      <c r="N36" s="347">
        <v>43332</v>
      </c>
      <c r="O36" s="330">
        <v>977.03219999999999</v>
      </c>
      <c r="P36" s="330">
        <v>232.33646999999999</v>
      </c>
      <c r="Q36" s="348"/>
      <c r="R36" s="347">
        <v>43395</v>
      </c>
      <c r="S36" s="330">
        <v>765.54975999999999</v>
      </c>
      <c r="T36" s="330">
        <v>-191.85660000000001</v>
      </c>
      <c r="U36" s="182"/>
      <c r="V36" s="347">
        <v>43458</v>
      </c>
      <c r="W36" s="330">
        <v>1001.41797</v>
      </c>
      <c r="X36" s="330">
        <v>-8.0636499999999991</v>
      </c>
    </row>
    <row r="37" spans="2:25" ht="15" customHeight="1">
      <c r="B37" s="347">
        <v>43140</v>
      </c>
      <c r="C37" s="330">
        <v>726.06835999999998</v>
      </c>
      <c r="D37" s="330">
        <v>-110.27875999999999</v>
      </c>
      <c r="E37" s="182"/>
      <c r="F37" s="347">
        <v>43206</v>
      </c>
      <c r="G37" s="330">
        <v>1032.9673600000001</v>
      </c>
      <c r="H37" s="330">
        <v>28.101800000000001</v>
      </c>
      <c r="I37" s="182"/>
      <c r="J37" s="347">
        <v>43270</v>
      </c>
      <c r="K37" s="330">
        <v>1729.0064299999999</v>
      </c>
      <c r="L37" s="330">
        <v>-116.94999</v>
      </c>
      <c r="M37" s="739"/>
      <c r="N37" s="347">
        <v>43333</v>
      </c>
      <c r="O37" s="330">
        <v>959.54363000000001</v>
      </c>
      <c r="P37" s="330">
        <v>158.94489999999999</v>
      </c>
      <c r="Q37" s="182"/>
      <c r="R37" s="347">
        <v>43396</v>
      </c>
      <c r="S37" s="330">
        <v>853.38499999999999</v>
      </c>
      <c r="T37" s="330">
        <v>-109.60722</v>
      </c>
      <c r="U37" s="182"/>
      <c r="V37" s="347">
        <v>43460</v>
      </c>
      <c r="W37" s="330">
        <v>1029.88579</v>
      </c>
      <c r="X37" s="330">
        <v>-415.89032000000003</v>
      </c>
    </row>
    <row r="38" spans="2:25" ht="15" customHeight="1">
      <c r="B38" s="347">
        <v>43143</v>
      </c>
      <c r="C38" s="330">
        <v>648.52773999999999</v>
      </c>
      <c r="D38" s="330">
        <v>-426.98032000000001</v>
      </c>
      <c r="E38" s="182"/>
      <c r="F38" s="347">
        <v>43207</v>
      </c>
      <c r="G38" s="330">
        <v>1046.6937</v>
      </c>
      <c r="H38" s="330">
        <v>73.751509999999996</v>
      </c>
      <c r="I38" s="182"/>
      <c r="J38" s="347">
        <v>43271</v>
      </c>
      <c r="K38" s="330">
        <v>1578.15401</v>
      </c>
      <c r="L38" s="330">
        <v>-578.27994999999999</v>
      </c>
      <c r="M38" s="218"/>
      <c r="N38" s="347">
        <v>43334</v>
      </c>
      <c r="O38" s="330">
        <v>951.49314000000004</v>
      </c>
      <c r="P38" s="330">
        <v>-41.89705</v>
      </c>
      <c r="Q38" s="182"/>
      <c r="R38" s="347">
        <v>43397</v>
      </c>
      <c r="S38" s="330">
        <v>858.65317000000005</v>
      </c>
      <c r="T38" s="330">
        <v>119.62648</v>
      </c>
      <c r="U38" s="182"/>
      <c r="V38" s="347">
        <v>43461</v>
      </c>
      <c r="W38" s="330">
        <v>1067.1543700000002</v>
      </c>
      <c r="X38" s="330">
        <v>180.36773000000002</v>
      </c>
    </row>
    <row r="39" spans="2:25" ht="15" customHeight="1">
      <c r="B39" s="347">
        <v>43144</v>
      </c>
      <c r="C39" s="330">
        <v>642.20358999999996</v>
      </c>
      <c r="D39" s="330">
        <v>70.857740000000007</v>
      </c>
      <c r="E39" s="182"/>
      <c r="F39" s="347">
        <v>43208</v>
      </c>
      <c r="G39" s="330">
        <v>1141.33087</v>
      </c>
      <c r="H39" s="330">
        <v>707.61608000000001</v>
      </c>
      <c r="I39" s="182"/>
      <c r="J39" s="347">
        <v>43272</v>
      </c>
      <c r="K39" s="330">
        <v>1547.43398</v>
      </c>
      <c r="L39" s="330">
        <v>-9.7909799999999994</v>
      </c>
      <c r="M39" s="218"/>
      <c r="N39" s="347">
        <v>43335</v>
      </c>
      <c r="O39" s="330">
        <v>923.65096999999992</v>
      </c>
      <c r="P39" s="330">
        <v>-87.623480000000001</v>
      </c>
      <c r="Q39" s="182"/>
      <c r="R39" s="347">
        <v>43398</v>
      </c>
      <c r="S39" s="330">
        <v>648.69000000000005</v>
      </c>
      <c r="T39" s="330">
        <v>-476.41608000000002</v>
      </c>
      <c r="U39" s="182"/>
      <c r="V39" s="347">
        <v>43462</v>
      </c>
      <c r="W39" s="330">
        <v>1020.89001</v>
      </c>
      <c r="X39" s="330">
        <v>129.9735</v>
      </c>
      <c r="Y39" s="740"/>
    </row>
    <row r="40" spans="2:25" ht="15" customHeight="1">
      <c r="B40" s="347">
        <v>43145</v>
      </c>
      <c r="C40" s="330">
        <v>585.41369999999995</v>
      </c>
      <c r="D40" s="330">
        <v>-50.111089999999997</v>
      </c>
      <c r="E40" s="182"/>
      <c r="F40" s="347">
        <v>43209</v>
      </c>
      <c r="G40" s="330">
        <v>990.27856000000008</v>
      </c>
      <c r="H40" s="330">
        <v>413.01643999999999</v>
      </c>
      <c r="I40" s="182"/>
      <c r="J40" s="347">
        <v>43273</v>
      </c>
      <c r="K40" s="330">
        <v>1594.3510000000001</v>
      </c>
      <c r="L40" s="330">
        <v>-82.199950000000001</v>
      </c>
      <c r="M40" s="218"/>
      <c r="N40" s="347">
        <v>43336</v>
      </c>
      <c r="O40" s="330">
        <v>903.42453</v>
      </c>
      <c r="P40" s="330">
        <v>263.52671000000004</v>
      </c>
      <c r="Q40" s="182"/>
      <c r="R40" s="347">
        <v>43399</v>
      </c>
      <c r="S40" s="330">
        <v>668.18118000000004</v>
      </c>
      <c r="T40" s="330">
        <v>420.82905</v>
      </c>
      <c r="U40" s="182"/>
      <c r="V40" s="347">
        <v>43465</v>
      </c>
      <c r="W40" s="330">
        <v>977.76092000000006</v>
      </c>
      <c r="X40" s="330">
        <v>-927.24194</v>
      </c>
      <c r="Y40" s="740"/>
    </row>
    <row r="41" spans="2:25" ht="15" customHeight="1">
      <c r="B41" s="347">
        <v>43146</v>
      </c>
      <c r="C41" s="330">
        <v>585.30558999999994</v>
      </c>
      <c r="D41" s="330">
        <v>39.274769999999997</v>
      </c>
      <c r="E41" s="182"/>
      <c r="F41" s="347">
        <v>43210</v>
      </c>
      <c r="G41" s="330">
        <v>851.38873000000001</v>
      </c>
      <c r="H41" s="330">
        <v>396.27062000000001</v>
      </c>
      <c r="I41" s="182"/>
      <c r="J41" s="347">
        <v>43276</v>
      </c>
      <c r="K41" s="330">
        <v>1552.2406599999999</v>
      </c>
      <c r="L41" s="330">
        <v>37.843040000000002</v>
      </c>
      <c r="M41" s="218"/>
      <c r="N41" s="347">
        <v>43339</v>
      </c>
      <c r="O41" s="330">
        <v>992.47576000000004</v>
      </c>
      <c r="P41" s="330">
        <v>-81.658179999999987</v>
      </c>
      <c r="Q41" s="182"/>
      <c r="R41" s="347">
        <v>43402</v>
      </c>
      <c r="S41" s="330">
        <v>663.93398999999999</v>
      </c>
      <c r="T41" s="330">
        <v>-99.144199999999998</v>
      </c>
      <c r="U41" s="182"/>
      <c r="V41" s="678"/>
      <c r="W41" s="297"/>
      <c r="X41" s="297"/>
      <c r="Y41" s="740"/>
    </row>
    <row r="42" spans="2:25" ht="15" customHeight="1">
      <c r="B42" s="347">
        <v>43147</v>
      </c>
      <c r="C42" s="330">
        <v>642.24653999999998</v>
      </c>
      <c r="D42" s="330">
        <v>516.58767999999998</v>
      </c>
      <c r="E42" s="182"/>
      <c r="F42" s="347">
        <v>43213</v>
      </c>
      <c r="G42" s="330">
        <v>801.95541000000003</v>
      </c>
      <c r="H42" s="330">
        <v>109.4302</v>
      </c>
      <c r="I42" s="182"/>
      <c r="J42" s="347">
        <v>43277</v>
      </c>
      <c r="K42" s="330">
        <v>1557.2014799999999</v>
      </c>
      <c r="L42" s="330">
        <v>170.9316</v>
      </c>
      <c r="M42" s="739"/>
      <c r="N42" s="347">
        <v>43340</v>
      </c>
      <c r="O42" s="330">
        <v>918.99471999999992</v>
      </c>
      <c r="P42" s="330">
        <v>317.35914000000002</v>
      </c>
      <c r="Q42" s="182"/>
      <c r="R42" s="347">
        <v>43403</v>
      </c>
      <c r="S42" s="330">
        <v>656.69817</v>
      </c>
      <c r="T42" s="330">
        <v>126.00760000000001</v>
      </c>
      <c r="U42" s="182"/>
      <c r="V42" s="678"/>
      <c r="W42" s="297"/>
      <c r="X42" s="297"/>
      <c r="Y42" s="740"/>
    </row>
    <row r="43" spans="2:25" ht="15" customHeight="1">
      <c r="B43" s="347">
        <v>43150</v>
      </c>
      <c r="C43" s="330">
        <v>727.58295999999996</v>
      </c>
      <c r="D43" s="330">
        <v>-278.12849</v>
      </c>
      <c r="E43" s="182"/>
      <c r="F43" s="347">
        <v>43214</v>
      </c>
      <c r="G43" s="330">
        <v>824.84504000000004</v>
      </c>
      <c r="H43" s="330">
        <v>323.97478999999998</v>
      </c>
      <c r="I43" s="182"/>
      <c r="J43" s="347">
        <v>43278</v>
      </c>
      <c r="K43" s="330">
        <v>1451.1948200000002</v>
      </c>
      <c r="L43" s="330">
        <v>-204.04254999999998</v>
      </c>
      <c r="M43" s="218"/>
      <c r="N43" s="347">
        <v>43341</v>
      </c>
      <c r="O43" s="330">
        <v>862.68932999999993</v>
      </c>
      <c r="P43" s="330">
        <v>-467.99933000000004</v>
      </c>
      <c r="Q43" s="182"/>
      <c r="R43" s="347">
        <v>43404</v>
      </c>
      <c r="S43" s="330">
        <v>602.38278000000003</v>
      </c>
      <c r="T43" s="330">
        <v>320.94040000000001</v>
      </c>
      <c r="U43" s="182"/>
      <c r="V43" s="678"/>
      <c r="W43" s="297"/>
      <c r="X43" s="297"/>
      <c r="Y43" s="740"/>
    </row>
    <row r="44" spans="2:25" ht="15" customHeight="1">
      <c r="B44" s="347">
        <v>43151</v>
      </c>
      <c r="C44" s="330">
        <v>747.42388000000005</v>
      </c>
      <c r="D44" s="330">
        <v>45.67718</v>
      </c>
      <c r="E44" s="182"/>
      <c r="F44" s="347">
        <v>43215</v>
      </c>
      <c r="G44" s="330">
        <v>698.74705000000006</v>
      </c>
      <c r="H44" s="330">
        <v>84.700100000000006</v>
      </c>
      <c r="I44" s="182"/>
      <c r="J44" s="347">
        <v>43279</v>
      </c>
      <c r="K44" s="330">
        <v>1435.27226</v>
      </c>
      <c r="L44" s="330">
        <v>-185.23079999999999</v>
      </c>
      <c r="M44" s="218"/>
      <c r="N44" s="347">
        <v>43342</v>
      </c>
      <c r="O44" s="330">
        <v>900.09832999999992</v>
      </c>
      <c r="P44" s="330">
        <v>-120.40192</v>
      </c>
      <c r="Q44" s="182"/>
      <c r="R44" s="347">
        <v>43405</v>
      </c>
      <c r="S44" s="330">
        <v>603.30459999999994</v>
      </c>
      <c r="T44" s="330">
        <v>142.73497</v>
      </c>
      <c r="U44" s="182"/>
      <c r="V44" s="678"/>
      <c r="W44" s="297"/>
      <c r="X44" s="297"/>
    </row>
    <row r="45" spans="2:25" ht="15" customHeight="1">
      <c r="B45" s="347">
        <v>43152</v>
      </c>
      <c r="C45" s="330">
        <v>769.32997</v>
      </c>
      <c r="D45" s="330">
        <v>-243.53734</v>
      </c>
      <c r="E45" s="182"/>
      <c r="F45" s="347">
        <v>43216</v>
      </c>
      <c r="G45" s="330">
        <v>657.02177000000006</v>
      </c>
      <c r="H45" s="330">
        <v>-122.3629</v>
      </c>
      <c r="I45" s="182"/>
      <c r="J45" s="347">
        <v>43280</v>
      </c>
      <c r="K45" s="330">
        <v>1557.6716200000001</v>
      </c>
      <c r="L45" s="330">
        <v>144.87389000000002</v>
      </c>
      <c r="M45" s="218"/>
      <c r="N45" s="347">
        <v>43343</v>
      </c>
      <c r="O45" s="330">
        <v>889.48563000000001</v>
      </c>
      <c r="P45" s="330">
        <v>-1.2011700000000001</v>
      </c>
      <c r="Q45" s="182"/>
      <c r="R45" s="347">
        <v>43406</v>
      </c>
      <c r="S45" s="330">
        <v>602.05230000000006</v>
      </c>
      <c r="T45" s="330">
        <v>193.17500000000001</v>
      </c>
      <c r="U45" s="182"/>
      <c r="V45" s="678"/>
      <c r="W45" s="297"/>
      <c r="X45" s="297"/>
    </row>
    <row r="46" spans="2:25" ht="15" customHeight="1">
      <c r="B46" s="347">
        <v>43153</v>
      </c>
      <c r="C46" s="330">
        <v>762.21063000000004</v>
      </c>
      <c r="D46" s="330">
        <v>-349.30574000000001</v>
      </c>
      <c r="E46" s="182"/>
      <c r="F46" s="347">
        <v>43217</v>
      </c>
      <c r="G46" s="330">
        <v>727.35650999999996</v>
      </c>
      <c r="H46" s="330">
        <v>-38.116140000000001</v>
      </c>
      <c r="I46" s="182"/>
      <c r="J46" s="347">
        <v>43283</v>
      </c>
      <c r="K46" s="330">
        <v>1572.2486299999998</v>
      </c>
      <c r="L46" s="330">
        <v>-236.53188</v>
      </c>
      <c r="M46" s="218"/>
      <c r="N46" s="347">
        <v>43346</v>
      </c>
      <c r="O46" s="330">
        <v>889.6170699999999</v>
      </c>
      <c r="P46" s="330">
        <v>245.09260999999998</v>
      </c>
      <c r="Q46" s="182"/>
      <c r="R46" s="347">
        <v>43409</v>
      </c>
      <c r="S46" s="330">
        <v>602.63179000000002</v>
      </c>
      <c r="T46" s="330">
        <v>38.287219999999998</v>
      </c>
      <c r="U46" s="182"/>
      <c r="V46" s="678"/>
      <c r="W46" s="297"/>
      <c r="X46" s="297"/>
    </row>
    <row r="47" spans="2:25" ht="15" customHeight="1">
      <c r="B47" s="347">
        <v>43154</v>
      </c>
      <c r="C47" s="330">
        <v>768.89029000000005</v>
      </c>
      <c r="D47" s="330">
        <v>116.39347000000001</v>
      </c>
      <c r="E47" s="182"/>
      <c r="F47" s="347">
        <v>43220</v>
      </c>
      <c r="G47" s="330">
        <v>734.02877000000001</v>
      </c>
      <c r="H47" s="330">
        <v>497.46563000000003</v>
      </c>
      <c r="I47" s="182"/>
      <c r="J47" s="347">
        <v>43284</v>
      </c>
      <c r="K47" s="330">
        <v>1447.1137900000001</v>
      </c>
      <c r="L47" s="330">
        <v>145.99060999999998</v>
      </c>
      <c r="M47" s="739"/>
      <c r="N47" s="347">
        <v>43347</v>
      </c>
      <c r="O47" s="330">
        <v>858.27886000000001</v>
      </c>
      <c r="P47" s="330">
        <v>251.04480999999998</v>
      </c>
      <c r="Q47" s="182"/>
      <c r="R47" s="347">
        <v>43410</v>
      </c>
      <c r="S47" s="330">
        <v>600.17333999999994</v>
      </c>
      <c r="T47" s="330">
        <v>323.65484000000004</v>
      </c>
      <c r="U47" s="182"/>
      <c r="V47" s="678"/>
      <c r="W47" s="297"/>
      <c r="X47" s="297"/>
    </row>
    <row r="48" spans="2:25" ht="15" customHeight="1">
      <c r="B48" s="347">
        <v>43157</v>
      </c>
      <c r="C48" s="330">
        <v>747.85397999999998</v>
      </c>
      <c r="D48" s="330">
        <v>304.83537000000001</v>
      </c>
      <c r="E48" s="182"/>
      <c r="F48" s="347">
        <v>43222</v>
      </c>
      <c r="G48" s="330">
        <v>730.99231000000009</v>
      </c>
      <c r="H48" s="330">
        <v>-329.39853000000005</v>
      </c>
      <c r="I48" s="348"/>
      <c r="J48" s="347">
        <v>43285</v>
      </c>
      <c r="K48" s="330">
        <v>1435.26082</v>
      </c>
      <c r="L48" s="330">
        <v>-211.82187999999999</v>
      </c>
      <c r="M48" s="218"/>
      <c r="N48" s="347">
        <v>43348</v>
      </c>
      <c r="O48" s="330">
        <v>861.32983999999999</v>
      </c>
      <c r="P48" s="330">
        <v>-291.65377000000001</v>
      </c>
      <c r="Q48" s="182"/>
      <c r="R48" s="347">
        <v>43411</v>
      </c>
      <c r="S48" s="330">
        <v>556.4078199999999</v>
      </c>
      <c r="T48" s="330">
        <v>-90.34396000000001</v>
      </c>
      <c r="U48" s="182"/>
      <c r="V48" s="678"/>
      <c r="W48" s="297"/>
      <c r="X48" s="297"/>
    </row>
    <row r="49" spans="2:25" ht="15" customHeight="1">
      <c r="B49" s="347">
        <v>43158</v>
      </c>
      <c r="C49" s="330">
        <v>768.17683999999997</v>
      </c>
      <c r="D49" s="330">
        <v>-37.112259999999999</v>
      </c>
      <c r="E49" s="182"/>
      <c r="F49" s="347">
        <v>43223</v>
      </c>
      <c r="G49" s="330">
        <v>862.5249399999999</v>
      </c>
      <c r="H49" s="330">
        <v>94.32171000000001</v>
      </c>
      <c r="I49" s="182"/>
      <c r="J49" s="347">
        <v>43286</v>
      </c>
      <c r="K49" s="330">
        <v>1307.47595</v>
      </c>
      <c r="L49" s="330">
        <v>-267.63019000000003</v>
      </c>
      <c r="M49" s="218"/>
      <c r="N49" s="347">
        <v>43349</v>
      </c>
      <c r="O49" s="330">
        <v>912.4826700000001</v>
      </c>
      <c r="P49" s="330">
        <v>354.74815999999998</v>
      </c>
      <c r="Q49" s="182"/>
      <c r="R49" s="347">
        <v>43412</v>
      </c>
      <c r="S49" s="330">
        <v>572.00421999999992</v>
      </c>
      <c r="T49" s="330">
        <v>-515.73782000000006</v>
      </c>
      <c r="U49" s="182"/>
      <c r="V49" s="678"/>
      <c r="W49" s="297"/>
      <c r="X49" s="297"/>
    </row>
    <row r="50" spans="2:25" ht="15" customHeight="1">
      <c r="B50" s="347">
        <v>43159</v>
      </c>
      <c r="C50" s="330">
        <v>820.29658999999992</v>
      </c>
      <c r="D50" s="330">
        <v>2.68323</v>
      </c>
      <c r="E50" s="182"/>
      <c r="F50" s="347">
        <v>43224</v>
      </c>
      <c r="G50" s="330">
        <v>835.35213999999996</v>
      </c>
      <c r="H50" s="330">
        <v>-53.477410000000006</v>
      </c>
      <c r="I50" s="182"/>
      <c r="J50" s="347">
        <v>43287</v>
      </c>
      <c r="K50" s="330">
        <v>1296.58926</v>
      </c>
      <c r="L50" s="330">
        <v>56.817889999999998</v>
      </c>
      <c r="M50" s="218"/>
      <c r="N50" s="347">
        <v>43350</v>
      </c>
      <c r="O50" s="330">
        <v>864.38027</v>
      </c>
      <c r="P50" s="330">
        <v>221.62215</v>
      </c>
      <c r="Q50" s="182"/>
      <c r="R50" s="347">
        <v>43413</v>
      </c>
      <c r="S50" s="330">
        <v>602.54782999999998</v>
      </c>
      <c r="T50" s="330">
        <v>-380.44653999999997</v>
      </c>
      <c r="U50" s="182"/>
      <c r="V50" s="678"/>
      <c r="W50" s="297"/>
      <c r="X50" s="297"/>
    </row>
    <row r="51" spans="2:25" ht="15" customHeight="1">
      <c r="B51" s="347">
        <v>43160</v>
      </c>
      <c r="C51" s="330">
        <v>958.80148999999994</v>
      </c>
      <c r="D51" s="330">
        <v>-464.16646000000003</v>
      </c>
      <c r="E51" s="182"/>
      <c r="F51" s="347">
        <v>43227</v>
      </c>
      <c r="G51" s="330">
        <v>861.41706000000011</v>
      </c>
      <c r="H51" s="330">
        <v>388.40252000000004</v>
      </c>
      <c r="I51" s="182"/>
      <c r="J51" s="347">
        <v>43290</v>
      </c>
      <c r="K51" s="330">
        <v>1258.41014</v>
      </c>
      <c r="L51" s="330">
        <v>470.68912</v>
      </c>
      <c r="M51" s="218"/>
      <c r="N51" s="347">
        <v>43353</v>
      </c>
      <c r="O51" s="330">
        <v>801.80194999999992</v>
      </c>
      <c r="P51" s="330">
        <v>170.93880999999999</v>
      </c>
      <c r="Q51" s="182"/>
      <c r="R51" s="347">
        <v>43416</v>
      </c>
      <c r="S51" s="330">
        <v>604.29773</v>
      </c>
      <c r="T51" s="330">
        <v>290.74437</v>
      </c>
      <c r="U51" s="182"/>
      <c r="V51" s="678"/>
      <c r="W51" s="297"/>
      <c r="X51" s="297"/>
    </row>
    <row r="52" spans="2:25" ht="15" customHeight="1">
      <c r="B52" s="347">
        <v>43161</v>
      </c>
      <c r="C52" s="330">
        <v>998.68680000000006</v>
      </c>
      <c r="D52" s="330">
        <v>1.67709</v>
      </c>
      <c r="E52" s="182"/>
      <c r="F52" s="347">
        <v>43228</v>
      </c>
      <c r="G52" s="330">
        <v>827.17926</v>
      </c>
      <c r="H52" s="330">
        <v>56.894559999999998</v>
      </c>
      <c r="I52" s="182"/>
      <c r="J52" s="347">
        <v>43291</v>
      </c>
      <c r="K52" s="330">
        <v>1197.9492299999999</v>
      </c>
      <c r="L52" s="330">
        <v>157.69268</v>
      </c>
      <c r="M52" s="218"/>
      <c r="N52" s="347">
        <v>43354</v>
      </c>
      <c r="O52" s="330">
        <v>739.54498999999998</v>
      </c>
      <c r="P52" s="330">
        <v>-45.454250000000002</v>
      </c>
      <c r="Q52" s="182"/>
      <c r="R52" s="347">
        <v>43417</v>
      </c>
      <c r="S52" s="330">
        <v>605.30898000000002</v>
      </c>
      <c r="T52" s="330">
        <v>171.35824</v>
      </c>
      <c r="U52" s="182"/>
      <c r="V52" s="678"/>
      <c r="W52" s="297"/>
      <c r="X52" s="297"/>
    </row>
    <row r="53" spans="2:25" ht="15" customHeight="1" thickBot="1">
      <c r="B53" s="349">
        <v>43164</v>
      </c>
      <c r="C53" s="337">
        <v>875.52118000000007</v>
      </c>
      <c r="D53" s="337">
        <v>-154.46362999999999</v>
      </c>
      <c r="E53" s="182"/>
      <c r="F53" s="349">
        <v>43229</v>
      </c>
      <c r="G53" s="337">
        <v>813.62743</v>
      </c>
      <c r="H53" s="337">
        <v>-123.95782000000001</v>
      </c>
      <c r="I53" s="182"/>
      <c r="J53" s="349">
        <v>43292</v>
      </c>
      <c r="K53" s="337">
        <v>1215.2833999999998</v>
      </c>
      <c r="L53" s="337">
        <v>-137.25206</v>
      </c>
      <c r="M53" s="350"/>
      <c r="N53" s="349">
        <v>43355</v>
      </c>
      <c r="O53" s="337">
        <v>790.67656000000011</v>
      </c>
      <c r="P53" s="337">
        <v>135.80904999999998</v>
      </c>
      <c r="Q53" s="182"/>
      <c r="R53" s="349">
        <v>43418</v>
      </c>
      <c r="S53" s="337">
        <v>632.10990000000004</v>
      </c>
      <c r="T53" s="337">
        <v>-585.56233999999995</v>
      </c>
      <c r="U53" s="182"/>
      <c r="V53" s="741"/>
      <c r="W53" s="626"/>
      <c r="X53" s="626"/>
    </row>
    <row r="54" spans="2:25" ht="15" customHeight="1" thickTop="1">
      <c r="B54" s="187"/>
      <c r="C54" s="187"/>
      <c r="D54" s="187"/>
      <c r="E54" s="212"/>
      <c r="F54" s="187"/>
      <c r="G54" s="187"/>
      <c r="H54" s="187"/>
      <c r="I54" s="212"/>
      <c r="J54" s="187"/>
      <c r="K54" s="187"/>
      <c r="L54" s="214"/>
    </row>
    <row r="55" spans="2:25" ht="15" customHeight="1">
      <c r="B55" s="1472" t="s">
        <v>608</v>
      </c>
      <c r="C55" s="1472"/>
      <c r="D55" s="1472"/>
      <c r="E55" s="1472"/>
      <c r="F55" s="1472"/>
      <c r="G55" s="1472"/>
      <c r="H55" s="1472"/>
      <c r="I55" s="1472"/>
      <c r="J55" s="1472"/>
      <c r="K55" s="1472"/>
      <c r="L55" s="1472"/>
      <c r="M55" s="696"/>
      <c r="N55" s="696"/>
    </row>
    <row r="56" spans="2:25" s="206" customFormat="1" ht="15" customHeight="1">
      <c r="B56" s="742" t="s">
        <v>613</v>
      </c>
      <c r="C56" s="742"/>
      <c r="D56" s="742"/>
      <c r="E56" s="742"/>
      <c r="F56" s="742"/>
      <c r="G56" s="742"/>
      <c r="H56" s="742"/>
      <c r="I56" s="742"/>
      <c r="J56" s="742"/>
      <c r="K56" s="742"/>
      <c r="L56" s="742"/>
      <c r="M56" s="743"/>
      <c r="N56" s="743"/>
      <c r="X56" s="1352" t="s">
        <v>629</v>
      </c>
      <c r="Y56" s="181"/>
    </row>
    <row r="57" spans="2:25" ht="15" customHeight="1">
      <c r="B57" s="742" t="s">
        <v>612</v>
      </c>
      <c r="C57" s="742"/>
      <c r="D57" s="742"/>
      <c r="E57" s="742"/>
      <c r="F57" s="742"/>
      <c r="G57" s="742"/>
      <c r="H57" s="742"/>
      <c r="I57" s="742"/>
      <c r="J57" s="742"/>
      <c r="K57" s="742"/>
      <c r="L57" s="742"/>
      <c r="M57" s="696"/>
      <c r="N57" s="696"/>
      <c r="X57" s="1352"/>
    </row>
    <row r="58" spans="2:25" ht="15" customHeight="1">
      <c r="B58" s="696"/>
      <c r="C58" s="696"/>
      <c r="D58" s="696"/>
      <c r="E58" s="696"/>
      <c r="F58" s="696"/>
      <c r="G58" s="696"/>
      <c r="H58" s="696"/>
      <c r="I58" s="696"/>
      <c r="J58" s="696"/>
      <c r="K58" s="696"/>
      <c r="L58" s="696"/>
      <c r="M58" s="696"/>
      <c r="N58" s="696"/>
    </row>
    <row r="59" spans="2:25" ht="26.25" customHeight="1">
      <c r="B59" s="1469" t="s">
        <v>609</v>
      </c>
      <c r="C59" s="1469"/>
      <c r="D59" s="1469"/>
      <c r="E59" s="1469"/>
      <c r="F59" s="1469"/>
      <c r="G59" s="1469"/>
      <c r="H59" s="1469"/>
      <c r="I59" s="1469"/>
      <c r="J59" s="1469"/>
      <c r="K59" s="1469"/>
      <c r="L59" s="1469"/>
      <c r="M59" s="696"/>
      <c r="N59" s="696"/>
    </row>
    <row r="60" spans="2:25" ht="15" customHeight="1">
      <c r="E60" s="181"/>
      <c r="I60" s="181"/>
    </row>
    <row r="61" spans="2:25" ht="15" customHeight="1">
      <c r="E61" s="181"/>
      <c r="I61" s="181"/>
    </row>
    <row r="62" spans="2:25" ht="15" customHeight="1">
      <c r="E62" s="181"/>
      <c r="I62" s="181"/>
    </row>
    <row r="63" spans="2:25" ht="15" customHeight="1">
      <c r="E63" s="181"/>
      <c r="I63" s="181"/>
    </row>
    <row r="64" spans="2:25" ht="15" customHeight="1">
      <c r="E64" s="181"/>
      <c r="I64" s="181"/>
    </row>
    <row r="65" spans="5:9" ht="15" customHeight="1">
      <c r="E65" s="181"/>
      <c r="I65" s="181"/>
    </row>
    <row r="66" spans="5:9" ht="15" customHeight="1">
      <c r="E66" s="181"/>
      <c r="I66" s="181"/>
    </row>
    <row r="67" spans="5:9" ht="15" customHeight="1">
      <c r="E67" s="181"/>
      <c r="I67" s="181"/>
    </row>
    <row r="68" spans="5:9" ht="15" customHeight="1">
      <c r="E68" s="181"/>
      <c r="I68" s="181"/>
    </row>
    <row r="69" spans="5:9" ht="15" customHeight="1">
      <c r="E69" s="181"/>
      <c r="I69" s="181"/>
    </row>
    <row r="70" spans="5:9" ht="15" customHeight="1">
      <c r="E70" s="181"/>
      <c r="I70" s="181"/>
    </row>
    <row r="71" spans="5:9" ht="15" customHeight="1">
      <c r="E71" s="181"/>
      <c r="I71" s="181"/>
    </row>
    <row r="72" spans="5:9" ht="15" customHeight="1">
      <c r="E72" s="181"/>
      <c r="I72" s="181"/>
    </row>
    <row r="73" spans="5:9" ht="15" customHeight="1">
      <c r="E73" s="181"/>
      <c r="I73" s="181"/>
    </row>
    <row r="74" spans="5:9" ht="15" customHeight="1">
      <c r="E74" s="181"/>
      <c r="I74" s="181"/>
    </row>
    <row r="75" spans="5:9" ht="15" customHeight="1">
      <c r="E75" s="181"/>
      <c r="I75" s="181"/>
    </row>
    <row r="76" spans="5:9" ht="15" customHeight="1">
      <c r="E76" s="181"/>
      <c r="I76" s="181"/>
    </row>
    <row r="77" spans="5:9" ht="15" customHeight="1">
      <c r="E77" s="181"/>
      <c r="I77" s="181"/>
    </row>
    <row r="78" spans="5:9" ht="15" customHeight="1">
      <c r="E78" s="181"/>
      <c r="I78" s="181"/>
    </row>
    <row r="79" spans="5:9" ht="15" customHeight="1">
      <c r="E79" s="181"/>
      <c r="I79" s="181"/>
    </row>
    <row r="80" spans="5:9" ht="15" customHeight="1">
      <c r="E80" s="181"/>
      <c r="I80" s="181"/>
    </row>
    <row r="81" spans="5:9" ht="15" customHeight="1">
      <c r="E81" s="181"/>
      <c r="I81" s="181"/>
    </row>
    <row r="82" spans="5:9" ht="15" customHeight="1">
      <c r="E82" s="181"/>
      <c r="I82" s="181"/>
    </row>
    <row r="83" spans="5:9" ht="15" customHeight="1">
      <c r="E83" s="181"/>
      <c r="I83" s="181"/>
    </row>
    <row r="84" spans="5:9" ht="15" customHeight="1">
      <c r="E84" s="181"/>
      <c r="I84" s="181"/>
    </row>
    <row r="85" spans="5:9" ht="15" customHeight="1">
      <c r="E85" s="181"/>
      <c r="I85" s="181"/>
    </row>
    <row r="86" spans="5:9" ht="15" customHeight="1">
      <c r="E86" s="181"/>
      <c r="I86" s="181"/>
    </row>
    <row r="87" spans="5:9" ht="15" customHeight="1">
      <c r="E87" s="181"/>
      <c r="I87" s="181"/>
    </row>
    <row r="88" spans="5:9" ht="15" customHeight="1">
      <c r="E88" s="181"/>
      <c r="I88" s="181"/>
    </row>
    <row r="89" spans="5:9" ht="15" customHeight="1">
      <c r="E89" s="181"/>
      <c r="I89" s="181"/>
    </row>
    <row r="90" spans="5:9" ht="15" customHeight="1">
      <c r="E90" s="181"/>
      <c r="I90" s="181"/>
    </row>
    <row r="91" spans="5:9" ht="15" customHeight="1">
      <c r="E91" s="181"/>
      <c r="I91" s="181"/>
    </row>
    <row r="92" spans="5:9" ht="15" customHeight="1">
      <c r="E92" s="181"/>
      <c r="I92" s="181"/>
    </row>
    <row r="93" spans="5:9" ht="15" customHeight="1">
      <c r="E93" s="181"/>
      <c r="I93" s="181"/>
    </row>
    <row r="94" spans="5:9" ht="15" customHeight="1">
      <c r="E94" s="181"/>
      <c r="I94" s="181"/>
    </row>
    <row r="95" spans="5:9" ht="15" customHeight="1">
      <c r="E95" s="181"/>
      <c r="I95" s="181"/>
    </row>
    <row r="96" spans="5:9" ht="15" customHeight="1">
      <c r="E96" s="181"/>
      <c r="I96" s="181"/>
    </row>
    <row r="97" spans="2:16" ht="15" customHeight="1">
      <c r="E97" s="181"/>
      <c r="I97" s="181"/>
    </row>
    <row r="98" spans="2:16" ht="15" customHeight="1">
      <c r="E98" s="181"/>
      <c r="I98" s="181"/>
    </row>
    <row r="99" spans="2:16" ht="15" customHeight="1">
      <c r="E99" s="181"/>
      <c r="I99" s="181"/>
    </row>
    <row r="100" spans="2:16" ht="15" customHeight="1">
      <c r="E100" s="181"/>
      <c r="I100" s="181"/>
    </row>
    <row r="101" spans="2:16" ht="15" customHeight="1">
      <c r="E101" s="181"/>
      <c r="I101" s="181"/>
    </row>
    <row r="102" spans="2:16" ht="15" customHeight="1">
      <c r="E102" s="181"/>
      <c r="I102" s="181"/>
    </row>
    <row r="103" spans="2:16" ht="24.95" customHeight="1">
      <c r="E103" s="181"/>
      <c r="I103" s="181"/>
    </row>
    <row r="104" spans="2:16" ht="24.95" customHeight="1">
      <c r="E104" s="181"/>
      <c r="I104" s="181"/>
    </row>
    <row r="105" spans="2:16" ht="24.95" customHeight="1">
      <c r="E105" s="181"/>
      <c r="I105" s="181"/>
      <c r="N105" s="216"/>
      <c r="O105" s="217"/>
      <c r="P105" s="217"/>
    </row>
    <row r="106" spans="2:16" ht="15" customHeight="1">
      <c r="B106" s="218"/>
      <c r="C106" s="218"/>
      <c r="D106" s="218"/>
      <c r="E106" s="219"/>
      <c r="F106" s="218"/>
      <c r="G106" s="218"/>
      <c r="H106" s="218"/>
      <c r="I106" s="219"/>
      <c r="J106" s="218"/>
      <c r="K106" s="218"/>
      <c r="L106" s="218"/>
      <c r="N106" s="220"/>
      <c r="O106" s="221"/>
      <c r="P106" s="221"/>
    </row>
    <row r="107" spans="2:16" ht="15" customHeight="1">
      <c r="N107" s="220"/>
      <c r="O107" s="221"/>
      <c r="P107" s="221"/>
    </row>
    <row r="108" spans="2:16" ht="15" customHeight="1">
      <c r="N108" s="220"/>
      <c r="O108" s="221"/>
      <c r="P108" s="221"/>
    </row>
    <row r="109" spans="2:16" ht="15" customHeight="1">
      <c r="N109" s="220"/>
      <c r="O109" s="221"/>
      <c r="P109" s="221"/>
    </row>
    <row r="110" spans="2:16" ht="15" customHeight="1">
      <c r="N110" s="220"/>
      <c r="O110" s="221"/>
      <c r="P110" s="221"/>
    </row>
    <row r="111" spans="2:16" ht="15" customHeight="1">
      <c r="N111" s="220"/>
      <c r="O111" s="221"/>
      <c r="P111" s="221"/>
    </row>
    <row r="112" spans="2:16" ht="15" customHeight="1">
      <c r="N112" s="220"/>
      <c r="O112" s="221"/>
      <c r="P112" s="221"/>
    </row>
    <row r="113" spans="14:16" ht="15" customHeight="1">
      <c r="N113" s="220"/>
      <c r="O113" s="221"/>
      <c r="P113" s="221"/>
    </row>
    <row r="114" spans="14:16" ht="15" customHeight="1">
      <c r="N114" s="220"/>
      <c r="O114" s="221"/>
      <c r="P114" s="221"/>
    </row>
    <row r="115" spans="14:16" ht="15" customHeight="1">
      <c r="N115" s="220"/>
      <c r="O115" s="221"/>
      <c r="P115" s="221"/>
    </row>
    <row r="116" spans="14:16" ht="15" customHeight="1">
      <c r="N116" s="220"/>
      <c r="O116" s="221"/>
      <c r="P116" s="221"/>
    </row>
    <row r="117" spans="14:16" ht="15" customHeight="1">
      <c r="N117" s="220"/>
      <c r="O117" s="221"/>
      <c r="P117" s="221"/>
    </row>
    <row r="118" spans="14:16" ht="15" customHeight="1">
      <c r="N118" s="220"/>
      <c r="O118" s="221"/>
      <c r="P118" s="221"/>
    </row>
    <row r="119" spans="14:16" ht="15" customHeight="1">
      <c r="N119" s="220"/>
      <c r="O119" s="221"/>
      <c r="P119" s="221"/>
    </row>
    <row r="120" spans="14:16" ht="15" customHeight="1">
      <c r="N120" s="220"/>
      <c r="O120" s="221"/>
      <c r="P120" s="221"/>
    </row>
    <row r="121" spans="14:16" ht="15" customHeight="1">
      <c r="N121" s="220"/>
      <c r="O121" s="221"/>
      <c r="P121" s="221"/>
    </row>
    <row r="122" spans="14:16" ht="15" customHeight="1">
      <c r="N122" s="220"/>
      <c r="O122" s="221"/>
      <c r="P122" s="221"/>
    </row>
    <row r="123" spans="14:16" ht="15" customHeight="1">
      <c r="N123" s="220"/>
      <c r="O123" s="221"/>
      <c r="P123" s="221"/>
    </row>
    <row r="124" spans="14:16" ht="15" customHeight="1">
      <c r="N124" s="220"/>
      <c r="O124" s="221"/>
      <c r="P124" s="221"/>
    </row>
    <row r="125" spans="14:16" ht="15" customHeight="1">
      <c r="N125" s="220"/>
      <c r="O125" s="221"/>
      <c r="P125" s="221"/>
    </row>
    <row r="126" spans="14:16" ht="15" customHeight="1">
      <c r="N126" s="220"/>
      <c r="O126" s="221"/>
      <c r="P126" s="221"/>
    </row>
    <row r="127" spans="14:16" ht="15" customHeight="1">
      <c r="N127" s="220"/>
      <c r="O127" s="221"/>
      <c r="P127" s="221"/>
    </row>
    <row r="128" spans="14:16" ht="15" customHeight="1">
      <c r="N128" s="220"/>
      <c r="O128" s="221"/>
      <c r="P128" s="221"/>
    </row>
    <row r="129" spans="14:16" ht="15" customHeight="1">
      <c r="N129" s="220"/>
      <c r="O129" s="221"/>
      <c r="P129" s="221"/>
    </row>
    <row r="130" spans="14:16" ht="15" customHeight="1">
      <c r="N130" s="220"/>
      <c r="O130" s="221"/>
      <c r="P130" s="221"/>
    </row>
    <row r="131" spans="14:16" ht="15" customHeight="1">
      <c r="N131" s="220"/>
      <c r="O131" s="221"/>
      <c r="P131" s="221"/>
    </row>
    <row r="132" spans="14:16" ht="15" customHeight="1">
      <c r="N132" s="220"/>
      <c r="O132" s="221"/>
      <c r="P132" s="221"/>
    </row>
    <row r="133" spans="14:16" ht="15" customHeight="1">
      <c r="N133" s="220"/>
      <c r="O133" s="221"/>
      <c r="P133" s="221"/>
    </row>
    <row r="134" spans="14:16" ht="15" customHeight="1">
      <c r="N134" s="220"/>
      <c r="O134" s="221"/>
      <c r="P134" s="221"/>
    </row>
    <row r="135" spans="14:16" ht="15" customHeight="1">
      <c r="N135" s="220"/>
      <c r="O135" s="221"/>
      <c r="P135" s="221"/>
    </row>
    <row r="136" spans="14:16" ht="15" customHeight="1">
      <c r="N136" s="220"/>
      <c r="O136" s="221"/>
      <c r="P136" s="221"/>
    </row>
    <row r="137" spans="14:16" ht="15" customHeight="1">
      <c r="N137" s="220"/>
      <c r="O137" s="221"/>
      <c r="P137" s="221"/>
    </row>
    <row r="138" spans="14:16" ht="15" customHeight="1">
      <c r="N138" s="220"/>
      <c r="O138" s="221"/>
      <c r="P138" s="221"/>
    </row>
    <row r="139" spans="14:16" ht="15" customHeight="1">
      <c r="N139" s="220"/>
      <c r="O139" s="221"/>
      <c r="P139" s="221"/>
    </row>
    <row r="140" spans="14:16" ht="15" customHeight="1">
      <c r="N140" s="220"/>
      <c r="O140" s="221"/>
      <c r="P140" s="221"/>
    </row>
    <row r="141" spans="14:16" ht="15" customHeight="1">
      <c r="N141" s="220"/>
      <c r="O141" s="221"/>
      <c r="P141" s="221"/>
    </row>
    <row r="142" spans="14:16" ht="15" customHeight="1">
      <c r="N142" s="220"/>
      <c r="O142" s="221"/>
      <c r="P142" s="221"/>
    </row>
    <row r="143" spans="14:16" ht="15" customHeight="1">
      <c r="N143" s="220"/>
      <c r="O143" s="221"/>
      <c r="P143" s="221"/>
    </row>
    <row r="144" spans="14:16" ht="15" customHeight="1">
      <c r="N144" s="220"/>
      <c r="O144" s="221"/>
      <c r="P144" s="221"/>
    </row>
    <row r="145" spans="14:16" ht="15" customHeight="1" thickBot="1">
      <c r="N145" s="222"/>
      <c r="O145" s="223"/>
      <c r="P145" s="223"/>
    </row>
  </sheetData>
  <mergeCells count="9">
    <mergeCell ref="B59:L59"/>
    <mergeCell ref="B6:C6"/>
    <mergeCell ref="B5:J5"/>
    <mergeCell ref="X56:X57"/>
    <mergeCell ref="B2:J2"/>
    <mergeCell ref="B4:J4"/>
    <mergeCell ref="B3:J3"/>
    <mergeCell ref="O2:O3"/>
    <mergeCell ref="B55:L55"/>
  </mergeCells>
  <hyperlinks>
    <hyperlink ref="O2" location="Índice!A1" display="Back to the Index"/>
    <hyperlink ref="X56" location="Índice!A1" display="Back to the Index"/>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57"/>
  <sheetViews>
    <sheetView showGridLines="0" showZeros="0" zoomScaleNormal="100" workbookViewId="0"/>
  </sheetViews>
  <sheetFormatPr defaultRowHeight="15" customHeight="1"/>
  <cols>
    <col min="1" max="1" width="12.7109375" style="181" customWidth="1"/>
    <col min="2" max="4" width="9.7109375" style="181" customWidth="1"/>
    <col min="5" max="5" width="5.7109375" style="189" customWidth="1"/>
    <col min="6" max="8" width="9.7109375" style="181" customWidth="1"/>
    <col min="9" max="9" width="5.7109375" style="189" customWidth="1"/>
    <col min="10" max="12" width="9.7109375" style="181" customWidth="1"/>
    <col min="13" max="13" width="5.7109375" style="181" customWidth="1"/>
    <col min="14" max="16" width="9.7109375" style="181" customWidth="1"/>
    <col min="17" max="17" width="5.7109375" style="181" customWidth="1"/>
    <col min="18" max="20" width="9.7109375" style="181" customWidth="1"/>
    <col min="21" max="21" width="5.7109375" style="181" customWidth="1"/>
    <col min="22" max="24" width="9.7109375" style="181" customWidth="1"/>
    <col min="25" max="25" width="5.7109375" style="181" customWidth="1"/>
    <col min="26" max="16384" width="9.140625" style="181"/>
  </cols>
  <sheetData>
    <row r="1" spans="1:25" ht="15" customHeight="1">
      <c r="A1" s="203"/>
    </row>
    <row r="2" spans="1:25" ht="15" customHeight="1">
      <c r="A2" s="203"/>
      <c r="B2" s="1471" t="s">
        <v>1359</v>
      </c>
      <c r="C2" s="1471"/>
      <c r="D2" s="1471"/>
      <c r="E2" s="1471"/>
      <c r="F2" s="1471"/>
      <c r="G2" s="1471"/>
      <c r="H2" s="1471"/>
      <c r="I2" s="1471"/>
      <c r="J2" s="1471"/>
      <c r="K2"/>
      <c r="L2"/>
      <c r="O2" s="1352" t="s">
        <v>629</v>
      </c>
    </row>
    <row r="3" spans="1:25" ht="15" customHeight="1">
      <c r="A3" s="203"/>
      <c r="B3" s="1382" t="s">
        <v>490</v>
      </c>
      <c r="C3" s="1382"/>
      <c r="D3" s="1382"/>
      <c r="E3" s="1382"/>
      <c r="F3" s="1382"/>
      <c r="G3" s="1382"/>
      <c r="H3" s="1382"/>
      <c r="I3" s="1382"/>
      <c r="J3" s="1382"/>
      <c r="K3" s="1473"/>
      <c r="L3" s="1473"/>
      <c r="O3" s="1352"/>
    </row>
    <row r="4" spans="1:25" s="203" customFormat="1" ht="15" customHeight="1">
      <c r="B4" s="1470" t="s">
        <v>1635</v>
      </c>
      <c r="C4" s="1470"/>
      <c r="D4" s="1470"/>
      <c r="E4" s="1470"/>
      <c r="F4" s="1470"/>
      <c r="G4" s="1470"/>
      <c r="H4" s="1470"/>
      <c r="I4" s="1470"/>
      <c r="J4" s="1470"/>
      <c r="K4" s="433"/>
      <c r="L4" s="433"/>
    </row>
    <row r="5" spans="1:25" s="203" customFormat="1" ht="15" customHeight="1">
      <c r="B5" s="1470" t="s">
        <v>1637</v>
      </c>
      <c r="C5" s="1470"/>
      <c r="D5" s="1470"/>
      <c r="E5" s="1470"/>
      <c r="F5" s="1470"/>
      <c r="G5" s="1470"/>
      <c r="H5" s="1470"/>
      <c r="I5" s="1470"/>
      <c r="J5" s="1470"/>
      <c r="K5" s="433"/>
      <c r="L5" s="433"/>
    </row>
    <row r="6" spans="1:25" s="203" customFormat="1" ht="15" customHeight="1">
      <c r="B6" s="1419" t="s">
        <v>0</v>
      </c>
      <c r="C6" s="1419"/>
      <c r="D6" s="205"/>
      <c r="E6" s="205"/>
      <c r="F6" s="205"/>
      <c r="G6" s="205"/>
      <c r="H6" s="205"/>
      <c r="I6" s="205"/>
      <c r="J6" s="205"/>
      <c r="N6" s="215"/>
      <c r="O6" s="187"/>
      <c r="P6" s="187"/>
      <c r="Q6" s="212"/>
      <c r="R6" s="187"/>
      <c r="S6" s="187"/>
      <c r="T6" s="187"/>
      <c r="U6" s="212"/>
      <c r="V6" s="187"/>
      <c r="W6" s="187"/>
      <c r="X6" s="187"/>
      <c r="Y6" s="181"/>
    </row>
    <row r="7" spans="1:25" s="203" customFormat="1" ht="15" customHeight="1">
      <c r="B7" s="204"/>
      <c r="C7" s="205"/>
      <c r="D7" s="205"/>
      <c r="E7" s="205"/>
      <c r="F7" s="205"/>
      <c r="G7" s="205"/>
      <c r="H7" s="205"/>
      <c r="I7" s="205"/>
      <c r="J7" s="205"/>
      <c r="N7" s="215"/>
      <c r="O7" s="187"/>
      <c r="P7" s="187"/>
      <c r="Q7" s="212"/>
      <c r="R7" s="187"/>
      <c r="S7" s="187"/>
      <c r="T7" s="187"/>
      <c r="U7" s="212"/>
      <c r="V7" s="187"/>
      <c r="W7" s="187"/>
      <c r="X7" s="187"/>
      <c r="Y7" s="181"/>
    </row>
    <row r="8" spans="1:25" s="206" customFormat="1" ht="24.95" customHeight="1">
      <c r="B8" s="207" t="s">
        <v>491</v>
      </c>
      <c r="C8" s="208" t="s">
        <v>467</v>
      </c>
      <c r="D8" s="677" t="s">
        <v>493</v>
      </c>
      <c r="E8" s="209"/>
      <c r="F8" s="207" t="s">
        <v>491</v>
      </c>
      <c r="G8" s="208" t="s">
        <v>467</v>
      </c>
      <c r="H8" s="677" t="s">
        <v>493</v>
      </c>
      <c r="I8" s="209"/>
      <c r="J8" s="210" t="s">
        <v>491</v>
      </c>
      <c r="K8" s="211" t="s">
        <v>467</v>
      </c>
      <c r="L8" s="677" t="s">
        <v>493</v>
      </c>
      <c r="N8" s="207" t="s">
        <v>491</v>
      </c>
      <c r="O8" s="208" t="s">
        <v>467</v>
      </c>
      <c r="P8" s="677" t="s">
        <v>493</v>
      </c>
      <c r="Q8" s="209"/>
      <c r="R8" s="207" t="s">
        <v>491</v>
      </c>
      <c r="S8" s="208" t="s">
        <v>467</v>
      </c>
      <c r="T8" s="677" t="s">
        <v>493</v>
      </c>
      <c r="U8" s="209"/>
      <c r="V8" s="207" t="s">
        <v>491</v>
      </c>
      <c r="W8" s="208" t="s">
        <v>467</v>
      </c>
      <c r="X8" s="677" t="s">
        <v>493</v>
      </c>
    </row>
    <row r="9" spans="1:25" ht="15" customHeight="1">
      <c r="B9" s="744">
        <v>43102</v>
      </c>
      <c r="C9" s="745">
        <v>1057.9892399999999</v>
      </c>
      <c r="D9" s="745">
        <v>315.58641</v>
      </c>
      <c r="E9" s="746"/>
      <c r="F9" s="747">
        <v>43165</v>
      </c>
      <c r="G9" s="745">
        <v>846.45106999999996</v>
      </c>
      <c r="H9" s="745">
        <v>-148.80302</v>
      </c>
      <c r="I9" s="746"/>
      <c r="J9" s="744">
        <v>43230</v>
      </c>
      <c r="K9" s="745">
        <v>780.28751</v>
      </c>
      <c r="L9" s="745">
        <v>300.96734999999995</v>
      </c>
      <c r="M9" s="748"/>
      <c r="N9" s="744">
        <v>43293</v>
      </c>
      <c r="O9" s="745">
        <v>1153.86374</v>
      </c>
      <c r="P9" s="745">
        <v>3.8577600000000003</v>
      </c>
      <c r="Q9" s="746"/>
      <c r="R9" s="744">
        <v>43356</v>
      </c>
      <c r="S9" s="745">
        <v>724.09809999999993</v>
      </c>
      <c r="T9" s="745">
        <v>591.16541000000007</v>
      </c>
      <c r="U9" s="746"/>
      <c r="V9" s="744">
        <v>43419</v>
      </c>
      <c r="W9" s="745">
        <v>638.35706999999991</v>
      </c>
      <c r="X9" s="745">
        <v>214.84537</v>
      </c>
      <c r="Y9" s="350"/>
    </row>
    <row r="10" spans="1:25" ht="15" customHeight="1">
      <c r="B10" s="749">
        <v>43103</v>
      </c>
      <c r="C10" s="508">
        <v>1087.4361399999998</v>
      </c>
      <c r="D10" s="508">
        <v>19.40184</v>
      </c>
      <c r="E10" s="746"/>
      <c r="F10" s="749">
        <v>43166</v>
      </c>
      <c r="G10" s="508">
        <v>841.27294999999992</v>
      </c>
      <c r="H10" s="508">
        <v>637.21879000000001</v>
      </c>
      <c r="I10" s="746"/>
      <c r="J10" s="749">
        <v>43231</v>
      </c>
      <c r="K10" s="508">
        <v>780.41759999999999</v>
      </c>
      <c r="L10" s="508">
        <v>597.45397000000003</v>
      </c>
      <c r="M10" s="748"/>
      <c r="N10" s="749">
        <v>43294</v>
      </c>
      <c r="O10" s="508">
        <v>1087.2364599999999</v>
      </c>
      <c r="P10" s="508">
        <v>386.04935</v>
      </c>
      <c r="Q10" s="746"/>
      <c r="R10" s="749">
        <v>43357</v>
      </c>
      <c r="S10" s="508">
        <v>705.32947000000001</v>
      </c>
      <c r="T10" s="508">
        <v>367.46156000000002</v>
      </c>
      <c r="U10" s="746"/>
      <c r="V10" s="749">
        <v>43420</v>
      </c>
      <c r="W10" s="508">
        <v>649.81957999999997</v>
      </c>
      <c r="X10" s="508">
        <v>94.292820000000006</v>
      </c>
    </row>
    <row r="11" spans="1:25" ht="15" customHeight="1">
      <c r="B11" s="749">
        <v>43104</v>
      </c>
      <c r="C11" s="508">
        <v>1048.47333</v>
      </c>
      <c r="D11" s="508">
        <v>608.81065000000001</v>
      </c>
      <c r="E11" s="746"/>
      <c r="F11" s="749">
        <v>43167</v>
      </c>
      <c r="G11" s="508">
        <v>834.30315000000007</v>
      </c>
      <c r="H11" s="508">
        <v>1165.24432</v>
      </c>
      <c r="I11" s="746"/>
      <c r="J11" s="749">
        <v>43234</v>
      </c>
      <c r="K11" s="508">
        <v>659.17256999999995</v>
      </c>
      <c r="L11" s="508">
        <v>61.741879999999995</v>
      </c>
      <c r="M11" s="748"/>
      <c r="N11" s="749">
        <v>43297</v>
      </c>
      <c r="O11" s="508">
        <v>1027.96318</v>
      </c>
      <c r="P11" s="508">
        <v>-216.16467</v>
      </c>
      <c r="Q11" s="746"/>
      <c r="R11" s="749">
        <v>43360</v>
      </c>
      <c r="S11" s="508">
        <v>704.83001000000002</v>
      </c>
      <c r="T11" s="508">
        <v>1206.76242</v>
      </c>
      <c r="U11" s="746"/>
      <c r="V11" s="749">
        <v>43423</v>
      </c>
      <c r="W11" s="508">
        <v>678.09529000000009</v>
      </c>
      <c r="X11" s="508">
        <v>-227.29424</v>
      </c>
    </row>
    <row r="12" spans="1:25" ht="15" customHeight="1">
      <c r="B12" s="749">
        <v>43105</v>
      </c>
      <c r="C12" s="508">
        <v>1082.4941100000001</v>
      </c>
      <c r="D12" s="508">
        <v>1758.79043</v>
      </c>
      <c r="E12" s="746"/>
      <c r="F12" s="749">
        <v>43168</v>
      </c>
      <c r="G12" s="508">
        <v>783.56014000000005</v>
      </c>
      <c r="H12" s="508">
        <v>868.6807</v>
      </c>
      <c r="I12" s="746"/>
      <c r="J12" s="749">
        <v>43235</v>
      </c>
      <c r="K12" s="508">
        <v>662.1001</v>
      </c>
      <c r="L12" s="508">
        <v>-617.15841</v>
      </c>
      <c r="M12" s="748"/>
      <c r="N12" s="749">
        <v>43298</v>
      </c>
      <c r="O12" s="508">
        <v>979.15782999999999</v>
      </c>
      <c r="P12" s="508">
        <v>-61.687940000000005</v>
      </c>
      <c r="Q12" s="746"/>
      <c r="R12" s="749">
        <v>43361</v>
      </c>
      <c r="S12" s="508">
        <v>675.88581999999997</v>
      </c>
      <c r="T12" s="508">
        <v>1226.3187700000001</v>
      </c>
      <c r="U12" s="746"/>
      <c r="V12" s="749">
        <v>43424</v>
      </c>
      <c r="W12" s="508">
        <v>709.45013000000006</v>
      </c>
      <c r="X12" s="508">
        <v>451.40431999999998</v>
      </c>
    </row>
    <row r="13" spans="1:25" ht="15" customHeight="1">
      <c r="B13" s="749">
        <v>43108</v>
      </c>
      <c r="C13" s="508">
        <v>835.75079000000005</v>
      </c>
      <c r="D13" s="508">
        <v>916.82449999999994</v>
      </c>
      <c r="E13" s="212"/>
      <c r="F13" s="749">
        <v>43171</v>
      </c>
      <c r="G13" s="508">
        <v>753.38489000000004</v>
      </c>
      <c r="H13" s="508">
        <v>-551.62214000000006</v>
      </c>
      <c r="I13" s="746"/>
      <c r="J13" s="749">
        <v>43236</v>
      </c>
      <c r="K13" s="508">
        <v>621.00244999999995</v>
      </c>
      <c r="L13" s="508">
        <v>331.96403999999995</v>
      </c>
      <c r="M13" s="748"/>
      <c r="N13" s="749">
        <v>43299</v>
      </c>
      <c r="O13" s="508">
        <v>1032.1226099999999</v>
      </c>
      <c r="P13" s="508">
        <v>192.21692999999999</v>
      </c>
      <c r="Q13" s="212"/>
      <c r="R13" s="749">
        <v>43362</v>
      </c>
      <c r="S13" s="508">
        <v>671.57550000000003</v>
      </c>
      <c r="T13" s="508">
        <v>-254.64735000000002</v>
      </c>
      <c r="U13" s="746"/>
      <c r="V13" s="749">
        <v>43425</v>
      </c>
      <c r="W13" s="508">
        <v>723.28971999999999</v>
      </c>
      <c r="X13" s="508">
        <v>30.39554</v>
      </c>
    </row>
    <row r="14" spans="1:25" ht="15" customHeight="1">
      <c r="B14" s="749">
        <v>43109</v>
      </c>
      <c r="C14" s="508">
        <v>976.00320999999997</v>
      </c>
      <c r="D14" s="508">
        <v>-1798.4530099999999</v>
      </c>
      <c r="E14" s="738"/>
      <c r="F14" s="749">
        <v>43172</v>
      </c>
      <c r="G14" s="508">
        <v>749.61358999999993</v>
      </c>
      <c r="H14" s="508">
        <v>-90.061539999999994</v>
      </c>
      <c r="I14" s="212"/>
      <c r="J14" s="749">
        <v>43237</v>
      </c>
      <c r="K14" s="508">
        <v>625.65638999999999</v>
      </c>
      <c r="L14" s="508">
        <v>-264.95522</v>
      </c>
      <c r="M14" s="748"/>
      <c r="N14" s="749">
        <v>43300</v>
      </c>
      <c r="O14" s="508">
        <v>943.90072999999995</v>
      </c>
      <c r="P14" s="508">
        <v>379.97565000000003</v>
      </c>
      <c r="Q14" s="212"/>
      <c r="R14" s="749">
        <v>43363</v>
      </c>
      <c r="S14" s="508">
        <v>684.45706000000007</v>
      </c>
      <c r="T14" s="508">
        <v>-155.18898999999999</v>
      </c>
      <c r="U14" s="212"/>
      <c r="V14" s="749">
        <v>43426</v>
      </c>
      <c r="W14" s="508">
        <v>767.20819999999992</v>
      </c>
      <c r="X14" s="508">
        <v>-344.63688000000002</v>
      </c>
      <c r="Y14" s="350"/>
    </row>
    <row r="15" spans="1:25" ht="15" customHeight="1">
      <c r="B15" s="749">
        <v>43110</v>
      </c>
      <c r="C15" s="508">
        <v>1213.03241</v>
      </c>
      <c r="D15" s="508">
        <v>82.463149999999999</v>
      </c>
      <c r="E15" s="738"/>
      <c r="F15" s="749">
        <v>43173</v>
      </c>
      <c r="G15" s="508">
        <v>764.11294999999996</v>
      </c>
      <c r="H15" s="508">
        <v>-158.06342999999998</v>
      </c>
      <c r="I15" s="212"/>
      <c r="J15" s="749">
        <v>43238</v>
      </c>
      <c r="K15" s="508">
        <v>634.57281</v>
      </c>
      <c r="L15" s="508">
        <v>-791.08080000000007</v>
      </c>
      <c r="M15" s="738"/>
      <c r="N15" s="749">
        <v>43301</v>
      </c>
      <c r="O15" s="508">
        <v>985.75297999999998</v>
      </c>
      <c r="P15" s="508">
        <v>380.28489000000002</v>
      </c>
      <c r="Q15" s="212"/>
      <c r="R15" s="749">
        <v>43364</v>
      </c>
      <c r="S15" s="508">
        <v>677.57121999999993</v>
      </c>
      <c r="T15" s="508">
        <v>587.04994999999997</v>
      </c>
      <c r="U15" s="212"/>
      <c r="V15" s="749">
        <v>43427</v>
      </c>
      <c r="W15" s="508">
        <v>779.64260000000002</v>
      </c>
      <c r="X15" s="508">
        <v>514.79327999999998</v>
      </c>
    </row>
    <row r="16" spans="1:25" ht="15" customHeight="1">
      <c r="B16" s="749">
        <v>43111</v>
      </c>
      <c r="C16" s="508">
        <v>1289.53547</v>
      </c>
      <c r="D16" s="508">
        <v>227.03460000000001</v>
      </c>
      <c r="E16" s="738"/>
      <c r="F16" s="749">
        <v>43174</v>
      </c>
      <c r="G16" s="508">
        <v>846.50225</v>
      </c>
      <c r="H16" s="508">
        <v>149.11064999999999</v>
      </c>
      <c r="I16" s="212"/>
      <c r="J16" s="749">
        <v>43241</v>
      </c>
      <c r="K16" s="508">
        <v>636.60835999999995</v>
      </c>
      <c r="L16" s="508">
        <v>360.80043000000001</v>
      </c>
      <c r="M16" s="738"/>
      <c r="N16" s="749">
        <v>43304</v>
      </c>
      <c r="O16" s="508">
        <v>938.48622999999998</v>
      </c>
      <c r="P16" s="508">
        <v>-3.6841699999999999</v>
      </c>
      <c r="Q16" s="212"/>
      <c r="R16" s="749">
        <v>43367</v>
      </c>
      <c r="S16" s="508">
        <v>681.67658999999992</v>
      </c>
      <c r="T16" s="508">
        <v>357.91823999999997</v>
      </c>
      <c r="U16" s="212"/>
      <c r="V16" s="749">
        <v>43430</v>
      </c>
      <c r="W16" s="508">
        <v>772.36317000000008</v>
      </c>
      <c r="X16" s="508">
        <v>-186.43020000000001</v>
      </c>
    </row>
    <row r="17" spans="2:25" ht="15" customHeight="1">
      <c r="B17" s="749">
        <v>43112</v>
      </c>
      <c r="C17" s="508">
        <v>1195.18318</v>
      </c>
      <c r="D17" s="508">
        <v>-427.77003000000002</v>
      </c>
      <c r="E17" s="738"/>
      <c r="F17" s="749">
        <v>43175</v>
      </c>
      <c r="G17" s="508">
        <v>892.50393000000008</v>
      </c>
      <c r="H17" s="508">
        <v>183.11863</v>
      </c>
      <c r="I17" s="212"/>
      <c r="J17" s="749">
        <v>43242</v>
      </c>
      <c r="K17" s="508">
        <v>629.55825000000004</v>
      </c>
      <c r="L17" s="508">
        <v>-74.553989999999999</v>
      </c>
      <c r="M17" s="738"/>
      <c r="N17" s="749">
        <v>43305</v>
      </c>
      <c r="O17" s="508">
        <v>930.85595999999998</v>
      </c>
      <c r="P17" s="508">
        <v>146.47198999999998</v>
      </c>
      <c r="Q17" s="212"/>
      <c r="R17" s="749">
        <v>43368</v>
      </c>
      <c r="S17" s="508">
        <v>713.06024000000002</v>
      </c>
      <c r="T17" s="508">
        <v>173.50846999999999</v>
      </c>
      <c r="U17" s="212"/>
      <c r="V17" s="749">
        <v>43431</v>
      </c>
      <c r="W17" s="508">
        <v>833.17375000000004</v>
      </c>
      <c r="X17" s="508">
        <v>102.44928999999999</v>
      </c>
    </row>
    <row r="18" spans="2:25" ht="15" customHeight="1">
      <c r="B18" s="749">
        <v>43115</v>
      </c>
      <c r="C18" s="508">
        <v>1269.4231499999999</v>
      </c>
      <c r="D18" s="508">
        <v>1633.1978100000001</v>
      </c>
      <c r="E18" s="738"/>
      <c r="F18" s="749">
        <v>43178</v>
      </c>
      <c r="G18" s="508">
        <v>913.50820999999996</v>
      </c>
      <c r="H18" s="508">
        <v>340.87281000000002</v>
      </c>
      <c r="I18" s="212"/>
      <c r="J18" s="749">
        <v>43243</v>
      </c>
      <c r="K18" s="508">
        <v>735.62906000000009</v>
      </c>
      <c r="L18" s="508">
        <v>-283.69592</v>
      </c>
      <c r="M18" s="738"/>
      <c r="N18" s="749">
        <v>43306</v>
      </c>
      <c r="O18" s="508">
        <v>951.68967000000009</v>
      </c>
      <c r="P18" s="508">
        <v>184.56842</v>
      </c>
      <c r="Q18" s="212"/>
      <c r="R18" s="749">
        <v>43369</v>
      </c>
      <c r="S18" s="508">
        <v>713.32533999999998</v>
      </c>
      <c r="T18" s="508">
        <v>221.59253000000001</v>
      </c>
      <c r="U18" s="212"/>
      <c r="V18" s="749">
        <v>43432</v>
      </c>
      <c r="W18" s="508">
        <v>771.64635999999996</v>
      </c>
      <c r="X18" s="508">
        <v>-590.59140000000002</v>
      </c>
    </row>
    <row r="19" spans="2:25" ht="15" customHeight="1">
      <c r="B19" s="749">
        <v>43116</v>
      </c>
      <c r="C19" s="508">
        <v>1140.0303799999999</v>
      </c>
      <c r="D19" s="508">
        <v>-1569.8036000000002</v>
      </c>
      <c r="E19" s="738"/>
      <c r="F19" s="749">
        <v>43179</v>
      </c>
      <c r="G19" s="508">
        <v>926.24932999999999</v>
      </c>
      <c r="H19" s="508">
        <v>314.13130000000001</v>
      </c>
      <c r="I19" s="212"/>
      <c r="J19" s="749">
        <v>43244</v>
      </c>
      <c r="K19" s="508">
        <v>854.39053000000001</v>
      </c>
      <c r="L19" s="508">
        <v>-1030.04829</v>
      </c>
      <c r="M19" s="738"/>
      <c r="N19" s="749">
        <v>43307</v>
      </c>
      <c r="O19" s="508">
        <v>957.58270999999991</v>
      </c>
      <c r="P19" s="508">
        <v>213.06839000000002</v>
      </c>
      <c r="Q19" s="212"/>
      <c r="R19" s="749">
        <v>43370</v>
      </c>
      <c r="S19" s="508">
        <v>709.81113000000005</v>
      </c>
      <c r="T19" s="508">
        <v>-273.77997999999997</v>
      </c>
      <c r="U19" s="212"/>
      <c r="V19" s="749">
        <v>43433</v>
      </c>
      <c r="W19" s="508">
        <v>753.10989000000006</v>
      </c>
      <c r="X19" s="508">
        <v>197.29584</v>
      </c>
    </row>
    <row r="20" spans="2:25" ht="15" customHeight="1">
      <c r="B20" s="749">
        <v>43117</v>
      </c>
      <c r="C20" s="508">
        <v>1009.03362</v>
      </c>
      <c r="D20" s="508">
        <v>323.90156999999999</v>
      </c>
      <c r="E20" s="750"/>
      <c r="F20" s="749">
        <v>43180</v>
      </c>
      <c r="G20" s="508">
        <v>1008.5815799999999</v>
      </c>
      <c r="H20" s="508">
        <v>-1109.62951</v>
      </c>
      <c r="I20" s="738"/>
      <c r="J20" s="749">
        <v>43245</v>
      </c>
      <c r="K20" s="508">
        <v>866.42948999999999</v>
      </c>
      <c r="L20" s="508">
        <v>-905.24570999999992</v>
      </c>
      <c r="M20" s="738"/>
      <c r="N20" s="749">
        <v>43308</v>
      </c>
      <c r="O20" s="508">
        <v>986.51910999999996</v>
      </c>
      <c r="P20" s="508">
        <v>455.46442999999999</v>
      </c>
      <c r="Q20" s="212"/>
      <c r="R20" s="749">
        <v>43371</v>
      </c>
      <c r="S20" s="508">
        <v>711.88386000000003</v>
      </c>
      <c r="T20" s="508">
        <v>11.29852</v>
      </c>
      <c r="U20" s="212"/>
      <c r="V20" s="749">
        <v>43434</v>
      </c>
      <c r="W20" s="508">
        <v>739.55270999999993</v>
      </c>
      <c r="X20" s="508">
        <v>176.90380999999999</v>
      </c>
    </row>
    <row r="21" spans="2:25" ht="15" customHeight="1">
      <c r="B21" s="749">
        <v>43118</v>
      </c>
      <c r="C21" s="508">
        <v>1082.93433</v>
      </c>
      <c r="D21" s="508">
        <v>109.73613</v>
      </c>
      <c r="E21" s="212"/>
      <c r="F21" s="749">
        <v>43181</v>
      </c>
      <c r="G21" s="508">
        <v>1161.6158400000002</v>
      </c>
      <c r="H21" s="508">
        <v>141.96850000000001</v>
      </c>
      <c r="I21" s="212"/>
      <c r="J21" s="749">
        <v>43248</v>
      </c>
      <c r="K21" s="508">
        <v>1193.4799699999999</v>
      </c>
      <c r="L21" s="508">
        <v>-1192.5471200000002</v>
      </c>
      <c r="M21" s="748"/>
      <c r="N21" s="749">
        <v>43311</v>
      </c>
      <c r="O21" s="508">
        <v>937.65250000000003</v>
      </c>
      <c r="P21" s="508">
        <v>44.285809999999998</v>
      </c>
      <c r="Q21" s="212"/>
      <c r="R21" s="749">
        <v>43374</v>
      </c>
      <c r="S21" s="508">
        <v>758.73757000000001</v>
      </c>
      <c r="T21" s="508">
        <v>-156.80838</v>
      </c>
      <c r="U21" s="212"/>
      <c r="V21" s="749">
        <v>43437</v>
      </c>
      <c r="W21" s="508">
        <v>726.36209999999994</v>
      </c>
      <c r="X21" s="508">
        <v>-456.05511000000001</v>
      </c>
    </row>
    <row r="22" spans="2:25" ht="15" customHeight="1">
      <c r="B22" s="749">
        <v>43119</v>
      </c>
      <c r="C22" s="508">
        <v>1059.5438799999999</v>
      </c>
      <c r="D22" s="508">
        <v>1249.54574</v>
      </c>
      <c r="E22" s="212"/>
      <c r="F22" s="749">
        <v>43182</v>
      </c>
      <c r="G22" s="508">
        <v>1242.0299199999999</v>
      </c>
      <c r="H22" s="508">
        <v>-381.41495000000003</v>
      </c>
      <c r="I22" s="212"/>
      <c r="J22" s="749">
        <v>43249</v>
      </c>
      <c r="K22" s="508">
        <v>856.76078000000007</v>
      </c>
      <c r="L22" s="508">
        <v>563.39710000000002</v>
      </c>
      <c r="M22" s="748"/>
      <c r="N22" s="749">
        <v>43312</v>
      </c>
      <c r="O22" s="508">
        <v>900.58920000000001</v>
      </c>
      <c r="P22" s="508">
        <v>324.1728</v>
      </c>
      <c r="Q22" s="212"/>
      <c r="R22" s="749">
        <v>43375</v>
      </c>
      <c r="S22" s="508">
        <v>841.95348999999999</v>
      </c>
      <c r="T22" s="508">
        <v>484.09535999999997</v>
      </c>
      <c r="U22" s="212"/>
      <c r="V22" s="749">
        <v>43438</v>
      </c>
      <c r="W22" s="508">
        <v>773.62249999999995</v>
      </c>
      <c r="X22" s="508">
        <v>266.93151</v>
      </c>
    </row>
    <row r="23" spans="2:25" ht="15" customHeight="1">
      <c r="B23" s="749">
        <v>43122</v>
      </c>
      <c r="C23" s="508">
        <v>990.21872999999994</v>
      </c>
      <c r="D23" s="508">
        <v>-276.45024999999998</v>
      </c>
      <c r="E23" s="212"/>
      <c r="F23" s="749">
        <v>43185</v>
      </c>
      <c r="G23" s="508">
        <v>1231.9851899999999</v>
      </c>
      <c r="H23" s="508">
        <v>-52.418579999999999</v>
      </c>
      <c r="I23" s="212"/>
      <c r="J23" s="749">
        <v>43250</v>
      </c>
      <c r="K23" s="508">
        <v>847.87752</v>
      </c>
      <c r="L23" s="508">
        <v>599.27449000000001</v>
      </c>
      <c r="M23" s="748"/>
      <c r="N23" s="749">
        <v>43313</v>
      </c>
      <c r="O23" s="508">
        <v>794.62270000000001</v>
      </c>
      <c r="P23" s="508">
        <v>-17.678039999999999</v>
      </c>
      <c r="Q23" s="212"/>
      <c r="R23" s="749">
        <v>43376</v>
      </c>
      <c r="S23" s="508">
        <v>689.50525000000005</v>
      </c>
      <c r="T23" s="508">
        <v>492.68614000000002</v>
      </c>
      <c r="U23" s="212"/>
      <c r="V23" s="749">
        <v>43439</v>
      </c>
      <c r="W23" s="508">
        <v>791.57328000000007</v>
      </c>
      <c r="X23" s="508">
        <v>-574.87031999999999</v>
      </c>
    </row>
    <row r="24" spans="2:25" ht="15" customHeight="1">
      <c r="B24" s="749">
        <v>43123</v>
      </c>
      <c r="C24" s="508">
        <v>1064.5424499999999</v>
      </c>
      <c r="D24" s="508">
        <v>-748.20523000000003</v>
      </c>
      <c r="E24" s="212"/>
      <c r="F24" s="749">
        <v>43186</v>
      </c>
      <c r="G24" s="508">
        <v>1221.4952900000001</v>
      </c>
      <c r="H24" s="508">
        <v>59.246699999999997</v>
      </c>
      <c r="I24" s="212"/>
      <c r="J24" s="749">
        <v>43251</v>
      </c>
      <c r="K24" s="508">
        <v>1019.5589699999999</v>
      </c>
      <c r="L24" s="508">
        <v>1037.29</v>
      </c>
      <c r="M24" s="748"/>
      <c r="N24" s="749">
        <v>43314</v>
      </c>
      <c r="O24" s="508">
        <v>822.48352999999997</v>
      </c>
      <c r="P24" s="508">
        <v>-321.45704000000001</v>
      </c>
      <c r="Q24" s="212"/>
      <c r="R24" s="749">
        <v>43377</v>
      </c>
      <c r="S24" s="508">
        <v>558.31085999999993</v>
      </c>
      <c r="T24" s="508">
        <v>178.39097000000001</v>
      </c>
      <c r="U24" s="212"/>
      <c r="V24" s="749">
        <v>43440</v>
      </c>
      <c r="W24" s="508">
        <v>836.74545000000001</v>
      </c>
      <c r="X24" s="508">
        <v>398.09128999999996</v>
      </c>
    </row>
    <row r="25" spans="2:25" ht="15" customHeight="1">
      <c r="B25" s="749">
        <v>43124</v>
      </c>
      <c r="C25" s="508">
        <v>931.18200999999999</v>
      </c>
      <c r="D25" s="508">
        <v>-306.34764000000001</v>
      </c>
      <c r="E25" s="212"/>
      <c r="F25" s="749">
        <v>43187</v>
      </c>
      <c r="G25" s="508">
        <v>1139.38959</v>
      </c>
      <c r="H25" s="508">
        <v>475.04142999999999</v>
      </c>
      <c r="I25" s="212"/>
      <c r="J25" s="749">
        <v>43252</v>
      </c>
      <c r="K25" s="508">
        <v>1028.41599</v>
      </c>
      <c r="L25" s="508">
        <v>779.42696000000001</v>
      </c>
      <c r="M25" s="748"/>
      <c r="N25" s="749">
        <v>43315</v>
      </c>
      <c r="O25" s="508">
        <v>983.63522999999998</v>
      </c>
      <c r="P25" s="508">
        <v>230.96337</v>
      </c>
      <c r="Q25" s="212"/>
      <c r="R25" s="749">
        <v>43378</v>
      </c>
      <c r="S25" s="508">
        <v>559.12515000000008</v>
      </c>
      <c r="T25" s="508">
        <v>-176.0017</v>
      </c>
      <c r="U25" s="212"/>
      <c r="V25" s="749">
        <v>43441</v>
      </c>
      <c r="W25" s="508">
        <v>846.37300000000005</v>
      </c>
      <c r="X25" s="508">
        <v>-111.97797</v>
      </c>
      <c r="Y25" s="213"/>
    </row>
    <row r="26" spans="2:25" ht="15" customHeight="1">
      <c r="B26" s="749">
        <v>43125</v>
      </c>
      <c r="C26" s="508">
        <v>1178.90211</v>
      </c>
      <c r="D26" s="508">
        <v>-345.08135999999996</v>
      </c>
      <c r="E26" s="212"/>
      <c r="F26" s="749">
        <v>43188</v>
      </c>
      <c r="G26" s="508">
        <v>1133.1317199999999</v>
      </c>
      <c r="H26" s="508">
        <v>-46.201459999999997</v>
      </c>
      <c r="I26" s="212"/>
      <c r="J26" s="749">
        <v>43255</v>
      </c>
      <c r="K26" s="508">
        <v>948.36410000000001</v>
      </c>
      <c r="L26" s="508">
        <v>-364.49971999999997</v>
      </c>
      <c r="M26" s="748"/>
      <c r="N26" s="749">
        <v>43318</v>
      </c>
      <c r="O26" s="508">
        <v>951.66860999999994</v>
      </c>
      <c r="P26" s="508">
        <v>215.35835999999998</v>
      </c>
      <c r="Q26" s="212"/>
      <c r="R26" s="749">
        <v>43381</v>
      </c>
      <c r="S26" s="508">
        <v>599.88207</v>
      </c>
      <c r="T26" s="508">
        <v>30.803699999999999</v>
      </c>
      <c r="U26" s="212"/>
      <c r="V26" s="749">
        <v>43444</v>
      </c>
      <c r="W26" s="508">
        <v>859.31770999999992</v>
      </c>
      <c r="X26" s="508">
        <v>73.355789999999999</v>
      </c>
    </row>
    <row r="27" spans="2:25" ht="15" customHeight="1">
      <c r="B27" s="749">
        <v>43126</v>
      </c>
      <c r="C27" s="508">
        <v>1177.5704800000001</v>
      </c>
      <c r="D27" s="508">
        <v>-106.52061</v>
      </c>
      <c r="E27" s="212"/>
      <c r="F27" s="749">
        <v>43192</v>
      </c>
      <c r="G27" s="508">
        <v>1151.9649899999999</v>
      </c>
      <c r="H27" s="508">
        <v>62.874430000000004</v>
      </c>
      <c r="I27" s="212"/>
      <c r="J27" s="749">
        <v>43256</v>
      </c>
      <c r="K27" s="508">
        <v>976.53409999999997</v>
      </c>
      <c r="L27" s="508">
        <v>1327.46468</v>
      </c>
      <c r="M27" s="748"/>
      <c r="N27" s="749">
        <v>43319</v>
      </c>
      <c r="O27" s="508">
        <v>1022.2863199999999</v>
      </c>
      <c r="P27" s="508">
        <v>-232.59792999999999</v>
      </c>
      <c r="Q27" s="212"/>
      <c r="R27" s="749">
        <v>43382</v>
      </c>
      <c r="S27" s="508">
        <v>598.74543999999992</v>
      </c>
      <c r="T27" s="508">
        <v>168.03126</v>
      </c>
      <c r="U27" s="212"/>
      <c r="V27" s="749">
        <v>43445</v>
      </c>
      <c r="W27" s="508">
        <v>900.13206000000002</v>
      </c>
      <c r="X27" s="508">
        <v>483.70365000000004</v>
      </c>
    </row>
    <row r="28" spans="2:25" ht="15" customHeight="1">
      <c r="B28" s="749">
        <v>43129</v>
      </c>
      <c r="C28" s="508">
        <v>502.15278000000001</v>
      </c>
      <c r="D28" s="508">
        <v>-14.29843</v>
      </c>
      <c r="E28" s="212"/>
      <c r="F28" s="749">
        <v>43193</v>
      </c>
      <c r="G28" s="508">
        <v>1159.02511</v>
      </c>
      <c r="H28" s="508">
        <v>347.81736000000001</v>
      </c>
      <c r="I28" s="212"/>
      <c r="J28" s="749">
        <v>43257</v>
      </c>
      <c r="K28" s="508">
        <v>978.7029399999999</v>
      </c>
      <c r="L28" s="508">
        <v>26.98273</v>
      </c>
      <c r="M28" s="748"/>
      <c r="N28" s="749">
        <v>43320</v>
      </c>
      <c r="O28" s="508">
        <v>1058.5441599999999</v>
      </c>
      <c r="P28" s="508">
        <v>-173.01446999999999</v>
      </c>
      <c r="Q28" s="212"/>
      <c r="R28" s="749">
        <v>43383</v>
      </c>
      <c r="S28" s="508">
        <v>643.17670999999996</v>
      </c>
      <c r="T28" s="508">
        <v>-268.65464000000003</v>
      </c>
      <c r="U28" s="212"/>
      <c r="V28" s="749">
        <v>43446</v>
      </c>
      <c r="W28" s="508">
        <v>881.42181999999991</v>
      </c>
      <c r="X28" s="508">
        <v>253.95511999999999</v>
      </c>
    </row>
    <row r="29" spans="2:25" ht="15" customHeight="1">
      <c r="B29" s="749">
        <v>43130</v>
      </c>
      <c r="C29" s="508">
        <v>551.05098999999996</v>
      </c>
      <c r="D29" s="508">
        <v>66.036190000000005</v>
      </c>
      <c r="E29" s="212"/>
      <c r="F29" s="749">
        <v>43194</v>
      </c>
      <c r="G29" s="508">
        <v>1134.9935800000001</v>
      </c>
      <c r="H29" s="508">
        <v>201.38569000000001</v>
      </c>
      <c r="I29" s="212"/>
      <c r="J29" s="749">
        <v>43258</v>
      </c>
      <c r="K29" s="508">
        <v>941.62856999999997</v>
      </c>
      <c r="L29" s="508">
        <v>-186.00914</v>
      </c>
      <c r="M29" s="748"/>
      <c r="N29" s="749">
        <v>43321</v>
      </c>
      <c r="O29" s="508">
        <v>1015.4279</v>
      </c>
      <c r="P29" s="508">
        <v>-12.4146</v>
      </c>
      <c r="Q29" s="212"/>
      <c r="R29" s="749">
        <v>43384</v>
      </c>
      <c r="S29" s="508">
        <v>727.18840999999998</v>
      </c>
      <c r="T29" s="508">
        <v>-224.45276000000001</v>
      </c>
      <c r="U29" s="212"/>
      <c r="V29" s="749">
        <v>43447</v>
      </c>
      <c r="W29" s="508">
        <v>863.65068000000008</v>
      </c>
      <c r="X29" s="508">
        <v>-859.61914999999999</v>
      </c>
    </row>
    <row r="30" spans="2:25" ht="15" customHeight="1">
      <c r="B30" s="749">
        <v>43131</v>
      </c>
      <c r="C30" s="508">
        <v>497.81040000000002</v>
      </c>
      <c r="D30" s="508">
        <v>82.258380000000002</v>
      </c>
      <c r="E30" s="212"/>
      <c r="F30" s="749">
        <v>43195</v>
      </c>
      <c r="G30" s="508">
        <v>1098.3993700000001</v>
      </c>
      <c r="H30" s="508">
        <v>-274.39979999999997</v>
      </c>
      <c r="I30" s="212"/>
      <c r="J30" s="749">
        <v>43259</v>
      </c>
      <c r="K30" s="508">
        <v>941.78062999999997</v>
      </c>
      <c r="L30" s="508">
        <v>2049.4782799999998</v>
      </c>
      <c r="M30" s="748"/>
      <c r="N30" s="749">
        <v>43322</v>
      </c>
      <c r="O30" s="508">
        <v>1144.6403600000001</v>
      </c>
      <c r="P30" s="508">
        <v>-121.52177999999999</v>
      </c>
      <c r="Q30" s="212"/>
      <c r="R30" s="749">
        <v>43385</v>
      </c>
      <c r="S30" s="508">
        <v>728.36936000000003</v>
      </c>
      <c r="T30" s="508">
        <v>82.305329999999998</v>
      </c>
      <c r="U30" s="212"/>
      <c r="V30" s="749">
        <v>43448</v>
      </c>
      <c r="W30" s="508">
        <v>885.62457999999992</v>
      </c>
      <c r="X30" s="508">
        <v>800.04529000000002</v>
      </c>
    </row>
    <row r="31" spans="2:25" ht="15" customHeight="1">
      <c r="B31" s="749">
        <v>43132</v>
      </c>
      <c r="C31" s="508">
        <v>575.61341000000004</v>
      </c>
      <c r="D31" s="508">
        <v>-119.97744999999999</v>
      </c>
      <c r="E31" s="212"/>
      <c r="F31" s="749">
        <v>43196</v>
      </c>
      <c r="G31" s="508">
        <v>1129.5949900000001</v>
      </c>
      <c r="H31" s="508">
        <v>784.47514000000001</v>
      </c>
      <c r="I31" s="212"/>
      <c r="J31" s="749">
        <v>43262</v>
      </c>
      <c r="K31" s="508">
        <v>923.14320999999995</v>
      </c>
      <c r="L31" s="508">
        <v>-9.1227400000000003</v>
      </c>
      <c r="M31" s="748"/>
      <c r="N31" s="749">
        <v>43325</v>
      </c>
      <c r="O31" s="508">
        <v>1095.92308</v>
      </c>
      <c r="P31" s="508">
        <v>340.47159000000005</v>
      </c>
      <c r="Q31" s="212"/>
      <c r="R31" s="749">
        <v>43388</v>
      </c>
      <c r="S31" s="508">
        <v>712.66501000000005</v>
      </c>
      <c r="T31" s="508">
        <v>-4.2249799999999995</v>
      </c>
      <c r="U31" s="212"/>
      <c r="V31" s="749">
        <v>43451</v>
      </c>
      <c r="W31" s="508">
        <v>1008.7809100000001</v>
      </c>
      <c r="X31" s="508">
        <v>786.02359999999999</v>
      </c>
    </row>
    <row r="32" spans="2:25" ht="15" customHeight="1">
      <c r="B32" s="749">
        <v>43133</v>
      </c>
      <c r="C32" s="508">
        <v>606.48877000000005</v>
      </c>
      <c r="D32" s="508">
        <v>140.23767000000001</v>
      </c>
      <c r="E32" s="212"/>
      <c r="F32" s="749">
        <v>43199</v>
      </c>
      <c r="G32" s="508">
        <v>1113.3618700000002</v>
      </c>
      <c r="H32" s="508">
        <v>-133.38064000000003</v>
      </c>
      <c r="I32" s="212"/>
      <c r="J32" s="749">
        <v>43263</v>
      </c>
      <c r="K32" s="508">
        <v>923.42003</v>
      </c>
      <c r="L32" s="508">
        <v>99.396090000000001</v>
      </c>
      <c r="M32" s="751"/>
      <c r="N32" s="749">
        <v>43326</v>
      </c>
      <c r="O32" s="508">
        <v>1032.5920699999999</v>
      </c>
      <c r="P32" s="508">
        <v>-528.72147999999993</v>
      </c>
      <c r="Q32" s="212"/>
      <c r="R32" s="749">
        <v>43389</v>
      </c>
      <c r="S32" s="508">
        <v>683.99668999999994</v>
      </c>
      <c r="T32" s="508">
        <v>-218.86087000000001</v>
      </c>
      <c r="U32" s="212"/>
      <c r="V32" s="749">
        <v>43452</v>
      </c>
      <c r="W32" s="508">
        <v>1031.90653</v>
      </c>
      <c r="X32" s="508">
        <v>1392.6397400000001</v>
      </c>
    </row>
    <row r="33" spans="2:25" ht="15" customHeight="1">
      <c r="B33" s="749">
        <v>43136</v>
      </c>
      <c r="C33" s="508">
        <v>720.76434999999992</v>
      </c>
      <c r="D33" s="508">
        <v>127.75655999999999</v>
      </c>
      <c r="E33" s="750"/>
      <c r="F33" s="749">
        <v>43200</v>
      </c>
      <c r="G33" s="508">
        <v>1093.8546999999999</v>
      </c>
      <c r="H33" s="508">
        <v>-21.447140000000001</v>
      </c>
      <c r="I33" s="212"/>
      <c r="J33" s="749">
        <v>43264</v>
      </c>
      <c r="K33" s="508">
        <v>912.25342000000001</v>
      </c>
      <c r="L33" s="508">
        <v>-269.39589000000001</v>
      </c>
      <c r="M33" s="748"/>
      <c r="N33" s="749">
        <v>43327</v>
      </c>
      <c r="O33" s="508">
        <v>1097.13114</v>
      </c>
      <c r="P33" s="508">
        <v>125.06010999999999</v>
      </c>
      <c r="Q33" s="212"/>
      <c r="R33" s="749">
        <v>43390</v>
      </c>
      <c r="S33" s="508">
        <v>797.89681999999993</v>
      </c>
      <c r="T33" s="508">
        <v>-628.58204000000001</v>
      </c>
      <c r="U33" s="212"/>
      <c r="V33" s="749">
        <v>43453</v>
      </c>
      <c r="W33" s="508">
        <v>1020.7196300000001</v>
      </c>
      <c r="X33" s="508">
        <v>46.170749999999998</v>
      </c>
    </row>
    <row r="34" spans="2:25" ht="15" customHeight="1">
      <c r="B34" s="749">
        <v>43137</v>
      </c>
      <c r="C34" s="508">
        <v>1060.9506100000001</v>
      </c>
      <c r="D34" s="508">
        <v>629.72856999999999</v>
      </c>
      <c r="E34" s="750"/>
      <c r="F34" s="749">
        <v>43201</v>
      </c>
      <c r="G34" s="508">
        <v>1093.0131999999999</v>
      </c>
      <c r="H34" s="508">
        <v>-9.2814099999999993</v>
      </c>
      <c r="I34" s="212"/>
      <c r="J34" s="749">
        <v>43265</v>
      </c>
      <c r="K34" s="508">
        <v>1335.95624</v>
      </c>
      <c r="L34" s="508">
        <v>-229.96821</v>
      </c>
      <c r="M34" s="748"/>
      <c r="N34" s="749">
        <v>43328</v>
      </c>
      <c r="O34" s="508">
        <v>1095.3478400000001</v>
      </c>
      <c r="P34" s="508">
        <v>-246.64487</v>
      </c>
      <c r="Q34" s="212"/>
      <c r="R34" s="749">
        <v>43391</v>
      </c>
      <c r="S34" s="508">
        <v>819.50531000000001</v>
      </c>
      <c r="T34" s="508">
        <v>170.23445000000001</v>
      </c>
      <c r="U34" s="212"/>
      <c r="V34" s="749">
        <v>43454</v>
      </c>
      <c r="W34" s="508">
        <v>1013.33016</v>
      </c>
      <c r="X34" s="508">
        <v>87.595729999999989</v>
      </c>
    </row>
    <row r="35" spans="2:25" ht="15" customHeight="1">
      <c r="B35" s="749">
        <v>43138</v>
      </c>
      <c r="C35" s="508">
        <v>618.24019999999996</v>
      </c>
      <c r="D35" s="508">
        <v>-3.5758899999999998</v>
      </c>
      <c r="E35" s="212"/>
      <c r="F35" s="749">
        <v>43202</v>
      </c>
      <c r="G35" s="508">
        <v>1063.1354199999998</v>
      </c>
      <c r="H35" s="508">
        <v>104.06850999999999</v>
      </c>
      <c r="I35" s="212"/>
      <c r="J35" s="749">
        <v>43266</v>
      </c>
      <c r="K35" s="508">
        <v>1533.0421399999998</v>
      </c>
      <c r="L35" s="508">
        <v>378.46978000000001</v>
      </c>
      <c r="M35" s="748"/>
      <c r="N35" s="749">
        <v>43329</v>
      </c>
      <c r="O35" s="508">
        <v>1011.92545</v>
      </c>
      <c r="P35" s="508">
        <v>96.48218</v>
      </c>
      <c r="Q35" s="212"/>
      <c r="R35" s="749">
        <v>43392</v>
      </c>
      <c r="S35" s="508">
        <v>819.80825000000004</v>
      </c>
      <c r="T35" s="508">
        <v>292.30076000000003</v>
      </c>
      <c r="U35" s="212"/>
      <c r="V35" s="749">
        <v>43455</v>
      </c>
      <c r="W35" s="508">
        <v>1007.48368</v>
      </c>
      <c r="X35" s="508">
        <v>-17.280470000000001</v>
      </c>
    </row>
    <row r="36" spans="2:25" ht="15" customHeight="1">
      <c r="B36" s="749">
        <v>43139</v>
      </c>
      <c r="C36" s="508">
        <v>629.49941000000001</v>
      </c>
      <c r="D36" s="508">
        <v>375.40746000000001</v>
      </c>
      <c r="E36" s="750"/>
      <c r="F36" s="749">
        <v>43203</v>
      </c>
      <c r="G36" s="508">
        <v>1045.6601000000001</v>
      </c>
      <c r="H36" s="508">
        <v>-50.493519999999997</v>
      </c>
      <c r="I36" s="212"/>
      <c r="J36" s="749">
        <v>43269</v>
      </c>
      <c r="K36" s="508">
        <v>1507.73939</v>
      </c>
      <c r="L36" s="508">
        <v>-255.56186</v>
      </c>
      <c r="M36" s="748"/>
      <c r="N36" s="749">
        <v>43332</v>
      </c>
      <c r="O36" s="508">
        <v>977.03219999999999</v>
      </c>
      <c r="P36" s="508">
        <v>337.53528</v>
      </c>
      <c r="Q36" s="750"/>
      <c r="R36" s="749">
        <v>43395</v>
      </c>
      <c r="S36" s="508">
        <v>765.54975999999999</v>
      </c>
      <c r="T36" s="508">
        <v>-225.86560999999998</v>
      </c>
      <c r="U36" s="212"/>
      <c r="V36" s="749">
        <v>43458</v>
      </c>
      <c r="W36" s="508">
        <v>1001.41797</v>
      </c>
      <c r="X36" s="508">
        <v>102.62802000000001</v>
      </c>
    </row>
    <row r="37" spans="2:25" ht="15" customHeight="1">
      <c r="B37" s="749">
        <v>43140</v>
      </c>
      <c r="C37" s="508">
        <v>726.06835999999998</v>
      </c>
      <c r="D37" s="508">
        <v>-62.495370000000001</v>
      </c>
      <c r="E37" s="212"/>
      <c r="F37" s="749">
        <v>43206</v>
      </c>
      <c r="G37" s="508">
        <v>1032.9673600000001</v>
      </c>
      <c r="H37" s="508">
        <v>-11.49743</v>
      </c>
      <c r="I37" s="212"/>
      <c r="J37" s="749">
        <v>43270</v>
      </c>
      <c r="K37" s="508">
        <v>1729.0064299999999</v>
      </c>
      <c r="L37" s="508">
        <v>-111.37636000000001</v>
      </c>
      <c r="M37" s="751"/>
      <c r="N37" s="749">
        <v>43333</v>
      </c>
      <c r="O37" s="508">
        <v>959.54363000000001</v>
      </c>
      <c r="P37" s="508">
        <v>186.77831</v>
      </c>
      <c r="Q37" s="212"/>
      <c r="R37" s="749">
        <v>43396</v>
      </c>
      <c r="S37" s="508">
        <v>853.38499999999999</v>
      </c>
      <c r="T37" s="508">
        <v>-147.72729999999999</v>
      </c>
      <c r="U37" s="212"/>
      <c r="V37" s="749">
        <v>43460</v>
      </c>
      <c r="W37" s="508">
        <v>1029.88579</v>
      </c>
      <c r="X37" s="508">
        <v>-476.62121999999999</v>
      </c>
    </row>
    <row r="38" spans="2:25" ht="15" customHeight="1">
      <c r="B38" s="749">
        <v>43143</v>
      </c>
      <c r="C38" s="508">
        <v>648.52773999999999</v>
      </c>
      <c r="D38" s="508">
        <v>-515.67810999999995</v>
      </c>
      <c r="E38" s="212"/>
      <c r="F38" s="749">
        <v>43207</v>
      </c>
      <c r="G38" s="508">
        <v>1046.6937</v>
      </c>
      <c r="H38" s="508">
        <v>731.40562</v>
      </c>
      <c r="I38" s="212"/>
      <c r="J38" s="749">
        <v>43271</v>
      </c>
      <c r="K38" s="508">
        <v>1578.15401</v>
      </c>
      <c r="L38" s="508">
        <v>-765.53552999999999</v>
      </c>
      <c r="M38" s="748"/>
      <c r="N38" s="749">
        <v>43334</v>
      </c>
      <c r="O38" s="508">
        <v>951.49314000000004</v>
      </c>
      <c r="P38" s="508">
        <v>-75.973529999999997</v>
      </c>
      <c r="Q38" s="212"/>
      <c r="R38" s="749">
        <v>43397</v>
      </c>
      <c r="S38" s="508">
        <v>858.65317000000005</v>
      </c>
      <c r="T38" s="508">
        <v>86.803669999999997</v>
      </c>
      <c r="U38" s="212"/>
      <c r="V38" s="749">
        <v>43461</v>
      </c>
      <c r="W38" s="508">
        <v>1067.1543700000002</v>
      </c>
      <c r="X38" s="508">
        <v>-185.50137000000001</v>
      </c>
    </row>
    <row r="39" spans="2:25" ht="15" customHeight="1">
      <c r="B39" s="749">
        <v>43144</v>
      </c>
      <c r="C39" s="508">
        <v>642.20358999999996</v>
      </c>
      <c r="D39" s="508">
        <v>432.39964000000003</v>
      </c>
      <c r="E39" s="212"/>
      <c r="F39" s="749">
        <v>43208</v>
      </c>
      <c r="G39" s="508">
        <v>1141.33087</v>
      </c>
      <c r="H39" s="508">
        <v>953.10381999999993</v>
      </c>
      <c r="I39" s="212"/>
      <c r="J39" s="749">
        <v>43272</v>
      </c>
      <c r="K39" s="508">
        <v>1547.43398</v>
      </c>
      <c r="L39" s="508">
        <v>112.54036000000001</v>
      </c>
      <c r="M39" s="748"/>
      <c r="N39" s="749">
        <v>43335</v>
      </c>
      <c r="O39" s="508">
        <v>923.65096999999992</v>
      </c>
      <c r="P39" s="508">
        <v>-69.564030000000002</v>
      </c>
      <c r="Q39" s="212"/>
      <c r="R39" s="749">
        <v>43398</v>
      </c>
      <c r="S39" s="508">
        <v>648.69000000000005</v>
      </c>
      <c r="T39" s="508">
        <v>-397.32936999999998</v>
      </c>
      <c r="U39" s="212"/>
      <c r="V39" s="749">
        <v>43462</v>
      </c>
      <c r="W39" s="508">
        <v>1020.89001</v>
      </c>
      <c r="X39" s="508">
        <v>241.76035000000002</v>
      </c>
      <c r="Y39" s="740"/>
    </row>
    <row r="40" spans="2:25" ht="15" customHeight="1">
      <c r="B40" s="749">
        <v>43145</v>
      </c>
      <c r="C40" s="508">
        <v>585.41369999999995</v>
      </c>
      <c r="D40" s="508">
        <v>-238.34539000000001</v>
      </c>
      <c r="E40" s="212"/>
      <c r="F40" s="749">
        <v>43209</v>
      </c>
      <c r="G40" s="508">
        <v>990.27856000000008</v>
      </c>
      <c r="H40" s="508">
        <v>318.91230999999999</v>
      </c>
      <c r="I40" s="212"/>
      <c r="J40" s="749">
        <v>43273</v>
      </c>
      <c r="K40" s="508">
        <v>1594.3510000000001</v>
      </c>
      <c r="L40" s="508">
        <v>-129.83747</v>
      </c>
      <c r="M40" s="748"/>
      <c r="N40" s="749">
        <v>43336</v>
      </c>
      <c r="O40" s="508">
        <v>903.42453</v>
      </c>
      <c r="P40" s="508">
        <v>236.07037</v>
      </c>
      <c r="Q40" s="212"/>
      <c r="R40" s="749">
        <v>43399</v>
      </c>
      <c r="S40" s="508">
        <v>668.18118000000004</v>
      </c>
      <c r="T40" s="508">
        <v>511.27615000000003</v>
      </c>
      <c r="U40" s="212"/>
      <c r="V40" s="749">
        <v>43465</v>
      </c>
      <c r="W40" s="508">
        <v>977.76092000000006</v>
      </c>
      <c r="X40" s="508">
        <v>1974.84627</v>
      </c>
      <c r="Y40" s="740"/>
    </row>
    <row r="41" spans="2:25" ht="15" customHeight="1">
      <c r="B41" s="749">
        <v>43146</v>
      </c>
      <c r="C41" s="508">
        <v>585.30558999999994</v>
      </c>
      <c r="D41" s="508">
        <v>174.68630999999999</v>
      </c>
      <c r="E41" s="212"/>
      <c r="F41" s="749">
        <v>43210</v>
      </c>
      <c r="G41" s="508">
        <v>851.38873000000001</v>
      </c>
      <c r="H41" s="508">
        <v>566.43527000000006</v>
      </c>
      <c r="I41" s="212"/>
      <c r="J41" s="749">
        <v>43276</v>
      </c>
      <c r="K41" s="508">
        <v>1552.2406599999999</v>
      </c>
      <c r="L41" s="508">
        <v>289.22796999999997</v>
      </c>
      <c r="M41" s="748"/>
      <c r="N41" s="749">
        <v>43339</v>
      </c>
      <c r="O41" s="508">
        <v>992.47576000000004</v>
      </c>
      <c r="P41" s="508">
        <v>-124.73972999999999</v>
      </c>
      <c r="Q41" s="212"/>
      <c r="R41" s="749">
        <v>43402</v>
      </c>
      <c r="S41" s="508">
        <v>663.93398999999999</v>
      </c>
      <c r="T41" s="508">
        <v>15.86783</v>
      </c>
      <c r="U41" s="212"/>
      <c r="V41" s="752"/>
      <c r="W41" s="753"/>
      <c r="X41" s="753"/>
      <c r="Y41" s="740"/>
    </row>
    <row r="42" spans="2:25" ht="15" customHeight="1">
      <c r="B42" s="749">
        <v>43147</v>
      </c>
      <c r="C42" s="508">
        <v>642.24653999999998</v>
      </c>
      <c r="D42" s="508">
        <v>-166.69945999999999</v>
      </c>
      <c r="E42" s="212"/>
      <c r="F42" s="749">
        <v>43213</v>
      </c>
      <c r="G42" s="508">
        <v>801.95541000000003</v>
      </c>
      <c r="H42" s="508">
        <v>262.97881000000001</v>
      </c>
      <c r="I42" s="212"/>
      <c r="J42" s="749">
        <v>43277</v>
      </c>
      <c r="K42" s="508">
        <v>1557.2014799999999</v>
      </c>
      <c r="L42" s="508">
        <v>245.60895000000002</v>
      </c>
      <c r="M42" s="751"/>
      <c r="N42" s="749">
        <v>43340</v>
      </c>
      <c r="O42" s="508">
        <v>918.99471999999992</v>
      </c>
      <c r="P42" s="508">
        <v>414.43483000000003</v>
      </c>
      <c r="Q42" s="212"/>
      <c r="R42" s="749">
        <v>43403</v>
      </c>
      <c r="S42" s="508">
        <v>656.69817</v>
      </c>
      <c r="T42" s="508">
        <v>271.37751000000003</v>
      </c>
      <c r="U42" s="212"/>
      <c r="V42" s="752"/>
      <c r="W42" s="753"/>
      <c r="X42" s="753"/>
      <c r="Y42" s="740"/>
    </row>
    <row r="43" spans="2:25" ht="15" customHeight="1">
      <c r="B43" s="749">
        <v>43150</v>
      </c>
      <c r="C43" s="508">
        <v>727.58295999999996</v>
      </c>
      <c r="D43" s="508">
        <v>316.76618999999999</v>
      </c>
      <c r="E43" s="212"/>
      <c r="F43" s="749">
        <v>43214</v>
      </c>
      <c r="G43" s="508">
        <v>824.84504000000004</v>
      </c>
      <c r="H43" s="508">
        <v>84.00385</v>
      </c>
      <c r="I43" s="212"/>
      <c r="J43" s="749">
        <v>43278</v>
      </c>
      <c r="K43" s="508">
        <v>1451.1948200000002</v>
      </c>
      <c r="L43" s="508">
        <v>184.62157999999999</v>
      </c>
      <c r="M43" s="748"/>
      <c r="N43" s="749">
        <v>43341</v>
      </c>
      <c r="O43" s="508">
        <v>862.68932999999993</v>
      </c>
      <c r="P43" s="508">
        <v>-501.33840999999995</v>
      </c>
      <c r="Q43" s="212"/>
      <c r="R43" s="749">
        <v>43404</v>
      </c>
      <c r="S43" s="508">
        <v>602.38278000000003</v>
      </c>
      <c r="T43" s="508">
        <v>74.19238</v>
      </c>
      <c r="U43" s="212"/>
      <c r="V43" s="752"/>
      <c r="W43" s="753"/>
      <c r="X43" s="753"/>
      <c r="Y43" s="740"/>
    </row>
    <row r="44" spans="2:25" ht="15" customHeight="1">
      <c r="B44" s="749">
        <v>43151</v>
      </c>
      <c r="C44" s="508">
        <v>747.42388000000005</v>
      </c>
      <c r="D44" s="508">
        <v>1347.43995</v>
      </c>
      <c r="E44" s="212"/>
      <c r="F44" s="749">
        <v>43215</v>
      </c>
      <c r="G44" s="508">
        <v>698.74705000000006</v>
      </c>
      <c r="H44" s="508">
        <v>-151.25143</v>
      </c>
      <c r="I44" s="212"/>
      <c r="J44" s="749">
        <v>43279</v>
      </c>
      <c r="K44" s="508">
        <v>1435.27226</v>
      </c>
      <c r="L44" s="508">
        <v>-164.86694</v>
      </c>
      <c r="M44" s="748"/>
      <c r="N44" s="749">
        <v>43342</v>
      </c>
      <c r="O44" s="508">
        <v>900.09832999999992</v>
      </c>
      <c r="P44" s="508">
        <v>-171.13720999999998</v>
      </c>
      <c r="Q44" s="212"/>
      <c r="R44" s="749">
        <v>43405</v>
      </c>
      <c r="S44" s="508">
        <v>603.30459999999994</v>
      </c>
      <c r="T44" s="508">
        <v>237.76560000000001</v>
      </c>
      <c r="U44" s="212"/>
      <c r="V44" s="752"/>
      <c r="W44" s="753"/>
      <c r="X44" s="753"/>
    </row>
    <row r="45" spans="2:25" ht="15" customHeight="1">
      <c r="B45" s="749">
        <v>43152</v>
      </c>
      <c r="C45" s="508">
        <v>769.32997</v>
      </c>
      <c r="D45" s="508">
        <v>142.03551000000002</v>
      </c>
      <c r="E45" s="212"/>
      <c r="F45" s="749">
        <v>43216</v>
      </c>
      <c r="G45" s="508">
        <v>657.02177000000006</v>
      </c>
      <c r="H45" s="508">
        <v>88.890929999999997</v>
      </c>
      <c r="I45" s="212"/>
      <c r="J45" s="749">
        <v>43280</v>
      </c>
      <c r="K45" s="508">
        <v>1557.6716200000001</v>
      </c>
      <c r="L45" s="508">
        <v>122.68575</v>
      </c>
      <c r="M45" s="748"/>
      <c r="N45" s="749">
        <v>43343</v>
      </c>
      <c r="O45" s="508">
        <v>889.48563000000001</v>
      </c>
      <c r="P45" s="508">
        <v>84.302679999999995</v>
      </c>
      <c r="Q45" s="212"/>
      <c r="R45" s="749">
        <v>43406</v>
      </c>
      <c r="S45" s="508">
        <v>602.05230000000006</v>
      </c>
      <c r="T45" s="508">
        <v>112.46853</v>
      </c>
      <c r="U45" s="212"/>
      <c r="V45" s="752"/>
      <c r="W45" s="753"/>
      <c r="X45" s="753"/>
    </row>
    <row r="46" spans="2:25" ht="15" customHeight="1">
      <c r="B46" s="749">
        <v>43153</v>
      </c>
      <c r="C46" s="508">
        <v>762.21063000000004</v>
      </c>
      <c r="D46" s="508">
        <v>-395.20544999999998</v>
      </c>
      <c r="E46" s="212"/>
      <c r="F46" s="749">
        <v>43217</v>
      </c>
      <c r="G46" s="508">
        <v>727.35650999999996</v>
      </c>
      <c r="H46" s="508">
        <v>-43.499919999999996</v>
      </c>
      <c r="I46" s="212"/>
      <c r="J46" s="749">
        <v>43283</v>
      </c>
      <c r="K46" s="508">
        <v>1572.2486299999998</v>
      </c>
      <c r="L46" s="508">
        <v>-140.26481000000001</v>
      </c>
      <c r="M46" s="748"/>
      <c r="N46" s="749">
        <v>43346</v>
      </c>
      <c r="O46" s="508">
        <v>889.6170699999999</v>
      </c>
      <c r="P46" s="508">
        <v>417.22370000000001</v>
      </c>
      <c r="Q46" s="212"/>
      <c r="R46" s="749">
        <v>43409</v>
      </c>
      <c r="S46" s="508">
        <v>602.63179000000002</v>
      </c>
      <c r="T46" s="508">
        <v>135.53003000000001</v>
      </c>
      <c r="U46" s="212"/>
      <c r="V46" s="752"/>
      <c r="W46" s="753"/>
      <c r="X46" s="753"/>
    </row>
    <row r="47" spans="2:25" ht="15" customHeight="1">
      <c r="B47" s="749">
        <v>43154</v>
      </c>
      <c r="C47" s="508">
        <v>768.89029000000005</v>
      </c>
      <c r="D47" s="508">
        <v>109.6908</v>
      </c>
      <c r="E47" s="212"/>
      <c r="F47" s="749">
        <v>43220</v>
      </c>
      <c r="G47" s="508">
        <v>734.02877000000001</v>
      </c>
      <c r="H47" s="508">
        <v>324.53039000000001</v>
      </c>
      <c r="I47" s="212"/>
      <c r="J47" s="749">
        <v>43284</v>
      </c>
      <c r="K47" s="508">
        <v>1447.1137900000001</v>
      </c>
      <c r="L47" s="508">
        <v>196.36870000000002</v>
      </c>
      <c r="M47" s="751"/>
      <c r="N47" s="749">
        <v>43347</v>
      </c>
      <c r="O47" s="508">
        <v>858.27886000000001</v>
      </c>
      <c r="P47" s="508">
        <v>281.39100000000002</v>
      </c>
      <c r="Q47" s="212"/>
      <c r="R47" s="749">
        <v>43410</v>
      </c>
      <c r="S47" s="508">
        <v>600.17333999999994</v>
      </c>
      <c r="T47" s="508">
        <v>236.50422</v>
      </c>
      <c r="U47" s="212"/>
      <c r="V47" s="752"/>
      <c r="W47" s="753"/>
      <c r="X47" s="753"/>
    </row>
    <row r="48" spans="2:25" ht="15" customHeight="1">
      <c r="B48" s="749">
        <v>43157</v>
      </c>
      <c r="C48" s="508">
        <v>747.85397999999998</v>
      </c>
      <c r="D48" s="508">
        <v>154.25098</v>
      </c>
      <c r="E48" s="212"/>
      <c r="F48" s="749">
        <v>43222</v>
      </c>
      <c r="G48" s="508">
        <v>730.99231000000009</v>
      </c>
      <c r="H48" s="508">
        <v>-203.83353</v>
      </c>
      <c r="I48" s="750"/>
      <c r="J48" s="749">
        <v>43285</v>
      </c>
      <c r="K48" s="508">
        <v>1435.26082</v>
      </c>
      <c r="L48" s="508">
        <v>15.123790000000001</v>
      </c>
      <c r="M48" s="748"/>
      <c r="N48" s="749">
        <v>43348</v>
      </c>
      <c r="O48" s="508">
        <v>861.32983999999999</v>
      </c>
      <c r="P48" s="508">
        <v>-263.82951000000003</v>
      </c>
      <c r="Q48" s="212"/>
      <c r="R48" s="749">
        <v>43411</v>
      </c>
      <c r="S48" s="508">
        <v>556.4078199999999</v>
      </c>
      <c r="T48" s="508">
        <v>149.75469000000001</v>
      </c>
      <c r="U48" s="212"/>
      <c r="V48" s="752"/>
      <c r="W48" s="753"/>
      <c r="X48" s="753"/>
    </row>
    <row r="49" spans="2:24" ht="15" customHeight="1">
      <c r="B49" s="749">
        <v>43158</v>
      </c>
      <c r="C49" s="508">
        <v>768.17683999999997</v>
      </c>
      <c r="D49" s="508">
        <v>161.44404999999998</v>
      </c>
      <c r="E49" s="212"/>
      <c r="F49" s="749">
        <v>43223</v>
      </c>
      <c r="G49" s="508">
        <v>862.5249399999999</v>
      </c>
      <c r="H49" s="508">
        <v>28.589020000000001</v>
      </c>
      <c r="I49" s="212"/>
      <c r="J49" s="749">
        <v>43286</v>
      </c>
      <c r="K49" s="508">
        <v>1307.47595</v>
      </c>
      <c r="L49" s="508">
        <v>-303.78213</v>
      </c>
      <c r="M49" s="748"/>
      <c r="N49" s="749">
        <v>43349</v>
      </c>
      <c r="O49" s="508">
        <v>912.4826700000001</v>
      </c>
      <c r="P49" s="508">
        <v>448.12667999999996</v>
      </c>
      <c r="Q49" s="212"/>
      <c r="R49" s="749">
        <v>43412</v>
      </c>
      <c r="S49" s="508">
        <v>572.00421999999992</v>
      </c>
      <c r="T49" s="508">
        <v>-319.80872999999997</v>
      </c>
      <c r="U49" s="212"/>
      <c r="V49" s="752"/>
      <c r="W49" s="753"/>
      <c r="X49" s="753"/>
    </row>
    <row r="50" spans="2:24" ht="15" customHeight="1">
      <c r="B50" s="749">
        <v>43159</v>
      </c>
      <c r="C50" s="508">
        <v>820.29658999999992</v>
      </c>
      <c r="D50" s="508">
        <v>157.70532999999998</v>
      </c>
      <c r="E50" s="212"/>
      <c r="F50" s="749">
        <v>43224</v>
      </c>
      <c r="G50" s="508">
        <v>835.35213999999996</v>
      </c>
      <c r="H50" s="508">
        <v>277.05865999999997</v>
      </c>
      <c r="I50" s="212"/>
      <c r="J50" s="749">
        <v>43287</v>
      </c>
      <c r="K50" s="508">
        <v>1296.58926</v>
      </c>
      <c r="L50" s="508">
        <v>266.59047999999996</v>
      </c>
      <c r="M50" s="748"/>
      <c r="N50" s="749">
        <v>43350</v>
      </c>
      <c r="O50" s="508">
        <v>864.38027</v>
      </c>
      <c r="P50" s="508">
        <v>202.51832999999999</v>
      </c>
      <c r="Q50" s="212"/>
      <c r="R50" s="749">
        <v>43413</v>
      </c>
      <c r="S50" s="508">
        <v>602.54782999999998</v>
      </c>
      <c r="T50" s="508">
        <v>-0.47247</v>
      </c>
      <c r="U50" s="212"/>
      <c r="V50" s="752"/>
      <c r="W50" s="753"/>
      <c r="X50" s="753"/>
    </row>
    <row r="51" spans="2:24" ht="15" customHeight="1">
      <c r="B51" s="749">
        <v>43160</v>
      </c>
      <c r="C51" s="508">
        <v>958.80148999999994</v>
      </c>
      <c r="D51" s="508">
        <v>140.63567</v>
      </c>
      <c r="E51" s="212"/>
      <c r="F51" s="749">
        <v>43227</v>
      </c>
      <c r="G51" s="508">
        <v>861.41706000000011</v>
      </c>
      <c r="H51" s="508">
        <v>412.18384999999995</v>
      </c>
      <c r="I51" s="212"/>
      <c r="J51" s="749">
        <v>43290</v>
      </c>
      <c r="K51" s="508">
        <v>1258.41014</v>
      </c>
      <c r="L51" s="508">
        <v>386.52898999999996</v>
      </c>
      <c r="M51" s="748"/>
      <c r="N51" s="749">
        <v>43353</v>
      </c>
      <c r="O51" s="508">
        <v>801.80194999999992</v>
      </c>
      <c r="P51" s="508">
        <v>216.22094000000001</v>
      </c>
      <c r="Q51" s="212"/>
      <c r="R51" s="749">
        <v>43416</v>
      </c>
      <c r="S51" s="508">
        <v>604.29773</v>
      </c>
      <c r="T51" s="508">
        <v>168.55280999999999</v>
      </c>
      <c r="U51" s="212"/>
      <c r="V51" s="752"/>
      <c r="W51" s="753"/>
      <c r="X51" s="753"/>
    </row>
    <row r="52" spans="2:24" ht="15" customHeight="1">
      <c r="B52" s="749">
        <v>43161</v>
      </c>
      <c r="C52" s="508">
        <v>998.68680000000006</v>
      </c>
      <c r="D52" s="508">
        <v>113.12581</v>
      </c>
      <c r="E52" s="212"/>
      <c r="F52" s="749">
        <v>43228</v>
      </c>
      <c r="G52" s="508">
        <v>827.17926</v>
      </c>
      <c r="H52" s="508">
        <v>36.495179999999998</v>
      </c>
      <c r="I52" s="212"/>
      <c r="J52" s="749">
        <v>43291</v>
      </c>
      <c r="K52" s="508">
        <v>1197.9492299999999</v>
      </c>
      <c r="L52" s="508">
        <v>-100.15569000000001</v>
      </c>
      <c r="M52" s="748"/>
      <c r="N52" s="749">
        <v>43354</v>
      </c>
      <c r="O52" s="508">
        <v>739.54498999999998</v>
      </c>
      <c r="P52" s="508">
        <v>-9.3084199999999999</v>
      </c>
      <c r="Q52" s="212"/>
      <c r="R52" s="749">
        <v>43417</v>
      </c>
      <c r="S52" s="508">
        <v>605.30898000000002</v>
      </c>
      <c r="T52" s="508">
        <v>60.028469999999999</v>
      </c>
      <c r="U52" s="212"/>
      <c r="V52" s="752"/>
      <c r="W52" s="753"/>
      <c r="X52" s="753"/>
    </row>
    <row r="53" spans="2:24" ht="15" customHeight="1" thickBot="1">
      <c r="B53" s="754">
        <v>43164</v>
      </c>
      <c r="C53" s="755">
        <v>875.52118000000007</v>
      </c>
      <c r="D53" s="755">
        <v>505.04248999999999</v>
      </c>
      <c r="E53" s="212"/>
      <c r="F53" s="754">
        <v>43229</v>
      </c>
      <c r="G53" s="755">
        <v>813.62743</v>
      </c>
      <c r="H53" s="755">
        <v>-193.01247000000001</v>
      </c>
      <c r="I53" s="212"/>
      <c r="J53" s="754">
        <v>43292</v>
      </c>
      <c r="K53" s="755">
        <v>1215.2833999999998</v>
      </c>
      <c r="L53" s="755">
        <v>-175.16792000000001</v>
      </c>
      <c r="M53" s="756"/>
      <c r="N53" s="754">
        <v>43355</v>
      </c>
      <c r="O53" s="755">
        <v>790.67656000000011</v>
      </c>
      <c r="P53" s="755">
        <v>-107.08844000000001</v>
      </c>
      <c r="Q53" s="212"/>
      <c r="R53" s="754">
        <v>43418</v>
      </c>
      <c r="S53" s="755">
        <v>632.10990000000004</v>
      </c>
      <c r="T53" s="755">
        <v>-398.34459999999996</v>
      </c>
      <c r="U53" s="212"/>
      <c r="V53" s="757"/>
      <c r="W53" s="758"/>
      <c r="X53" s="758"/>
    </row>
    <row r="54" spans="2:24" ht="15" customHeight="1" thickTop="1">
      <c r="B54" s="187"/>
      <c r="C54" s="187"/>
      <c r="D54" s="187"/>
      <c r="E54" s="212"/>
      <c r="F54" s="187"/>
      <c r="G54" s="187"/>
      <c r="H54" s="187"/>
      <c r="I54" s="212"/>
      <c r="J54" s="187"/>
      <c r="K54" s="187"/>
      <c r="L54" s="214"/>
    </row>
    <row r="56" spans="2:24" ht="15" customHeight="1">
      <c r="X56" s="1352" t="s">
        <v>629</v>
      </c>
    </row>
    <row r="57" spans="2:24" ht="15" customHeight="1">
      <c r="X57" s="1352"/>
    </row>
  </sheetData>
  <mergeCells count="8">
    <mergeCell ref="X56:X57"/>
    <mergeCell ref="O2:O3"/>
    <mergeCell ref="K3:L3"/>
    <mergeCell ref="B6:C6"/>
    <mergeCell ref="B4:J4"/>
    <mergeCell ref="B2:J2"/>
    <mergeCell ref="B3:J3"/>
    <mergeCell ref="B5:J5"/>
  </mergeCells>
  <hyperlinks>
    <hyperlink ref="O2" location="Índice!A1" display="Back to the Index"/>
    <hyperlink ref="X56" location="Índice!A1" display="Back to the Index"/>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J12"/>
  <sheetViews>
    <sheetView showGridLines="0" workbookViewId="0"/>
  </sheetViews>
  <sheetFormatPr defaultRowHeight="12.75"/>
  <cols>
    <col min="1" max="1" width="12.7109375" style="763" customWidth="1"/>
    <col min="2" max="2" width="13" style="763" customWidth="1"/>
    <col min="3" max="8" width="15.7109375" style="763" customWidth="1"/>
    <col min="9" max="9" width="8.7109375" style="763" customWidth="1"/>
    <col min="10" max="10" width="12.7109375" style="763" customWidth="1"/>
    <col min="11" max="16384" width="9.140625" style="763"/>
  </cols>
  <sheetData>
    <row r="1" spans="2:10" ht="15" customHeight="1"/>
    <row r="2" spans="2:10" ht="40.5" customHeight="1">
      <c r="B2" s="1474" t="s">
        <v>1884</v>
      </c>
      <c r="C2" s="1474"/>
      <c r="D2" s="1474"/>
      <c r="E2" s="1474"/>
      <c r="F2" s="1474"/>
      <c r="G2" s="1474"/>
      <c r="H2" s="1474"/>
    </row>
    <row r="3" spans="2:10" ht="15" customHeight="1">
      <c r="B3" s="761"/>
      <c r="C3" s="761"/>
      <c r="D3" s="761"/>
    </row>
    <row r="4" spans="2:10" ht="15" customHeight="1"/>
    <row r="5" spans="2:10" ht="36">
      <c r="B5" s="764"/>
      <c r="C5" s="765" t="s">
        <v>1414</v>
      </c>
      <c r="D5" s="765" t="s">
        <v>1415</v>
      </c>
      <c r="E5" s="765" t="s">
        <v>1416</v>
      </c>
      <c r="F5" s="765" t="s">
        <v>1615</v>
      </c>
      <c r="G5" s="765" t="s">
        <v>1417</v>
      </c>
      <c r="H5" s="765" t="s">
        <v>296</v>
      </c>
      <c r="J5" s="1280" t="s">
        <v>629</v>
      </c>
    </row>
    <row r="6" spans="2:10" ht="22.5" customHeight="1">
      <c r="B6" s="38" t="s">
        <v>1418</v>
      </c>
      <c r="C6" s="767">
        <v>4.4999999999999998E-2</v>
      </c>
      <c r="D6" s="768">
        <v>2.2499999999999999E-2</v>
      </c>
      <c r="E6" s="769">
        <v>1.8750000000000003E-2</v>
      </c>
      <c r="F6" s="769">
        <v>1.8799999999999999E-3</v>
      </c>
      <c r="G6" s="770">
        <v>0</v>
      </c>
      <c r="H6" s="771">
        <v>8.8130000000000014E-2</v>
      </c>
      <c r="J6"/>
    </row>
    <row r="7" spans="2:10" ht="22.5" customHeight="1">
      <c r="B7" s="772" t="s">
        <v>1419</v>
      </c>
      <c r="C7" s="773">
        <v>0.06</v>
      </c>
      <c r="D7" s="774">
        <v>2.2499999999999999E-2</v>
      </c>
      <c r="E7" s="775">
        <v>1.8750000000000003E-2</v>
      </c>
      <c r="F7" s="775">
        <v>1.8799999999999999E-3</v>
      </c>
      <c r="G7" s="776">
        <v>0</v>
      </c>
      <c r="H7" s="777">
        <v>0.10313</v>
      </c>
    </row>
    <row r="8" spans="2:10" ht="22.5" customHeight="1" thickBot="1">
      <c r="B8" s="778" t="s">
        <v>296</v>
      </c>
      <c r="C8" s="779">
        <v>0.08</v>
      </c>
      <c r="D8" s="780">
        <v>2.2499999999999999E-2</v>
      </c>
      <c r="E8" s="781">
        <v>1.8750000000000003E-2</v>
      </c>
      <c r="F8" s="781">
        <v>1.8799999999999999E-3</v>
      </c>
      <c r="G8" s="782">
        <v>0</v>
      </c>
      <c r="H8" s="781">
        <v>0.12313000000000002</v>
      </c>
    </row>
    <row r="11" spans="2:10">
      <c r="B11" s="766"/>
    </row>
    <row r="12" spans="2:10">
      <c r="B12" s="766"/>
    </row>
  </sheetData>
  <mergeCells count="1">
    <mergeCell ref="B2:H2"/>
  </mergeCells>
  <hyperlinks>
    <hyperlink ref="J5" location="Índice!A1" display="Back to the Index"/>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K23"/>
  <sheetViews>
    <sheetView showGridLines="0" showZeros="0" zoomScaleNormal="100" workbookViewId="0"/>
  </sheetViews>
  <sheetFormatPr defaultColWidth="9.140625" defaultRowHeight="15" customHeight="1"/>
  <cols>
    <col min="1" max="1" width="12.7109375" style="9" customWidth="1"/>
    <col min="2" max="2" width="37.28515625" style="9" customWidth="1"/>
    <col min="3" max="6" width="14.42578125" style="9" customWidth="1"/>
    <col min="7" max="7" width="8.7109375" style="9" customWidth="1"/>
    <col min="8" max="8" width="12.7109375" style="10" customWidth="1"/>
    <col min="9" max="16384" width="9.140625" style="9"/>
  </cols>
  <sheetData>
    <row r="2" spans="2:8" ht="15" customHeight="1">
      <c r="B2" s="1475" t="s">
        <v>1885</v>
      </c>
      <c r="C2" s="1475"/>
      <c r="D2" s="1475"/>
      <c r="E2" s="1475"/>
      <c r="F2" s="8"/>
    </row>
    <row r="3" spans="2:8" ht="15" customHeight="1">
      <c r="B3" s="1122" t="s">
        <v>0</v>
      </c>
      <c r="C3" s="1105"/>
      <c r="D3" s="1105"/>
      <c r="E3" s="1105"/>
      <c r="F3" s="8"/>
    </row>
    <row r="4" spans="2:8" ht="15" customHeight="1">
      <c r="B4" s="720"/>
      <c r="C4" s="721"/>
      <c r="D4" s="721"/>
      <c r="H4" s="9"/>
    </row>
    <row r="5" spans="2:8" ht="15" customHeight="1">
      <c r="B5" s="365"/>
      <c r="C5" s="1477" t="s">
        <v>233</v>
      </c>
      <c r="D5" s="1477"/>
      <c r="E5" s="1477" t="s">
        <v>232</v>
      </c>
      <c r="F5" s="1477"/>
      <c r="H5" s="1352" t="s">
        <v>629</v>
      </c>
    </row>
    <row r="6" spans="2:8" s="6" customFormat="1" ht="15" customHeight="1">
      <c r="B6" s="36"/>
      <c r="C6" s="718" t="s">
        <v>1356</v>
      </c>
      <c r="D6" s="719" t="s">
        <v>1361</v>
      </c>
      <c r="E6" s="718" t="s">
        <v>1356</v>
      </c>
      <c r="F6" s="719" t="s">
        <v>1361</v>
      </c>
      <c r="H6" s="1352"/>
    </row>
    <row r="7" spans="2:8" s="11" customFormat="1" ht="20.100000000000001" customHeight="1">
      <c r="B7" s="351" t="s">
        <v>3</v>
      </c>
      <c r="C7" s="366"/>
      <c r="D7" s="366"/>
      <c r="E7" s="366"/>
      <c r="F7" s="367"/>
    </row>
    <row r="8" spans="2:8" ht="20.100000000000001" customHeight="1">
      <c r="B8" s="368" t="s">
        <v>589</v>
      </c>
      <c r="C8" s="248">
        <v>5028573.7688279524</v>
      </c>
      <c r="D8" s="67">
        <v>4809355.1265328294</v>
      </c>
      <c r="E8" s="248">
        <v>5047969.0011126781</v>
      </c>
      <c r="F8" s="67">
        <v>5319273.4478290742</v>
      </c>
      <c r="G8" s="12"/>
      <c r="H8" s="9"/>
    </row>
    <row r="9" spans="2:8" ht="20.100000000000001" customHeight="1">
      <c r="B9" s="369" t="s">
        <v>4</v>
      </c>
      <c r="C9" s="248">
        <v>4949684.116649284</v>
      </c>
      <c r="D9" s="67">
        <v>4737990.0770740267</v>
      </c>
      <c r="E9" s="248">
        <v>4974060.2053512391</v>
      </c>
      <c r="F9" s="67">
        <v>5319273.4478290752</v>
      </c>
      <c r="H9" s="9"/>
    </row>
    <row r="10" spans="2:8" ht="20.100000000000001" customHeight="1">
      <c r="B10" s="1162" t="s">
        <v>590</v>
      </c>
      <c r="C10" s="1163">
        <v>563883.12921999546</v>
      </c>
      <c r="D10" s="75">
        <v>647694.05706822779</v>
      </c>
      <c r="E10" s="1163">
        <v>570651.69788378815</v>
      </c>
      <c r="F10" s="75">
        <v>612577.26786336955</v>
      </c>
      <c r="H10" s="9"/>
    </row>
    <row r="11" spans="2:8" ht="20.100000000000001" customHeight="1">
      <c r="B11" s="1164" t="s">
        <v>5</v>
      </c>
      <c r="C11" s="1165">
        <v>5592456.8980479483</v>
      </c>
      <c r="D11" s="1166">
        <v>5457049.1836010572</v>
      </c>
      <c r="E11" s="1165">
        <v>5618620.6989964666</v>
      </c>
      <c r="F11" s="1166">
        <v>5931850.7156924438</v>
      </c>
      <c r="G11" s="12"/>
      <c r="H11" s="13"/>
    </row>
    <row r="12" spans="2:8" s="11" customFormat="1" ht="20.100000000000001" customHeight="1">
      <c r="B12" s="37" t="s">
        <v>1</v>
      </c>
      <c r="C12" s="129"/>
      <c r="D12" s="126"/>
      <c r="E12" s="247"/>
      <c r="F12" s="64"/>
    </row>
    <row r="13" spans="2:8" ht="20.100000000000001" customHeight="1">
      <c r="B13" s="368" t="s">
        <v>6</v>
      </c>
      <c r="C13" s="248">
        <v>36882826.248490013</v>
      </c>
      <c r="D13" s="67">
        <v>34994647.108416393</v>
      </c>
      <c r="E13" s="248">
        <v>36946914.336865261</v>
      </c>
      <c r="F13" s="67">
        <v>35366357.334800452</v>
      </c>
      <c r="H13" s="9"/>
    </row>
    <row r="14" spans="2:8" ht="20.100000000000001" customHeight="1">
      <c r="B14" s="368" t="s">
        <v>7</v>
      </c>
      <c r="C14" s="248">
        <v>1125844.9320597721</v>
      </c>
      <c r="D14" s="67">
        <v>991991.53429398732</v>
      </c>
      <c r="E14" s="248">
        <v>1125844.9320597721</v>
      </c>
      <c r="F14" s="67">
        <v>991991.53429398732</v>
      </c>
      <c r="G14" s="14"/>
      <c r="H14" s="14"/>
    </row>
    <row r="15" spans="2:8" ht="20.100000000000001" customHeight="1">
      <c r="B15" s="368" t="s">
        <v>8</v>
      </c>
      <c r="C15" s="248">
        <v>3631244.0299328747</v>
      </c>
      <c r="D15" s="67">
        <v>3574096.5857159602</v>
      </c>
      <c r="E15" s="248">
        <v>3631244.0299328747</v>
      </c>
      <c r="F15" s="67">
        <v>3574096.5857159602</v>
      </c>
      <c r="H15" s="9"/>
    </row>
    <row r="16" spans="2:8" ht="20.100000000000001" customHeight="1">
      <c r="B16" s="368" t="s">
        <v>591</v>
      </c>
      <c r="C16" s="248">
        <v>151301.87952016899</v>
      </c>
      <c r="D16" s="67">
        <v>238667.58601460702</v>
      </c>
      <c r="E16" s="248">
        <v>151301.87952016899</v>
      </c>
      <c r="F16" s="67">
        <v>238667.58601460702</v>
      </c>
      <c r="H16" s="9"/>
    </row>
    <row r="17" spans="2:11" ht="20.100000000000001" customHeight="1">
      <c r="B17" s="1164" t="s">
        <v>2</v>
      </c>
      <c r="C17" s="1165">
        <v>41791217.090002827</v>
      </c>
      <c r="D17" s="1166">
        <v>39799402.814440951</v>
      </c>
      <c r="E17" s="1165">
        <v>41855305.178378075</v>
      </c>
      <c r="F17" s="1166">
        <v>40171113.040825002</v>
      </c>
      <c r="H17" s="9"/>
    </row>
    <row r="18" spans="2:11" s="11" customFormat="1" ht="20.100000000000001" customHeight="1">
      <c r="B18" s="38" t="s">
        <v>9</v>
      </c>
      <c r="C18" s="129"/>
      <c r="D18" s="126"/>
      <c r="E18" s="247"/>
      <c r="F18" s="64"/>
    </row>
    <row r="19" spans="2:11" ht="20.100000000000001" customHeight="1">
      <c r="B19" s="368" t="s">
        <v>592</v>
      </c>
      <c r="C19" s="370">
        <v>0.11843838158600394</v>
      </c>
      <c r="D19" s="371">
        <v>0.11904676306738146</v>
      </c>
      <c r="E19" s="370">
        <v>0.11883942033519747</v>
      </c>
      <c r="F19" s="371">
        <v>0.13241538621106208</v>
      </c>
      <c r="H19" s="412"/>
      <c r="I19" s="412"/>
      <c r="J19" s="412"/>
      <c r="K19" s="412"/>
    </row>
    <row r="20" spans="2:11" ht="20.100000000000001" customHeight="1">
      <c r="B20" s="368" t="s">
        <v>593</v>
      </c>
      <c r="C20" s="372">
        <v>0.12032609047968773</v>
      </c>
      <c r="D20" s="373">
        <v>0.12083988166746529</v>
      </c>
      <c r="E20" s="370">
        <v>0.12060523700876981</v>
      </c>
      <c r="F20" s="371">
        <v>0.13241538621106205</v>
      </c>
      <c r="H20" s="412"/>
      <c r="I20" s="412"/>
      <c r="J20" s="412"/>
      <c r="K20" s="412"/>
    </row>
    <row r="21" spans="2:11" ht="20.100000000000001" customHeight="1" thickBot="1">
      <c r="B21" s="1164" t="s">
        <v>10</v>
      </c>
      <c r="C21" s="1167">
        <v>0.13381895258048754</v>
      </c>
      <c r="D21" s="1168">
        <v>0.13711384587964226</v>
      </c>
      <c r="E21" s="1167">
        <v>0.13423915260087449</v>
      </c>
      <c r="F21" s="1168">
        <v>0.14766458449045305</v>
      </c>
      <c r="H21" s="412"/>
      <c r="I21" s="412"/>
      <c r="J21" s="412"/>
      <c r="K21" s="412"/>
    </row>
    <row r="22" spans="2:11" ht="15" customHeight="1" thickTop="1">
      <c r="B22" s="1478"/>
      <c r="C22" s="1478"/>
      <c r="D22" s="1478"/>
      <c r="E22" s="1478"/>
      <c r="F22" s="1478"/>
    </row>
    <row r="23" spans="2:11" ht="30" customHeight="1">
      <c r="B23" s="1476" t="s">
        <v>1856</v>
      </c>
      <c r="C23" s="1476"/>
      <c r="D23" s="1476"/>
      <c r="E23" s="1476"/>
      <c r="F23" s="1476"/>
    </row>
  </sheetData>
  <mergeCells count="6">
    <mergeCell ref="B2:E2"/>
    <mergeCell ref="H5:H6"/>
    <mergeCell ref="B23:F23"/>
    <mergeCell ref="C5:D5"/>
    <mergeCell ref="E5:F5"/>
    <mergeCell ref="B22:F22"/>
  </mergeCells>
  <hyperlinks>
    <hyperlink ref="H5" location="Índice!A1" display="Back to the Index"/>
  </hyperlinks>
  <pageMargins left="0.7" right="0.7" top="0.75" bottom="0.75" header="0.3" footer="0.3"/>
  <pageSetup paperSize="9" orientation="portrait" r:id="rId1"/>
  <ignoredErrors>
    <ignoredError sqref="C6:D6 E6:F6" twoDigitTextYear="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G62"/>
  <sheetViews>
    <sheetView showGridLines="0" showZeros="0" zoomScaleNormal="100" workbookViewId="0"/>
  </sheetViews>
  <sheetFormatPr defaultRowHeight="15" customHeight="1"/>
  <cols>
    <col min="1" max="1" width="12.7109375" style="2" customWidth="1"/>
    <col min="2" max="2" width="2.7109375" style="2" customWidth="1"/>
    <col min="3" max="3" width="59.140625" style="2" customWidth="1"/>
    <col min="4" max="5" width="15.7109375" style="2" customWidth="1"/>
    <col min="6" max="6" width="8.7109375" style="2" customWidth="1"/>
    <col min="7" max="7" width="12.7109375" style="2" customWidth="1"/>
    <col min="8" max="16384" width="9.140625" style="2"/>
  </cols>
  <sheetData>
    <row r="2" spans="2:7" ht="15" customHeight="1">
      <c r="B2" s="1479" t="s">
        <v>1907</v>
      </c>
      <c r="C2" s="1479"/>
      <c r="D2" s="1479"/>
      <c r="E2"/>
    </row>
    <row r="3" spans="2:7" ht="15" customHeight="1">
      <c r="B3" s="1103" t="s">
        <v>0</v>
      </c>
      <c r="C3" s="1109"/>
      <c r="D3"/>
      <c r="E3"/>
    </row>
    <row r="4" spans="2:7" ht="15" customHeight="1">
      <c r="B4" s="4"/>
      <c r="C4" s="4"/>
      <c r="D4" s="150"/>
    </row>
    <row r="5" spans="2:7" s="6" customFormat="1" ht="15" customHeight="1">
      <c r="B5" s="16"/>
      <c r="C5" s="17"/>
      <c r="D5" s="722" t="s">
        <v>1356</v>
      </c>
      <c r="E5" s="723" t="s">
        <v>610</v>
      </c>
      <c r="G5" s="1352" t="s">
        <v>629</v>
      </c>
    </row>
    <row r="6" spans="2:7" s="18" customFormat="1" ht="15" customHeight="1">
      <c r="B6" s="374">
        <v>1</v>
      </c>
      <c r="C6" s="375" t="s">
        <v>11</v>
      </c>
      <c r="D6" s="376">
        <v>4725000</v>
      </c>
      <c r="E6" s="326">
        <v>5600738.0999999996</v>
      </c>
      <c r="G6" s="1352"/>
    </row>
    <row r="7" spans="2:7" s="19" customFormat="1" ht="15" customHeight="1">
      <c r="B7" s="377">
        <v>2</v>
      </c>
      <c r="C7" s="378" t="s">
        <v>12</v>
      </c>
      <c r="D7" s="379">
        <v>-74.297869999999989</v>
      </c>
      <c r="E7" s="111">
        <v>-291.39999999999998</v>
      </c>
    </row>
    <row r="8" spans="2:7" s="19" customFormat="1" ht="15" customHeight="1">
      <c r="B8" s="377">
        <v>3</v>
      </c>
      <c r="C8" s="378" t="s">
        <v>13</v>
      </c>
      <c r="D8" s="379">
        <v>16470.667119999885</v>
      </c>
      <c r="E8" s="111">
        <v>16470.7</v>
      </c>
    </row>
    <row r="9" spans="2:7" s="19" customFormat="1" ht="15" customHeight="1">
      <c r="B9" s="377">
        <v>4</v>
      </c>
      <c r="C9" s="378" t="s">
        <v>14</v>
      </c>
      <c r="D9" s="379">
        <v>0</v>
      </c>
      <c r="E9" s="111">
        <v>59910.400000000001</v>
      </c>
    </row>
    <row r="10" spans="2:7" s="19" customFormat="1" ht="15" customHeight="1">
      <c r="B10" s="377">
        <v>5</v>
      </c>
      <c r="C10" s="378" t="s">
        <v>15</v>
      </c>
      <c r="D10" s="379">
        <v>2922</v>
      </c>
      <c r="E10" s="111">
        <v>2922</v>
      </c>
    </row>
    <row r="11" spans="2:7" s="19" customFormat="1" ht="15" customHeight="1">
      <c r="B11" s="377">
        <v>6</v>
      </c>
      <c r="C11" s="378" t="s">
        <v>16</v>
      </c>
      <c r="D11" s="379">
        <v>735088.63161000062</v>
      </c>
      <c r="E11" s="111">
        <v>-27969.4</v>
      </c>
    </row>
    <row r="12" spans="2:7" s="19" customFormat="1" ht="15" customHeight="1">
      <c r="B12" s="377">
        <v>7</v>
      </c>
      <c r="C12" s="378" t="s">
        <v>17</v>
      </c>
      <c r="D12" s="379">
        <v>301065.42759000027</v>
      </c>
      <c r="E12" s="111">
        <v>150643.5</v>
      </c>
    </row>
    <row r="13" spans="2:7" ht="15" customHeight="1">
      <c r="B13" s="280"/>
      <c r="C13" s="169" t="s">
        <v>18</v>
      </c>
      <c r="D13" s="380">
        <v>5780472.4284500014</v>
      </c>
      <c r="E13" s="381">
        <v>5802423.7999999998</v>
      </c>
    </row>
    <row r="14" spans="2:7" s="19" customFormat="1" ht="15" customHeight="1">
      <c r="B14" s="377">
        <v>8</v>
      </c>
      <c r="C14" s="378" t="s">
        <v>19</v>
      </c>
      <c r="D14" s="379">
        <v>1131043.2585400001</v>
      </c>
      <c r="E14" s="343">
        <v>1048593.3999999999</v>
      </c>
    </row>
    <row r="15" spans="2:7" ht="15" customHeight="1">
      <c r="B15" s="280"/>
      <c r="C15" s="169" t="s">
        <v>20</v>
      </c>
      <c r="D15" s="380">
        <v>6911515.6869900012</v>
      </c>
      <c r="E15" s="381">
        <v>6851017.2999999998</v>
      </c>
    </row>
    <row r="16" spans="2:7" s="19" customFormat="1" ht="15" customHeight="1">
      <c r="B16" s="377">
        <v>9</v>
      </c>
      <c r="C16" s="378" t="s">
        <v>21</v>
      </c>
      <c r="D16" s="382">
        <v>-3915.3636016126711</v>
      </c>
      <c r="E16" s="343">
        <v>-3989.1</v>
      </c>
    </row>
    <row r="17" spans="2:7" s="19" customFormat="1" ht="15" customHeight="1">
      <c r="B17" s="377">
        <v>10</v>
      </c>
      <c r="C17" s="378" t="s">
        <v>22</v>
      </c>
      <c r="D17" s="379">
        <v>0</v>
      </c>
      <c r="E17" s="111">
        <v>-59910.400000000001</v>
      </c>
    </row>
    <row r="18" spans="2:7" s="19" customFormat="1" ht="15" customHeight="1">
      <c r="B18" s="377">
        <v>11</v>
      </c>
      <c r="C18" s="378" t="s">
        <v>23</v>
      </c>
      <c r="D18" s="379">
        <v>-2922</v>
      </c>
      <c r="E18" s="111">
        <v>-2922</v>
      </c>
    </row>
    <row r="19" spans="2:7" s="19" customFormat="1" ht="15" customHeight="1">
      <c r="B19" s="377">
        <v>12</v>
      </c>
      <c r="C19" s="378" t="s">
        <v>234</v>
      </c>
      <c r="D19" s="379">
        <v>-150421.95820000069</v>
      </c>
      <c r="E19" s="111">
        <v>0</v>
      </c>
    </row>
    <row r="20" spans="2:7" s="19" customFormat="1" ht="15" customHeight="1">
      <c r="B20" s="377">
        <v>13</v>
      </c>
      <c r="C20" s="378" t="s">
        <v>24</v>
      </c>
      <c r="D20" s="383">
        <v>-579768.00752916175</v>
      </c>
      <c r="E20" s="111">
        <v>-575794.69999999995</v>
      </c>
      <c r="G20" s="20"/>
    </row>
    <row r="21" spans="2:7" s="19" customFormat="1" ht="15" customHeight="1">
      <c r="B21" s="377">
        <v>14</v>
      </c>
      <c r="C21" s="378" t="s">
        <v>25</v>
      </c>
      <c r="D21" s="379">
        <v>-1200428.152307987</v>
      </c>
      <c r="E21" s="111">
        <v>-1313009.5</v>
      </c>
      <c r="F21" s="20"/>
      <c r="G21" s="20"/>
    </row>
    <row r="22" spans="2:7" ht="15" customHeight="1">
      <c r="B22" s="280"/>
      <c r="C22" s="169" t="s">
        <v>26</v>
      </c>
      <c r="D22" s="380">
        <v>4974060.2053512391</v>
      </c>
      <c r="E22" s="381">
        <v>4895391.5999999996</v>
      </c>
      <c r="F22" s="7"/>
    </row>
    <row r="23" spans="2:7" s="19" customFormat="1" ht="15" customHeight="1">
      <c r="B23" s="377">
        <v>15</v>
      </c>
      <c r="C23" s="378" t="s">
        <v>27</v>
      </c>
      <c r="D23" s="382">
        <v>1168.8</v>
      </c>
      <c r="E23" s="343">
        <v>2045.4</v>
      </c>
    </row>
    <row r="24" spans="2:7" s="19" customFormat="1" ht="15" customHeight="1">
      <c r="B24" s="377">
        <v>16</v>
      </c>
      <c r="C24" s="378" t="s">
        <v>28</v>
      </c>
      <c r="D24" s="379">
        <v>72739.99576143884</v>
      </c>
      <c r="E24" s="111">
        <v>70440.7</v>
      </c>
    </row>
    <row r="25" spans="2:7" s="19" customFormat="1" ht="15" customHeight="1">
      <c r="B25" s="377">
        <v>17</v>
      </c>
      <c r="C25" s="378" t="s">
        <v>29</v>
      </c>
      <c r="D25" s="379"/>
      <c r="E25" s="111">
        <v>0</v>
      </c>
    </row>
    <row r="26" spans="2:7" s="19" customFormat="1" ht="15" customHeight="1">
      <c r="B26" s="377">
        <v>18</v>
      </c>
      <c r="C26" s="378" t="s">
        <v>30</v>
      </c>
      <c r="D26" s="379"/>
      <c r="E26" s="111">
        <v>0</v>
      </c>
    </row>
    <row r="27" spans="2:7" s="19" customFormat="1" ht="15" customHeight="1">
      <c r="B27" s="377"/>
      <c r="C27" s="377" t="s">
        <v>31</v>
      </c>
      <c r="D27" s="379"/>
      <c r="E27" s="111">
        <v>0</v>
      </c>
    </row>
    <row r="28" spans="2:7" s="19" customFormat="1" ht="15" customHeight="1">
      <c r="B28" s="377"/>
      <c r="C28" s="377" t="s">
        <v>32</v>
      </c>
      <c r="D28" s="379"/>
      <c r="E28" s="111">
        <v>0</v>
      </c>
    </row>
    <row r="29" spans="2:7" s="19" customFormat="1" ht="24" customHeight="1">
      <c r="B29" s="384"/>
      <c r="C29" s="384" t="s">
        <v>33</v>
      </c>
      <c r="D29" s="379"/>
      <c r="E29" s="111">
        <v>0</v>
      </c>
    </row>
    <row r="30" spans="2:7" s="19" customFormat="1" ht="15" customHeight="1">
      <c r="B30" s="384"/>
      <c r="C30" s="384" t="s">
        <v>34</v>
      </c>
      <c r="D30" s="379"/>
      <c r="E30" s="111">
        <v>0</v>
      </c>
    </row>
    <row r="31" spans="2:7" ht="15" customHeight="1">
      <c r="B31" s="280"/>
      <c r="C31" s="169" t="s">
        <v>35</v>
      </c>
      <c r="D31" s="380">
        <v>5047969.0011126781</v>
      </c>
      <c r="E31" s="381">
        <v>4967877.7</v>
      </c>
    </row>
    <row r="32" spans="2:7" s="19" customFormat="1" ht="15" customHeight="1">
      <c r="B32" s="377">
        <v>19</v>
      </c>
      <c r="C32" s="378" t="s">
        <v>27</v>
      </c>
      <c r="D32" s="382">
        <v>477674.74178746156</v>
      </c>
      <c r="E32" s="343">
        <v>526548.5</v>
      </c>
    </row>
    <row r="33" spans="2:7" s="19" customFormat="1" ht="15" customHeight="1">
      <c r="B33" s="377">
        <v>20</v>
      </c>
      <c r="C33" s="378" t="s">
        <v>36</v>
      </c>
      <c r="D33" s="379">
        <v>151776.95609632682</v>
      </c>
      <c r="E33" s="111">
        <v>145457.5</v>
      </c>
    </row>
    <row r="34" spans="2:7" s="19" customFormat="1" ht="15" customHeight="1">
      <c r="B34" s="377">
        <v>21</v>
      </c>
      <c r="C34" s="378" t="s">
        <v>37</v>
      </c>
      <c r="D34" s="379"/>
      <c r="E34" s="111">
        <v>0</v>
      </c>
    </row>
    <row r="35" spans="2:7" s="19" customFormat="1" ht="15" customHeight="1">
      <c r="B35" s="377">
        <v>22</v>
      </c>
      <c r="C35" s="378" t="s">
        <v>38</v>
      </c>
      <c r="D35" s="379">
        <v>-58800</v>
      </c>
      <c r="E35" s="111">
        <v>-58800</v>
      </c>
    </row>
    <row r="36" spans="2:7" s="19" customFormat="1" ht="15" customHeight="1">
      <c r="B36" s="377">
        <v>23</v>
      </c>
      <c r="C36" s="378" t="s">
        <v>39</v>
      </c>
      <c r="D36" s="379"/>
      <c r="E36" s="111">
        <v>0</v>
      </c>
    </row>
    <row r="37" spans="2:7" ht="15" customHeight="1">
      <c r="B37" s="280"/>
      <c r="C37" s="169" t="s">
        <v>40</v>
      </c>
      <c r="D37" s="380">
        <v>570651.69788378838</v>
      </c>
      <c r="E37" s="381">
        <v>613206</v>
      </c>
      <c r="G37"/>
    </row>
    <row r="38" spans="2:7" ht="15" customHeight="1" thickBot="1">
      <c r="B38" s="385"/>
      <c r="C38" s="249" t="s">
        <v>41</v>
      </c>
      <c r="D38" s="386">
        <v>5618620.6989964666</v>
      </c>
      <c r="E38" s="387">
        <v>5581083.5999999996</v>
      </c>
      <c r="G38"/>
    </row>
    <row r="39" spans="2:7" s="19" customFormat="1" ht="15" customHeight="1" thickTop="1">
      <c r="B39" s="21"/>
      <c r="C39" s="21"/>
      <c r="D39" s="21"/>
      <c r="E39" s="21"/>
    </row>
    <row r="40" spans="2:7" s="19" customFormat="1" ht="23.25" customHeight="1">
      <c r="B40" s="1480"/>
      <c r="C40" s="1480"/>
      <c r="D40" s="1480"/>
      <c r="E40" s="1480"/>
    </row>
    <row r="41" spans="2:7" s="19" customFormat="1" ht="15" customHeight="1">
      <c r="B41" s="1480"/>
      <c r="C41" s="1480"/>
      <c r="D41" s="1480"/>
      <c r="E41" s="1480"/>
    </row>
    <row r="42" spans="2:7" s="19" customFormat="1" ht="15" customHeight="1">
      <c r="B42" s="1480"/>
      <c r="C42" s="1480"/>
      <c r="D42" s="1480"/>
      <c r="E42" s="1480"/>
    </row>
    <row r="43" spans="2:7" s="19" customFormat="1" ht="15" customHeight="1">
      <c r="B43" s="1480"/>
      <c r="C43" s="1480"/>
      <c r="D43" s="1480"/>
      <c r="E43" s="1480"/>
    </row>
    <row r="44" spans="2:7" s="19" customFormat="1" ht="15" customHeight="1">
      <c r="B44" s="1480"/>
      <c r="C44" s="1480"/>
      <c r="D44" s="1480"/>
      <c r="E44" s="1480"/>
    </row>
    <row r="45" spans="2:7" s="19" customFormat="1" ht="15" customHeight="1">
      <c r="B45" s="1480"/>
      <c r="C45" s="1480"/>
      <c r="D45" s="1480"/>
      <c r="E45" s="1480"/>
    </row>
    <row r="46" spans="2:7" s="19" customFormat="1" ht="15" customHeight="1">
      <c r="B46" s="1480"/>
      <c r="C46" s="1480"/>
      <c r="D46" s="1480"/>
      <c r="E46" s="1480"/>
    </row>
    <row r="47" spans="2:7" s="19" customFormat="1" ht="15" customHeight="1">
      <c r="B47" s="1480"/>
      <c r="C47" s="1480"/>
      <c r="D47" s="1480"/>
      <c r="E47" s="1480"/>
    </row>
    <row r="48" spans="2:7" s="19" customFormat="1" ht="15" customHeight="1">
      <c r="B48" s="1480"/>
      <c r="C48" s="1480"/>
      <c r="D48" s="1480"/>
      <c r="E48" s="1480"/>
    </row>
    <row r="49" spans="2:5" s="19" customFormat="1" ht="15" customHeight="1">
      <c r="B49" s="1480"/>
      <c r="C49" s="1480"/>
      <c r="D49" s="1480"/>
      <c r="E49" s="1480"/>
    </row>
    <row r="50" spans="2:5" s="19" customFormat="1" ht="15" customHeight="1">
      <c r="B50" s="1480"/>
      <c r="C50" s="1480"/>
      <c r="D50" s="1480"/>
      <c r="E50" s="1480"/>
    </row>
    <row r="51" spans="2:5" s="19" customFormat="1" ht="15" customHeight="1"/>
    <row r="52" spans="2:5" s="19" customFormat="1" ht="15" customHeight="1"/>
    <row r="53" spans="2:5" s="19" customFormat="1" ht="15" customHeight="1"/>
    <row r="54" spans="2:5" s="19" customFormat="1" ht="15" customHeight="1"/>
    <row r="55" spans="2:5" s="19" customFormat="1" ht="15" customHeight="1"/>
    <row r="56" spans="2:5" s="19" customFormat="1" ht="15" customHeight="1"/>
    <row r="57" spans="2:5" s="19" customFormat="1" ht="15" customHeight="1"/>
    <row r="58" spans="2:5" s="19" customFormat="1" ht="15" customHeight="1"/>
    <row r="59" spans="2:5" s="19" customFormat="1" ht="15" customHeight="1"/>
    <row r="60" spans="2:5" s="19" customFormat="1" ht="15" customHeight="1"/>
    <row r="61" spans="2:5" s="19" customFormat="1" ht="15" customHeight="1"/>
    <row r="62" spans="2:5" s="19" customFormat="1" ht="15" customHeight="1"/>
  </sheetData>
  <mergeCells count="13">
    <mergeCell ref="G5:G6"/>
    <mergeCell ref="B2:D2"/>
    <mergeCell ref="B50:E50"/>
    <mergeCell ref="B40:E40"/>
    <mergeCell ref="B41:E41"/>
    <mergeCell ref="B42:E42"/>
    <mergeCell ref="B43:E43"/>
    <mergeCell ref="B44:E44"/>
    <mergeCell ref="B45:E45"/>
    <mergeCell ref="B46:E46"/>
    <mergeCell ref="B47:E47"/>
    <mergeCell ref="B48:E48"/>
    <mergeCell ref="B49:E49"/>
  </mergeCells>
  <hyperlinks>
    <hyperlink ref="G5" location="Índice!A1" display="Back to the Index"/>
  </hyperlinks>
  <pageMargins left="0.7" right="0.7" top="0.75" bottom="0.75" header="0.3" footer="0.3"/>
  <pageSetup paperSize="9" orientation="portrait" r:id="rId1"/>
  <ignoredErrors>
    <ignoredError sqref="D5:E5" twoDigitTextYear="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G70"/>
  <sheetViews>
    <sheetView zoomScaleNormal="100" workbookViewId="0"/>
  </sheetViews>
  <sheetFormatPr defaultRowHeight="15" customHeight="1"/>
  <cols>
    <col min="1" max="1" width="12.7109375" style="181" customWidth="1"/>
    <col min="2" max="2" width="6.42578125" style="181" customWidth="1"/>
    <col min="3" max="3" width="123.85546875" style="181" customWidth="1"/>
    <col min="4" max="5" width="19.140625" style="181" customWidth="1"/>
    <col min="6" max="6" width="8.7109375" style="181" customWidth="1"/>
    <col min="7" max="7" width="12.7109375" style="181" customWidth="1"/>
    <col min="8" max="16384" width="9.140625" style="181"/>
  </cols>
  <sheetData>
    <row r="2" spans="2:7" ht="15" customHeight="1">
      <c r="B2" s="1479" t="s">
        <v>1899</v>
      </c>
      <c r="C2" s="1479"/>
      <c r="D2" s="680"/>
      <c r="E2" s="654"/>
    </row>
    <row r="3" spans="2:7" ht="15" customHeight="1">
      <c r="B3" s="374" t="s">
        <v>0</v>
      </c>
      <c r="C3" s="1109"/>
      <c r="D3" s="1109"/>
      <c r="E3" s="654"/>
    </row>
    <row r="4" spans="2:7" ht="15" customHeight="1">
      <c r="B4" s="1124"/>
    </row>
    <row r="5" spans="2:7" s="232" customFormat="1" ht="35.1" customHeight="1">
      <c r="B5" s="1481" t="s">
        <v>1558</v>
      </c>
      <c r="C5" s="1481"/>
      <c r="D5" s="734" t="s">
        <v>1409</v>
      </c>
      <c r="E5" s="443" t="s">
        <v>1410</v>
      </c>
      <c r="G5" s="441" t="s">
        <v>629</v>
      </c>
    </row>
    <row r="6" spans="2:7" ht="15" customHeight="1">
      <c r="B6" s="447">
        <v>1</v>
      </c>
      <c r="C6" s="448" t="s">
        <v>631</v>
      </c>
      <c r="D6" s="627">
        <v>75933421.355539992</v>
      </c>
      <c r="E6" s="449">
        <v>71939450.264950007</v>
      </c>
      <c r="G6"/>
    </row>
    <row r="7" spans="2:7" ht="15" customHeight="1">
      <c r="B7" s="450">
        <v>2</v>
      </c>
      <c r="C7" s="451" t="s">
        <v>632</v>
      </c>
      <c r="D7" s="629">
        <v>-920.88851999999997</v>
      </c>
      <c r="E7" s="452">
        <v>108734.24664002657</v>
      </c>
    </row>
    <row r="8" spans="2:7" ht="24.95" customHeight="1">
      <c r="B8" s="450">
        <v>3</v>
      </c>
      <c r="C8" s="451" t="s">
        <v>633</v>
      </c>
      <c r="D8" s="629">
        <v>0</v>
      </c>
      <c r="E8" s="452">
        <v>0</v>
      </c>
    </row>
    <row r="9" spans="2:7" ht="15" customHeight="1">
      <c r="B9" s="450">
        <v>4</v>
      </c>
      <c r="C9" s="451" t="s">
        <v>634</v>
      </c>
      <c r="D9" s="629">
        <v>889684.48478145211</v>
      </c>
      <c r="E9" s="452">
        <v>451.57016999984626</v>
      </c>
    </row>
    <row r="10" spans="2:7" ht="15" customHeight="1">
      <c r="B10" s="450">
        <v>5</v>
      </c>
      <c r="C10" s="451" t="s">
        <v>635</v>
      </c>
      <c r="D10" s="629">
        <v>68274.105008586805</v>
      </c>
      <c r="E10" s="452">
        <v>0</v>
      </c>
    </row>
    <row r="11" spans="2:7" ht="15" customHeight="1">
      <c r="B11" s="450">
        <v>6</v>
      </c>
      <c r="C11" s="451" t="s">
        <v>636</v>
      </c>
      <c r="D11" s="629">
        <v>5151577.32179402</v>
      </c>
      <c r="E11" s="452">
        <v>3571601.3011811236</v>
      </c>
    </row>
    <row r="12" spans="2:7" ht="15" customHeight="1">
      <c r="B12" s="450" t="s">
        <v>637</v>
      </c>
      <c r="C12" s="451" t="s">
        <v>638</v>
      </c>
      <c r="D12" s="629">
        <v>0</v>
      </c>
      <c r="E12" s="452">
        <v>0</v>
      </c>
    </row>
    <row r="13" spans="2:7" ht="24.95" customHeight="1">
      <c r="B13" s="450" t="s">
        <v>639</v>
      </c>
      <c r="C13" s="451" t="s">
        <v>640</v>
      </c>
      <c r="D13" s="629">
        <v>0</v>
      </c>
      <c r="E13" s="452">
        <v>0</v>
      </c>
    </row>
    <row r="14" spans="2:7" ht="15" customHeight="1">
      <c r="B14" s="450">
        <v>7</v>
      </c>
      <c r="C14" s="451" t="s">
        <v>570</v>
      </c>
      <c r="D14" s="629">
        <v>-1487078.2606108636</v>
      </c>
      <c r="E14" s="452">
        <v>-1169298.1061886549</v>
      </c>
    </row>
    <row r="15" spans="2:7" ht="15" customHeight="1" thickBot="1">
      <c r="B15" s="446">
        <v>8</v>
      </c>
      <c r="C15" s="235" t="s">
        <v>1862</v>
      </c>
      <c r="D15" s="978">
        <f>SUM(D6:D14)</f>
        <v>80554958.117993191</v>
      </c>
      <c r="E15" s="453">
        <f>SUM(E6:E14)</f>
        <v>74450939.276752502</v>
      </c>
    </row>
    <row r="16" spans="2:7" ht="15" customHeight="1" thickTop="1"/>
    <row r="17" spans="2:5" s="232" customFormat="1" ht="35.1" customHeight="1">
      <c r="B17" s="977" t="s">
        <v>641</v>
      </c>
      <c r="C17" s="239"/>
      <c r="D17" s="735">
        <v>43465</v>
      </c>
      <c r="E17" s="736">
        <v>43100</v>
      </c>
    </row>
    <row r="18" spans="2:5" ht="24.95" customHeight="1">
      <c r="B18" s="1482" t="s">
        <v>1863</v>
      </c>
      <c r="C18" s="1482"/>
      <c r="D18" s="1482"/>
      <c r="E18" s="1482"/>
    </row>
    <row r="19" spans="2:5" ht="15" customHeight="1">
      <c r="B19" s="966">
        <v>1</v>
      </c>
      <c r="C19" s="967" t="s">
        <v>642</v>
      </c>
      <c r="D19" s="968">
        <v>76019567.516303718</v>
      </c>
      <c r="E19" s="969">
        <v>71058192.643259987</v>
      </c>
    </row>
    <row r="20" spans="2:5" ht="15" customHeight="1">
      <c r="B20" s="450">
        <v>2</v>
      </c>
      <c r="C20" s="451" t="s">
        <v>643</v>
      </c>
      <c r="D20" s="963">
        <v>-974058.64404565503</v>
      </c>
      <c r="E20" s="960">
        <v>-1067728.27854848</v>
      </c>
    </row>
    <row r="21" spans="2:5" ht="15" customHeight="1">
      <c r="B21" s="970">
        <v>3</v>
      </c>
      <c r="C21" s="240" t="s">
        <v>1873</v>
      </c>
      <c r="D21" s="964">
        <f>SUM(D19:D20)</f>
        <v>75045508.872258067</v>
      </c>
      <c r="E21" s="961">
        <f>SUM(E19:E20)</f>
        <v>69990464.364711508</v>
      </c>
    </row>
    <row r="22" spans="2:5" ht="24.95" customHeight="1">
      <c r="B22" s="1483" t="s">
        <v>1864</v>
      </c>
      <c r="C22" s="1483"/>
      <c r="D22" s="1483"/>
      <c r="E22" s="1483"/>
    </row>
    <row r="23" spans="2:5" ht="15" customHeight="1">
      <c r="B23" s="450">
        <v>4</v>
      </c>
      <c r="C23" s="451" t="s">
        <v>644</v>
      </c>
      <c r="D23" s="962">
        <v>455101.92191999999</v>
      </c>
      <c r="E23" s="455">
        <v>646575.469515534</v>
      </c>
    </row>
    <row r="24" spans="2:5" ht="15" customHeight="1">
      <c r="B24" s="450">
        <v>5</v>
      </c>
      <c r="C24" s="451" t="s">
        <v>645</v>
      </c>
      <c r="D24" s="962">
        <v>158161.48719233065</v>
      </c>
      <c r="E24" s="455">
        <v>446058.11846487201</v>
      </c>
    </row>
    <row r="25" spans="2:5" ht="15" customHeight="1">
      <c r="B25" s="450" t="s">
        <v>646</v>
      </c>
      <c r="C25" s="451" t="s">
        <v>647</v>
      </c>
      <c r="D25" s="962">
        <v>0</v>
      </c>
      <c r="E25" s="455">
        <v>0</v>
      </c>
    </row>
    <row r="26" spans="2:5" ht="15" customHeight="1">
      <c r="B26" s="450">
        <v>6</v>
      </c>
      <c r="C26" s="451" t="s">
        <v>648</v>
      </c>
      <c r="D26" s="962">
        <v>0</v>
      </c>
      <c r="E26" s="455">
        <v>0</v>
      </c>
    </row>
    <row r="27" spans="2:5" ht="15" customHeight="1">
      <c r="B27" s="450">
        <v>7</v>
      </c>
      <c r="C27" s="451" t="s">
        <v>649</v>
      </c>
      <c r="D27" s="962">
        <v>-152810</v>
      </c>
      <c r="E27" s="455">
        <v>-211530</v>
      </c>
    </row>
    <row r="28" spans="2:5" ht="15" customHeight="1">
      <c r="B28" s="450">
        <v>8</v>
      </c>
      <c r="C28" s="451" t="s">
        <v>650</v>
      </c>
      <c r="D28" s="962">
        <v>-225514.52925000002</v>
      </c>
      <c r="E28" s="455">
        <v>-253507.77479664999</v>
      </c>
    </row>
    <row r="29" spans="2:5" ht="15" customHeight="1">
      <c r="B29" s="450">
        <v>9</v>
      </c>
      <c r="C29" s="451" t="s">
        <v>651</v>
      </c>
      <c r="D29" s="962">
        <v>64681.476298758083</v>
      </c>
      <c r="E29" s="455">
        <v>261277.79767606501</v>
      </c>
    </row>
    <row r="30" spans="2:5" ht="15" customHeight="1">
      <c r="B30" s="450">
        <v>10</v>
      </c>
      <c r="C30" s="451" t="s">
        <v>652</v>
      </c>
      <c r="D30" s="962">
        <v>0</v>
      </c>
      <c r="E30" s="455">
        <v>0</v>
      </c>
    </row>
    <row r="31" spans="2:5" ht="15" customHeight="1">
      <c r="B31" s="456">
        <v>11</v>
      </c>
      <c r="C31" s="444" t="s">
        <v>1865</v>
      </c>
      <c r="D31" s="964">
        <f>SUM(D23:D30)</f>
        <v>299620.35616108868</v>
      </c>
      <c r="E31" s="961">
        <f>SUM(E23:E30)</f>
        <v>888873.61085982085</v>
      </c>
    </row>
    <row r="32" spans="2:5" ht="24.95" customHeight="1">
      <c r="B32" s="1483" t="s">
        <v>1866</v>
      </c>
      <c r="C32" s="1483"/>
      <c r="D32" s="1483"/>
      <c r="E32" s="1483"/>
    </row>
    <row r="33" spans="2:5" ht="15" customHeight="1">
      <c r="B33" s="450">
        <v>12</v>
      </c>
      <c r="C33" s="451" t="s">
        <v>653</v>
      </c>
      <c r="D33" s="962">
        <v>58251.567780000005</v>
      </c>
      <c r="E33" s="455">
        <v>0</v>
      </c>
    </row>
    <row r="34" spans="2:5" ht="15" customHeight="1">
      <c r="B34" s="450">
        <v>13</v>
      </c>
      <c r="C34" s="451" t="s">
        <v>654</v>
      </c>
      <c r="D34" s="962">
        <v>0</v>
      </c>
      <c r="E34" s="455"/>
    </row>
    <row r="35" spans="2:5" ht="15" customHeight="1">
      <c r="B35" s="450">
        <v>14</v>
      </c>
      <c r="C35" s="451" t="s">
        <v>655</v>
      </c>
      <c r="D35" s="962">
        <v>0</v>
      </c>
      <c r="E35" s="455">
        <v>0</v>
      </c>
    </row>
    <row r="36" spans="2:5" ht="15" customHeight="1">
      <c r="B36" s="450" t="s">
        <v>656</v>
      </c>
      <c r="C36" s="451" t="s">
        <v>657</v>
      </c>
      <c r="D36" s="962">
        <v>0</v>
      </c>
      <c r="E36" s="455">
        <v>0</v>
      </c>
    </row>
    <row r="37" spans="2:5" ht="15" customHeight="1">
      <c r="B37" s="450">
        <v>15</v>
      </c>
      <c r="C37" s="451" t="s">
        <v>658</v>
      </c>
      <c r="D37" s="962">
        <v>0</v>
      </c>
      <c r="E37" s="455">
        <v>0</v>
      </c>
    </row>
    <row r="38" spans="2:5" ht="15" customHeight="1">
      <c r="B38" s="450" t="s">
        <v>659</v>
      </c>
      <c r="C38" s="451" t="s">
        <v>660</v>
      </c>
      <c r="D38" s="962">
        <v>0</v>
      </c>
      <c r="E38" s="455">
        <v>0</v>
      </c>
    </row>
    <row r="39" spans="2:5" ht="15" customHeight="1">
      <c r="B39" s="456">
        <v>16</v>
      </c>
      <c r="C39" s="444" t="s">
        <v>1870</v>
      </c>
      <c r="D39" s="964">
        <f>SUM(D33:D38)</f>
        <v>58251.567780000005</v>
      </c>
      <c r="E39" s="961">
        <f>SUM(E33:E38)</f>
        <v>0</v>
      </c>
    </row>
    <row r="40" spans="2:5" ht="24.95" customHeight="1">
      <c r="B40" s="1483" t="s">
        <v>1867</v>
      </c>
      <c r="C40" s="1483"/>
      <c r="D40" s="1483"/>
      <c r="E40" s="1483"/>
    </row>
    <row r="41" spans="2:5" ht="15" customHeight="1">
      <c r="B41" s="450">
        <v>17</v>
      </c>
      <c r="C41" s="458" t="s">
        <v>661</v>
      </c>
      <c r="D41" s="962">
        <v>19745165.022731379</v>
      </c>
      <c r="E41" s="455">
        <v>12126738.899760868</v>
      </c>
    </row>
    <row r="42" spans="2:5" ht="15" customHeight="1">
      <c r="B42" s="450">
        <v>18</v>
      </c>
      <c r="C42" s="451" t="s">
        <v>662</v>
      </c>
      <c r="D42" s="962">
        <v>-14593587.700937359</v>
      </c>
      <c r="E42" s="455">
        <v>-8555137.5985797457</v>
      </c>
    </row>
    <row r="43" spans="2:5" ht="15" customHeight="1">
      <c r="B43" s="456">
        <v>19</v>
      </c>
      <c r="C43" s="444" t="s">
        <v>1872</v>
      </c>
      <c r="D43" s="964">
        <f>SUM(D41:D42)</f>
        <v>5151577.32179402</v>
      </c>
      <c r="E43" s="961">
        <f>SUM(E41:E42)</f>
        <v>3571601.3011811227</v>
      </c>
    </row>
    <row r="44" spans="2:5" ht="24.95" customHeight="1">
      <c r="B44" s="1483" t="s">
        <v>1874</v>
      </c>
      <c r="C44" s="1483"/>
      <c r="D44" s="1483"/>
      <c r="E44" s="1483"/>
    </row>
    <row r="45" spans="2:5" ht="15" customHeight="1">
      <c r="B45" s="450" t="s">
        <v>663</v>
      </c>
      <c r="C45" s="451" t="s">
        <v>664</v>
      </c>
      <c r="D45" s="962">
        <v>0</v>
      </c>
      <c r="E45" s="455">
        <v>0</v>
      </c>
    </row>
    <row r="46" spans="2:5" ht="15" customHeight="1">
      <c r="B46" s="450" t="s">
        <v>665</v>
      </c>
      <c r="C46" s="451" t="s">
        <v>666</v>
      </c>
      <c r="D46" s="962">
        <v>0</v>
      </c>
      <c r="E46" s="455">
        <v>0</v>
      </c>
    </row>
    <row r="47" spans="2:5" ht="24.95" customHeight="1">
      <c r="B47" s="1483" t="s">
        <v>1868</v>
      </c>
      <c r="C47" s="1483"/>
      <c r="D47" s="1483"/>
      <c r="E47" s="1483"/>
    </row>
    <row r="48" spans="2:5" ht="15" customHeight="1">
      <c r="B48" s="456">
        <v>20</v>
      </c>
      <c r="C48" s="444" t="s">
        <v>164</v>
      </c>
      <c r="D48" s="973">
        <v>5047969.0014464809</v>
      </c>
      <c r="E48" s="974">
        <v>5319273.4478289802</v>
      </c>
    </row>
    <row r="49" spans="2:5" ht="15" customHeight="1">
      <c r="B49" s="971">
        <v>21</v>
      </c>
      <c r="C49" s="972" t="s">
        <v>1871</v>
      </c>
      <c r="D49" s="975">
        <f>D43+D39+D31+D21</f>
        <v>80554958.117993176</v>
      </c>
      <c r="E49" s="976">
        <f>E43+E39+E31+E21</f>
        <v>74450939.276752457</v>
      </c>
    </row>
    <row r="50" spans="2:5" ht="24.95" customHeight="1">
      <c r="B50" s="1483" t="s">
        <v>43</v>
      </c>
      <c r="C50" s="1483"/>
      <c r="D50" s="1483"/>
      <c r="E50" s="1483"/>
    </row>
    <row r="51" spans="2:5" ht="15" customHeight="1">
      <c r="B51" s="450">
        <v>22</v>
      </c>
      <c r="C51" s="451" t="s">
        <v>43</v>
      </c>
      <c r="D51" s="1125">
        <f>D48/D49</f>
        <v>6.2664907528751354E-2</v>
      </c>
      <c r="E51" s="1126">
        <f>E48/E49</f>
        <v>7.1446693614649129E-2</v>
      </c>
    </row>
    <row r="52" spans="2:5" ht="24.95" customHeight="1">
      <c r="B52" s="1483" t="s">
        <v>1869</v>
      </c>
      <c r="C52" s="1483"/>
      <c r="D52" s="1484"/>
      <c r="E52" s="1484"/>
    </row>
    <row r="53" spans="2:5" ht="15" customHeight="1">
      <c r="B53" s="450" t="s">
        <v>667</v>
      </c>
      <c r="C53" s="451" t="s">
        <v>668</v>
      </c>
      <c r="D53" s="629" t="s">
        <v>669</v>
      </c>
      <c r="E53" s="452" t="s">
        <v>669</v>
      </c>
    </row>
    <row r="54" spans="2:5" ht="15" customHeight="1" thickBot="1">
      <c r="B54" s="459" t="s">
        <v>670</v>
      </c>
      <c r="C54" s="460" t="s">
        <v>671</v>
      </c>
      <c r="D54" s="965">
        <v>0</v>
      </c>
      <c r="E54" s="461">
        <v>0</v>
      </c>
    </row>
    <row r="55" spans="2:5" ht="15" customHeight="1" thickTop="1"/>
    <row r="56" spans="2:5" s="232" customFormat="1" ht="35.1" customHeight="1">
      <c r="B56" s="1481" t="s">
        <v>672</v>
      </c>
      <c r="C56" s="1481"/>
      <c r="D56" s="735">
        <v>43465</v>
      </c>
      <c r="E56" s="736">
        <v>43100</v>
      </c>
    </row>
    <row r="57" spans="2:5" ht="15" customHeight="1">
      <c r="B57" s="447" t="s">
        <v>673</v>
      </c>
      <c r="C57" s="462" t="s">
        <v>674</v>
      </c>
      <c r="D57" s="627">
        <v>76019567.516303718</v>
      </c>
      <c r="E57" s="449">
        <v>62693676.100000001</v>
      </c>
    </row>
    <row r="58" spans="2:5" ht="15" customHeight="1">
      <c r="B58" s="450" t="s">
        <v>675</v>
      </c>
      <c r="C58" s="451" t="s">
        <v>676</v>
      </c>
      <c r="D58" s="629">
        <v>1011919.8569296277</v>
      </c>
      <c r="E58" s="452">
        <v>2041213.1</v>
      </c>
    </row>
    <row r="59" spans="2:5" ht="15" customHeight="1">
      <c r="B59" s="450" t="s">
        <v>677</v>
      </c>
      <c r="C59" s="451" t="s">
        <v>678</v>
      </c>
      <c r="D59" s="629">
        <v>77031487.373233348</v>
      </c>
      <c r="E59" s="452">
        <v>64734889.100000001</v>
      </c>
    </row>
    <row r="60" spans="2:5" ht="15" customHeight="1">
      <c r="B60" s="956"/>
      <c r="C60" s="451" t="s">
        <v>1559</v>
      </c>
      <c r="D60" s="629">
        <v>0</v>
      </c>
      <c r="E60" s="452">
        <v>0</v>
      </c>
    </row>
    <row r="61" spans="2:5" ht="15" customHeight="1">
      <c r="B61" s="956"/>
      <c r="C61" s="451" t="s">
        <v>1560</v>
      </c>
      <c r="D61" s="629">
        <v>14871865.872738976</v>
      </c>
      <c r="E61" s="452">
        <v>12007547.872160001</v>
      </c>
    </row>
    <row r="62" spans="2:5" ht="15" customHeight="1">
      <c r="B62" s="956"/>
      <c r="C62" s="451" t="s">
        <v>1561</v>
      </c>
      <c r="D62" s="629">
        <v>862572.66593054659</v>
      </c>
      <c r="E62" s="452">
        <v>798628.40730999992</v>
      </c>
    </row>
    <row r="63" spans="2:5" ht="15" customHeight="1">
      <c r="B63" s="956"/>
      <c r="C63" s="451" t="s">
        <v>1562</v>
      </c>
      <c r="D63" s="629">
        <v>1154358.53369</v>
      </c>
      <c r="E63" s="452">
        <v>303956.87806000002</v>
      </c>
    </row>
    <row r="64" spans="2:5" ht="15" customHeight="1">
      <c r="B64" s="956"/>
      <c r="C64" s="451" t="s">
        <v>1563</v>
      </c>
      <c r="D64" s="629">
        <v>24775717.526596338</v>
      </c>
      <c r="E64" s="452">
        <v>24041422.897459999</v>
      </c>
    </row>
    <row r="65" spans="2:7" ht="15" customHeight="1">
      <c r="B65" s="956"/>
      <c r="C65" s="451" t="s">
        <v>1564</v>
      </c>
      <c r="D65" s="629">
        <v>7839203.2429298777</v>
      </c>
      <c r="E65" s="452">
        <v>6599982.4454100002</v>
      </c>
    </row>
    <row r="66" spans="2:7" ht="15" customHeight="1">
      <c r="B66" s="956"/>
      <c r="C66" s="451" t="s">
        <v>1565</v>
      </c>
      <c r="D66" s="629">
        <v>12734056.020599328</v>
      </c>
      <c r="E66" s="452">
        <v>10369891.123219999</v>
      </c>
    </row>
    <row r="67" spans="2:7" ht="15" customHeight="1">
      <c r="B67" s="956"/>
      <c r="C67" s="451" t="s">
        <v>1566</v>
      </c>
      <c r="D67" s="629">
        <v>4988318.625477422</v>
      </c>
      <c r="E67" s="452">
        <v>6928377.4887399999</v>
      </c>
      <c r="G67" s="1352" t="s">
        <v>629</v>
      </c>
    </row>
    <row r="68" spans="2:7" ht="15" customHeight="1" thickBot="1">
      <c r="B68" s="957"/>
      <c r="C68" s="460" t="s">
        <v>1567</v>
      </c>
      <c r="D68" s="631">
        <v>9805394.8852708545</v>
      </c>
      <c r="E68" s="463">
        <v>9774357.4840599988</v>
      </c>
      <c r="G68" s="1352"/>
    </row>
    <row r="69" spans="2:7" ht="15" customHeight="1" thickTop="1">
      <c r="B69" s="198"/>
      <c r="C69" s="198"/>
      <c r="D69" s="198"/>
      <c r="E69" s="198"/>
    </row>
    <row r="70" spans="2:7" ht="15" customHeight="1">
      <c r="B70" s="198"/>
      <c r="C70" s="198"/>
      <c r="D70" s="198"/>
      <c r="E70" s="198"/>
    </row>
  </sheetData>
  <mergeCells count="12">
    <mergeCell ref="B2:C2"/>
    <mergeCell ref="B5:C5"/>
    <mergeCell ref="B56:C56"/>
    <mergeCell ref="G67:G68"/>
    <mergeCell ref="B18:E18"/>
    <mergeCell ref="B22:E22"/>
    <mergeCell ref="B32:E32"/>
    <mergeCell ref="B40:E40"/>
    <mergeCell ref="B44:E44"/>
    <mergeCell ref="B47:E47"/>
    <mergeCell ref="B50:E50"/>
    <mergeCell ref="B52:E52"/>
  </mergeCells>
  <hyperlinks>
    <hyperlink ref="G5" location="Índice!A1" display="Voltar ao Índice"/>
    <hyperlink ref="G67" location="Índice!A1" display="Voltar ao Índice"/>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2:L23"/>
  <sheetViews>
    <sheetView showGridLines="0" showZeros="0" zoomScaleNormal="100" workbookViewId="0"/>
  </sheetViews>
  <sheetFormatPr defaultColWidth="9.140625" defaultRowHeight="15" customHeight="1"/>
  <cols>
    <col min="1" max="1" width="12.7109375" style="486" customWidth="1"/>
    <col min="2" max="2" width="21.140625" style="486" customWidth="1"/>
    <col min="3" max="10" width="12.7109375" style="486" customWidth="1"/>
    <col min="11" max="11" width="8.7109375" style="614" customWidth="1"/>
    <col min="12" max="12" width="12.7109375" style="486" customWidth="1"/>
    <col min="13" max="16384" width="9.140625" style="486"/>
  </cols>
  <sheetData>
    <row r="2" spans="2:12" ht="15" customHeight="1">
      <c r="B2" s="1485" t="s">
        <v>1886</v>
      </c>
      <c r="C2" s="1485"/>
      <c r="D2" s="1485"/>
      <c r="E2" s="1485"/>
      <c r="F2" s="616"/>
      <c r="G2" s="617"/>
      <c r="H2" s="617"/>
      <c r="I2" s="617"/>
      <c r="J2" s="617"/>
    </row>
    <row r="3" spans="2:12" ht="15" customHeight="1">
      <c r="B3" s="1127" t="s">
        <v>0</v>
      </c>
      <c r="C3" s="1127"/>
      <c r="D3" s="616"/>
      <c r="E3" s="616"/>
      <c r="F3" s="616"/>
      <c r="G3" s="617"/>
      <c r="H3" s="617"/>
    </row>
    <row r="4" spans="2:12" ht="15" customHeight="1">
      <c r="B4" s="1127"/>
      <c r="C4" s="1127"/>
      <c r="D4" s="616"/>
      <c r="E4" s="616"/>
      <c r="F4" s="616"/>
      <c r="G4" s="617"/>
      <c r="H4" s="617"/>
    </row>
    <row r="5" spans="2:12" ht="15" customHeight="1">
      <c r="B5" s="616"/>
      <c r="C5" s="1467" t="s">
        <v>1357</v>
      </c>
      <c r="D5" s="1467"/>
      <c r="E5" s="1467"/>
      <c r="F5" s="1467"/>
      <c r="G5" s="1467"/>
      <c r="H5" s="1467"/>
      <c r="I5" s="1467"/>
      <c r="J5" s="1467"/>
    </row>
    <row r="6" spans="2:12" ht="35.1" customHeight="1">
      <c r="B6" s="1489"/>
      <c r="C6" s="1486" t="s">
        <v>546</v>
      </c>
      <c r="D6" s="1487"/>
      <c r="E6" s="1486" t="s">
        <v>496</v>
      </c>
      <c r="F6" s="1487"/>
      <c r="G6" s="1486" t="s">
        <v>1553</v>
      </c>
      <c r="H6" s="1487"/>
      <c r="I6" s="1486" t="s">
        <v>1554</v>
      </c>
      <c r="J6" s="1487"/>
      <c r="L6" s="1098" t="s">
        <v>629</v>
      </c>
    </row>
    <row r="7" spans="2:12" ht="20.100000000000001" customHeight="1">
      <c r="B7" s="1490"/>
      <c r="C7" s="953" t="s">
        <v>1551</v>
      </c>
      <c r="D7" s="954" t="s">
        <v>1552</v>
      </c>
      <c r="E7" s="953" t="s">
        <v>1551</v>
      </c>
      <c r="F7" s="954" t="s">
        <v>1552</v>
      </c>
      <c r="G7" s="953" t="s">
        <v>1551</v>
      </c>
      <c r="H7" s="954" t="s">
        <v>1552</v>
      </c>
      <c r="I7" s="953" t="s">
        <v>1551</v>
      </c>
      <c r="J7" s="954" t="s">
        <v>1552</v>
      </c>
    </row>
    <row r="8" spans="2:12" ht="24.95" customHeight="1">
      <c r="B8" s="949" t="s">
        <v>323</v>
      </c>
      <c r="C8" s="1001">
        <v>8749123.6124137174</v>
      </c>
      <c r="D8" s="1002">
        <v>18298686.089968763</v>
      </c>
      <c r="E8" s="1001">
        <v>3540680.450130004</v>
      </c>
      <c r="F8" s="1002">
        <v>17740426.59533358</v>
      </c>
      <c r="G8" s="1001">
        <v>2589522.5112399622</v>
      </c>
      <c r="H8" s="1002">
        <v>13210431.647532573</v>
      </c>
      <c r="I8" s="995">
        <v>0.73136295345288282</v>
      </c>
      <c r="J8" s="996">
        <v>0.74465129553352616</v>
      </c>
      <c r="K8" s="635"/>
    </row>
    <row r="9" spans="2:12" ht="24.95" customHeight="1">
      <c r="B9" s="950" t="s">
        <v>1555</v>
      </c>
      <c r="C9" s="1003">
        <v>4997675.462281228</v>
      </c>
      <c r="D9" s="1004">
        <v>9832837.5030706562</v>
      </c>
      <c r="E9" s="1003">
        <v>2274139.3059808156</v>
      </c>
      <c r="F9" s="1004">
        <v>9383628.8931694161</v>
      </c>
      <c r="G9" s="1003">
        <v>1692347.0151374752</v>
      </c>
      <c r="H9" s="1004">
        <v>6770061.2399377991</v>
      </c>
      <c r="I9" s="997">
        <v>0.74417033762475748</v>
      </c>
      <c r="J9" s="998">
        <v>0.72147580824151092</v>
      </c>
      <c r="K9" s="615"/>
    </row>
    <row r="10" spans="2:12" ht="24.95" customHeight="1">
      <c r="B10" s="951" t="s">
        <v>1556</v>
      </c>
      <c r="C10" s="1003">
        <v>3219428.1654408835</v>
      </c>
      <c r="D10" s="1004">
        <v>7583081.8010168932</v>
      </c>
      <c r="E10" s="1003">
        <v>834208.05574644567</v>
      </c>
      <c r="F10" s="1004">
        <v>7474075.4094231259</v>
      </c>
      <c r="G10" s="1003">
        <v>494278.57355832361</v>
      </c>
      <c r="H10" s="1004">
        <v>5605464.7559460914</v>
      </c>
      <c r="I10" s="997">
        <v>0.5925123476733215</v>
      </c>
      <c r="J10" s="998">
        <v>0.74998771739429637</v>
      </c>
      <c r="K10" s="615"/>
    </row>
    <row r="11" spans="2:12" ht="24.95" customHeight="1">
      <c r="B11" s="950" t="s">
        <v>1557</v>
      </c>
      <c r="C11" s="1003">
        <v>532019.98469160497</v>
      </c>
      <c r="D11" s="1004">
        <v>882766.78588121547</v>
      </c>
      <c r="E11" s="1003">
        <v>432333.08840274269</v>
      </c>
      <c r="F11" s="1004">
        <v>882722.29274103872</v>
      </c>
      <c r="G11" s="1003">
        <v>402896.92254416313</v>
      </c>
      <c r="H11" s="1004">
        <v>834905.65164868068</v>
      </c>
      <c r="I11" s="997">
        <v>0.93191322466820281</v>
      </c>
      <c r="J11" s="998">
        <v>0.94583048203770037</v>
      </c>
      <c r="K11" s="615"/>
    </row>
    <row r="12" spans="2:12" ht="24.95" customHeight="1" thickBot="1">
      <c r="B12" s="952" t="s">
        <v>326</v>
      </c>
      <c r="C12" s="1005">
        <v>97158.816999999995</v>
      </c>
      <c r="D12" s="1006">
        <v>1982551.8527732273</v>
      </c>
      <c r="E12" s="1005">
        <v>97158.816999999995</v>
      </c>
      <c r="F12" s="1006">
        <v>1982551.8527732273</v>
      </c>
      <c r="G12" s="1005">
        <v>175158.259133113</v>
      </c>
      <c r="H12" s="1006">
        <v>3670415.1304160934</v>
      </c>
      <c r="I12" s="999">
        <v>1.8028035390047308</v>
      </c>
      <c r="J12" s="1000">
        <v>1.8513589570340137</v>
      </c>
      <c r="K12" s="642"/>
    </row>
    <row r="13" spans="2:12" ht="15" customHeight="1">
      <c r="B13" s="531"/>
      <c r="C13" s="531"/>
      <c r="D13" s="531"/>
      <c r="E13" s="538"/>
      <c r="F13" s="538"/>
      <c r="G13" s="531"/>
      <c r="H13" s="531"/>
      <c r="I13" s="531"/>
      <c r="J13" s="531"/>
      <c r="K13" s="615"/>
    </row>
    <row r="14" spans="2:12" ht="15" customHeight="1">
      <c r="F14" s="539"/>
    </row>
    <row r="15" spans="2:12" ht="15" customHeight="1">
      <c r="B15" s="616"/>
      <c r="C15" s="616"/>
      <c r="D15" s="616"/>
      <c r="E15" s="616"/>
      <c r="F15" s="616"/>
      <c r="G15" s="617"/>
      <c r="H15" s="617"/>
      <c r="I15" s="1488"/>
      <c r="J15" s="1488"/>
    </row>
    <row r="16" spans="2:12" ht="15" customHeight="1">
      <c r="B16" s="616"/>
      <c r="C16" s="1467" t="s">
        <v>606</v>
      </c>
      <c r="D16" s="1467"/>
      <c r="E16" s="1467"/>
      <c r="F16" s="1467"/>
      <c r="G16" s="1467"/>
      <c r="H16" s="1467"/>
      <c r="I16" s="1467"/>
      <c r="J16" s="1467"/>
    </row>
    <row r="17" spans="2:10" ht="35.1" customHeight="1">
      <c r="B17" s="1489"/>
      <c r="C17" s="1486" t="s">
        <v>546</v>
      </c>
      <c r="D17" s="1487"/>
      <c r="E17" s="1486" t="s">
        <v>496</v>
      </c>
      <c r="F17" s="1487"/>
      <c r="G17" s="1486" t="s">
        <v>1553</v>
      </c>
      <c r="H17" s="1487"/>
      <c r="I17" s="1486" t="s">
        <v>1554</v>
      </c>
      <c r="J17" s="1487"/>
    </row>
    <row r="18" spans="2:10" ht="20.100000000000001" customHeight="1">
      <c r="B18" s="1490"/>
      <c r="C18" s="953" t="s">
        <v>1551</v>
      </c>
      <c r="D18" s="954" t="s">
        <v>1552</v>
      </c>
      <c r="E18" s="953" t="s">
        <v>1551</v>
      </c>
      <c r="F18" s="954" t="s">
        <v>1552</v>
      </c>
      <c r="G18" s="953" t="s">
        <v>1551</v>
      </c>
      <c r="H18" s="954" t="s">
        <v>1552</v>
      </c>
      <c r="I18" s="953" t="s">
        <v>1551</v>
      </c>
      <c r="J18" s="954" t="s">
        <v>1552</v>
      </c>
    </row>
    <row r="19" spans="2:10" ht="24.95" customHeight="1">
      <c r="B19" s="949" t="s">
        <v>323</v>
      </c>
      <c r="C19" s="1001">
        <v>8737382</v>
      </c>
      <c r="D19" s="1002">
        <v>18873038</v>
      </c>
      <c r="E19" s="1001">
        <v>3255496</v>
      </c>
      <c r="F19" s="1002">
        <v>18373226</v>
      </c>
      <c r="G19" s="1001">
        <v>2139646</v>
      </c>
      <c r="H19" s="1002">
        <v>12783571</v>
      </c>
      <c r="I19" s="995">
        <v>0.65724117000911686</v>
      </c>
      <c r="J19" s="996">
        <v>0.69577171695378914</v>
      </c>
    </row>
    <row r="20" spans="2:10" ht="24.95" customHeight="1">
      <c r="B20" s="950" t="s">
        <v>1555</v>
      </c>
      <c r="C20" s="1003">
        <v>5366833</v>
      </c>
      <c r="D20" s="1004">
        <v>10448529</v>
      </c>
      <c r="E20" s="1003">
        <v>2295584</v>
      </c>
      <c r="F20" s="1004">
        <v>10021967</v>
      </c>
      <c r="G20" s="1003">
        <v>1484980</v>
      </c>
      <c r="H20" s="1004">
        <v>6525274</v>
      </c>
      <c r="I20" s="997">
        <v>0.64688549841783183</v>
      </c>
      <c r="J20" s="998">
        <v>0.65109713492371313</v>
      </c>
    </row>
    <row r="21" spans="2:10" ht="24.95" customHeight="1">
      <c r="B21" s="951" t="s">
        <v>1556</v>
      </c>
      <c r="C21" s="1003">
        <v>2968810</v>
      </c>
      <c r="D21" s="1004">
        <v>7295880</v>
      </c>
      <c r="E21" s="1003">
        <v>653994</v>
      </c>
      <c r="F21" s="1004">
        <v>7222680</v>
      </c>
      <c r="G21" s="1003">
        <v>382849</v>
      </c>
      <c r="H21" s="1004">
        <v>5154872</v>
      </c>
      <c r="I21" s="997">
        <v>0.58540139511983291</v>
      </c>
      <c r="J21" s="998">
        <v>0.71370626969490547</v>
      </c>
    </row>
    <row r="22" spans="2:10" ht="24.95" customHeight="1">
      <c r="B22" s="950" t="s">
        <v>1557</v>
      </c>
      <c r="C22" s="1003">
        <v>401739</v>
      </c>
      <c r="D22" s="1004">
        <v>1128629</v>
      </c>
      <c r="E22" s="1003">
        <v>305918</v>
      </c>
      <c r="F22" s="1004">
        <v>1128579</v>
      </c>
      <c r="G22" s="1003">
        <v>271818</v>
      </c>
      <c r="H22" s="1004">
        <v>1103426</v>
      </c>
      <c r="I22" s="997">
        <v>0.88853222105270036</v>
      </c>
      <c r="J22" s="998">
        <v>0.9777126811680884</v>
      </c>
    </row>
    <row r="23" spans="2:10" ht="24.95" customHeight="1" thickBot="1">
      <c r="B23" s="952" t="s">
        <v>326</v>
      </c>
      <c r="C23" s="1005">
        <v>105341</v>
      </c>
      <c r="D23" s="1006">
        <v>2807176</v>
      </c>
      <c r="E23" s="1005">
        <v>105341</v>
      </c>
      <c r="F23" s="1006">
        <v>2245496</v>
      </c>
      <c r="G23" s="1005">
        <v>191223</v>
      </c>
      <c r="H23" s="1006">
        <v>4055746</v>
      </c>
      <c r="I23" s="999">
        <v>1.8152761033215936</v>
      </c>
      <c r="J23" s="1000">
        <v>1.8061693274002715</v>
      </c>
    </row>
  </sheetData>
  <mergeCells count="14">
    <mergeCell ref="B2:E2"/>
    <mergeCell ref="I17:J17"/>
    <mergeCell ref="I15:J15"/>
    <mergeCell ref="C16:J16"/>
    <mergeCell ref="E6:F6"/>
    <mergeCell ref="C5:J5"/>
    <mergeCell ref="I6:J6"/>
    <mergeCell ref="B6:B7"/>
    <mergeCell ref="C6:D6"/>
    <mergeCell ref="G6:H6"/>
    <mergeCell ref="B17:B18"/>
    <mergeCell ref="C17:D17"/>
    <mergeCell ref="E17:F17"/>
    <mergeCell ref="G17:H17"/>
  </mergeCells>
  <hyperlinks>
    <hyperlink ref="L6" location="Índice!A1" display="Back to the Index"/>
  </hyperlinks>
  <pageMargins left="0.74803149606299213" right="0.74803149606299213" top="0.98425196850393704" bottom="0.98425196850393704" header="0.51181102362204722" footer="0.51181102362204722"/>
  <pageSetup paperSize="9" scale="71"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2:L26"/>
  <sheetViews>
    <sheetView showGridLines="0" showZeros="0" zoomScaleNormal="100" workbookViewId="0"/>
  </sheetViews>
  <sheetFormatPr defaultColWidth="9.140625" defaultRowHeight="15" customHeight="1"/>
  <cols>
    <col min="1" max="1" width="12.7109375" style="486" customWidth="1"/>
    <col min="2" max="2" width="49" style="486" customWidth="1"/>
    <col min="3" max="10" width="10.7109375" style="486" customWidth="1"/>
    <col min="11" max="11" width="8.7109375" style="614" customWidth="1"/>
    <col min="12" max="12" width="12.7109375" style="486" customWidth="1"/>
    <col min="13" max="16384" width="9.140625" style="486"/>
  </cols>
  <sheetData>
    <row r="2" spans="2:12" ht="15" customHeight="1">
      <c r="B2" s="1485" t="s">
        <v>1887</v>
      </c>
      <c r="C2" s="1485"/>
      <c r="D2" s="1485"/>
      <c r="E2" s="616"/>
      <c r="F2" s="616"/>
      <c r="G2" s="617"/>
      <c r="H2" s="617"/>
      <c r="I2" s="617"/>
      <c r="J2" s="617"/>
    </row>
    <row r="3" spans="2:12" ht="15" customHeight="1">
      <c r="B3" s="1127" t="s">
        <v>0</v>
      </c>
      <c r="C3" s="616"/>
      <c r="D3" s="616"/>
      <c r="E3" s="616"/>
      <c r="F3" s="616"/>
      <c r="G3" s="617"/>
      <c r="H3" s="617"/>
      <c r="I3" s="617"/>
      <c r="J3" s="617"/>
    </row>
    <row r="4" spans="2:12" ht="15" customHeight="1">
      <c r="B4" s="1492"/>
      <c r="C4" s="1492"/>
      <c r="D4" s="1492"/>
      <c r="E4" s="1492"/>
      <c r="F4" s="1492"/>
      <c r="G4" s="531"/>
      <c r="H4" s="531"/>
      <c r="I4" s="1493"/>
      <c r="J4" s="1493"/>
      <c r="K4" s="615"/>
    </row>
    <row r="5" spans="2:12" ht="15" customHeight="1">
      <c r="B5" s="1494"/>
      <c r="C5" s="1496" t="s">
        <v>898</v>
      </c>
      <c r="D5" s="1496"/>
      <c r="E5" s="1498" t="s">
        <v>899</v>
      </c>
      <c r="F5" s="1498"/>
      <c r="G5" s="1499" t="s">
        <v>900</v>
      </c>
      <c r="H5" s="1499"/>
      <c r="I5" s="1498" t="s">
        <v>296</v>
      </c>
      <c r="J5" s="1498"/>
      <c r="K5" s="615"/>
      <c r="L5" s="1352" t="s">
        <v>629</v>
      </c>
    </row>
    <row r="6" spans="2:12" ht="15" customHeight="1">
      <c r="B6" s="1495"/>
      <c r="C6" s="1497"/>
      <c r="D6" s="1497"/>
      <c r="E6" s="1502" t="s">
        <v>901</v>
      </c>
      <c r="F6" s="1502"/>
      <c r="G6" s="1500"/>
      <c r="H6" s="1500"/>
      <c r="I6" s="1501"/>
      <c r="J6" s="1501"/>
      <c r="K6" s="615"/>
      <c r="L6" s="1352"/>
    </row>
    <row r="7" spans="2:12" ht="15" customHeight="1">
      <c r="B7" s="1490"/>
      <c r="C7" s="714" t="s">
        <v>1356</v>
      </c>
      <c r="D7" s="715" t="s">
        <v>1361</v>
      </c>
      <c r="E7" s="714" t="s">
        <v>1356</v>
      </c>
      <c r="F7" s="715" t="s">
        <v>1361</v>
      </c>
      <c r="G7" s="714" t="s">
        <v>1356</v>
      </c>
      <c r="H7" s="715" t="s">
        <v>1361</v>
      </c>
      <c r="I7" s="714" t="s">
        <v>1356</v>
      </c>
      <c r="J7" s="715" t="s">
        <v>1361</v>
      </c>
      <c r="K7" s="615"/>
    </row>
    <row r="8" spans="2:12" ht="24.95" customHeight="1">
      <c r="B8" s="632" t="s">
        <v>902</v>
      </c>
      <c r="C8" s="633">
        <v>42743.915951725365</v>
      </c>
      <c r="D8" s="634">
        <v>25523.0227294367</v>
      </c>
      <c r="E8" s="633">
        <v>58687.961638410765</v>
      </c>
      <c r="F8" s="634">
        <v>84981.171392108081</v>
      </c>
      <c r="G8" s="633">
        <v>0</v>
      </c>
      <c r="H8" s="634">
        <v>0</v>
      </c>
      <c r="I8" s="633">
        <v>101431.87759013614</v>
      </c>
      <c r="J8" s="634">
        <v>93221.077791544812</v>
      </c>
      <c r="K8" s="635"/>
    </row>
    <row r="9" spans="2:12" ht="24.95" customHeight="1">
      <c r="B9" s="636" t="s">
        <v>903</v>
      </c>
      <c r="C9" s="572">
        <v>19943.646371725357</v>
      </c>
      <c r="D9" s="571">
        <v>8239.9063994367261</v>
      </c>
      <c r="E9" s="572">
        <v>51289.426793559142</v>
      </c>
      <c r="F9" s="571">
        <v>38242.46548776608</v>
      </c>
      <c r="G9" s="572">
        <v>0</v>
      </c>
      <c r="H9" s="571">
        <v>0</v>
      </c>
      <c r="I9" s="572">
        <v>71233.073165284499</v>
      </c>
      <c r="J9" s="571">
        <v>46482.371887202804</v>
      </c>
      <c r="K9" s="615"/>
    </row>
    <row r="10" spans="2:12" ht="24.95" customHeight="1">
      <c r="B10" s="636" t="s">
        <v>904</v>
      </c>
      <c r="C10" s="572">
        <v>19943.646371725357</v>
      </c>
      <c r="D10" s="571">
        <v>8239.9063994367261</v>
      </c>
      <c r="E10" s="572">
        <v>51289.426793559142</v>
      </c>
      <c r="F10" s="571">
        <v>38242.46548776608</v>
      </c>
      <c r="G10" s="572"/>
      <c r="H10" s="571"/>
      <c r="I10" s="572">
        <v>71233.073165284499</v>
      </c>
      <c r="J10" s="637">
        <v>46482.371887202804</v>
      </c>
      <c r="K10" s="615"/>
    </row>
    <row r="11" spans="2:12" ht="24.95" customHeight="1">
      <c r="B11" s="636" t="s">
        <v>905</v>
      </c>
      <c r="C11" s="572">
        <v>19943.646371725357</v>
      </c>
      <c r="D11" s="571">
        <v>8239.9063994367261</v>
      </c>
      <c r="E11" s="572">
        <v>51289.426793559142</v>
      </c>
      <c r="F11" s="571">
        <v>38242.46548776608</v>
      </c>
      <c r="G11" s="572">
        <v>0</v>
      </c>
      <c r="H11" s="571">
        <v>0</v>
      </c>
      <c r="I11" s="572">
        <v>71233.073165284499</v>
      </c>
      <c r="J11" s="571">
        <v>46482.371887202804</v>
      </c>
      <c r="K11" s="615"/>
    </row>
    <row r="12" spans="2:12" ht="24.95" customHeight="1">
      <c r="B12" s="636" t="s">
        <v>906</v>
      </c>
      <c r="C12" s="572"/>
      <c r="D12" s="571"/>
      <c r="E12" s="572"/>
      <c r="F12" s="571"/>
      <c r="G12" s="572"/>
      <c r="H12" s="571"/>
      <c r="I12" s="572">
        <v>14586.756910000002</v>
      </c>
      <c r="J12" s="571">
        <v>15218.04227</v>
      </c>
      <c r="K12" s="642" t="s">
        <v>907</v>
      </c>
    </row>
    <row r="13" spans="2:12" ht="24.95" customHeight="1">
      <c r="B13" s="636" t="s">
        <v>908</v>
      </c>
      <c r="C13" s="572"/>
      <c r="D13" s="571"/>
      <c r="E13" s="572"/>
      <c r="F13" s="571"/>
      <c r="G13" s="572"/>
      <c r="H13" s="571"/>
      <c r="I13" s="572">
        <v>-30198.804424851642</v>
      </c>
      <c r="J13" s="571">
        <v>10072.924087931198</v>
      </c>
      <c r="K13" s="642" t="s">
        <v>909</v>
      </c>
    </row>
    <row r="14" spans="2:12" ht="24.95" customHeight="1" thickBot="1">
      <c r="B14" s="638" t="s">
        <v>910</v>
      </c>
      <c r="C14" s="575"/>
      <c r="D14" s="574"/>
      <c r="E14" s="575"/>
      <c r="F14" s="574"/>
      <c r="G14" s="575"/>
      <c r="H14" s="574"/>
      <c r="I14" s="575">
        <v>-30198.804424851638</v>
      </c>
      <c r="J14" s="574">
        <v>-46738.705904342009</v>
      </c>
      <c r="K14" s="642" t="s">
        <v>911</v>
      </c>
    </row>
    <row r="15" spans="2:12" ht="24" customHeight="1" thickTop="1">
      <c r="B15" s="1503" t="s">
        <v>912</v>
      </c>
      <c r="C15" s="1503"/>
      <c r="D15" s="1503"/>
      <c r="E15" s="1503"/>
      <c r="F15" s="1503"/>
      <c r="G15" s="1503"/>
      <c r="H15" s="1503"/>
      <c r="I15" s="1503"/>
      <c r="J15" s="1503"/>
      <c r="K15" s="615"/>
    </row>
    <row r="16" spans="2:12" ht="21.75" customHeight="1">
      <c r="B16" s="1504" t="s">
        <v>1673</v>
      </c>
      <c r="C16" s="1504"/>
      <c r="D16" s="1504"/>
      <c r="E16" s="1504"/>
      <c r="F16" s="1504"/>
      <c r="G16" s="759"/>
      <c r="H16" s="759"/>
      <c r="I16" s="759"/>
      <c r="J16" s="760"/>
      <c r="K16" s="615"/>
    </row>
    <row r="17" spans="2:11" ht="15" customHeight="1">
      <c r="B17" s="1491" t="s">
        <v>1360</v>
      </c>
      <c r="C17" s="1491"/>
      <c r="D17" s="1491"/>
      <c r="E17" s="1491"/>
      <c r="F17" s="1491"/>
      <c r="G17" s="1491"/>
      <c r="H17" s="1491"/>
      <c r="I17" s="1491"/>
      <c r="J17" s="1491"/>
      <c r="K17" s="615"/>
    </row>
    <row r="18" spans="2:11" ht="15" customHeight="1">
      <c r="B18" s="1491" t="s">
        <v>1365</v>
      </c>
      <c r="C18" s="1491"/>
      <c r="D18" s="1491"/>
      <c r="E18" s="1491"/>
      <c r="F18" s="1491"/>
      <c r="G18" s="1491"/>
      <c r="H18" s="1491"/>
      <c r="I18" s="1491"/>
      <c r="J18" s="1491"/>
      <c r="K18" s="615"/>
    </row>
    <row r="19" spans="2:11" ht="15" customHeight="1">
      <c r="B19" s="1491"/>
      <c r="C19" s="1491"/>
      <c r="D19" s="1491"/>
      <c r="E19" s="1491"/>
      <c r="F19" s="1491"/>
      <c r="G19" s="1491"/>
      <c r="H19" s="1491"/>
      <c r="I19" s="1491"/>
      <c r="J19" s="1491"/>
      <c r="K19" s="615"/>
    </row>
    <row r="20" spans="2:11" ht="15" customHeight="1">
      <c r="B20" s="1491" t="s">
        <v>1366</v>
      </c>
      <c r="C20" s="1491"/>
      <c r="D20" s="1491"/>
      <c r="E20" s="1491"/>
      <c r="F20" s="1491"/>
      <c r="G20" s="1491"/>
      <c r="H20" s="1491"/>
      <c r="I20" s="1491"/>
      <c r="J20" s="1491"/>
      <c r="K20" s="615"/>
    </row>
    <row r="21" spans="2:11" ht="15" customHeight="1">
      <c r="B21" s="1491"/>
      <c r="C21" s="1491"/>
      <c r="D21" s="1491"/>
      <c r="E21" s="1491"/>
      <c r="F21" s="1491"/>
      <c r="G21" s="1491"/>
      <c r="H21" s="1491"/>
      <c r="I21" s="1491"/>
      <c r="J21" s="1491"/>
      <c r="K21" s="615"/>
    </row>
    <row r="22" spans="2:11" ht="15" customHeight="1">
      <c r="B22" s="531"/>
      <c r="C22" s="531"/>
      <c r="D22" s="531"/>
      <c r="E22" s="538"/>
      <c r="F22" s="538"/>
      <c r="G22" s="531"/>
      <c r="H22" s="531"/>
      <c r="I22" s="531"/>
      <c r="J22" s="531"/>
      <c r="K22" s="615"/>
    </row>
    <row r="23" spans="2:11" ht="15" customHeight="1">
      <c r="F23" s="539"/>
    </row>
    <row r="26" spans="2:11" ht="15" customHeight="1">
      <c r="D26" s="540"/>
    </row>
  </sheetData>
  <mergeCells count="15">
    <mergeCell ref="B2:D2"/>
    <mergeCell ref="B15:J15"/>
    <mergeCell ref="B16:F16"/>
    <mergeCell ref="B17:J17"/>
    <mergeCell ref="B18:J19"/>
    <mergeCell ref="B20:J21"/>
    <mergeCell ref="L5:L6"/>
    <mergeCell ref="B4:F4"/>
    <mergeCell ref="I4:J4"/>
    <mergeCell ref="B5:B7"/>
    <mergeCell ref="C5:D6"/>
    <mergeCell ref="E5:F5"/>
    <mergeCell ref="G5:H6"/>
    <mergeCell ref="I5:J6"/>
    <mergeCell ref="E6:F6"/>
  </mergeCells>
  <hyperlinks>
    <hyperlink ref="L5" location="Índice!A1" display="Back to the Index"/>
  </hyperlinks>
  <pageMargins left="0.74803149606299213" right="0.74803149606299213" top="0.98425196850393704" bottom="0.98425196850393704" header="0.51181102362204722" footer="0.51181102362204722"/>
  <pageSetup paperSize="9" scale="71" orientation="portrait" horizontalDpi="1200" verticalDpi="1200" r:id="rId1"/>
  <headerFooter alignWithMargins="0"/>
  <ignoredErrors>
    <ignoredError sqref="K12:K14" numberStoredAsText="1"/>
    <ignoredError sqref="C7:D7 E7:J7" twoDigitTextYear="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H20"/>
  <sheetViews>
    <sheetView showGridLines="0" showZeros="0" zoomScaleNormal="100" workbookViewId="0"/>
  </sheetViews>
  <sheetFormatPr defaultColWidth="9.140625" defaultRowHeight="15" customHeight="1"/>
  <cols>
    <col min="1" max="1" width="12.7109375" style="501" customWidth="1"/>
    <col min="2" max="2" width="40.7109375" style="501" customWidth="1"/>
    <col min="3" max="6" width="10.7109375" style="501" customWidth="1"/>
    <col min="7" max="7" width="8.7109375" style="501" customWidth="1"/>
    <col min="8" max="8" width="12.7109375" style="501" customWidth="1"/>
    <col min="9" max="16384" width="9.140625" style="501"/>
  </cols>
  <sheetData>
    <row r="2" spans="1:8" ht="15" customHeight="1">
      <c r="B2" s="1279" t="s">
        <v>1888</v>
      </c>
      <c r="C2" s="617"/>
      <c r="D2" s="617"/>
      <c r="E2" s="617"/>
      <c r="F2" s="541"/>
    </row>
    <row r="3" spans="1:8" ht="15" customHeight="1">
      <c r="B3" s="1127" t="s">
        <v>0</v>
      </c>
      <c r="C3" s="617"/>
      <c r="D3" s="617"/>
      <c r="E3" s="617"/>
      <c r="F3" s="541"/>
    </row>
    <row r="4" spans="1:8" ht="15" customHeight="1">
      <c r="B4" s="542"/>
      <c r="C4" s="542"/>
      <c r="D4" s="542"/>
      <c r="E4" s="1493"/>
      <c r="F4" s="1493"/>
    </row>
    <row r="5" spans="1:8" ht="25.5" customHeight="1">
      <c r="B5" s="1510"/>
      <c r="C5" s="1496" t="s">
        <v>580</v>
      </c>
      <c r="D5" s="1496"/>
      <c r="E5" s="1496" t="s">
        <v>913</v>
      </c>
      <c r="F5" s="1496"/>
      <c r="H5" s="1352" t="s">
        <v>629</v>
      </c>
    </row>
    <row r="6" spans="1:8" ht="15" customHeight="1">
      <c r="B6" s="1490"/>
      <c r="C6" s="620" t="s">
        <v>1356</v>
      </c>
      <c r="D6" s="621" t="s">
        <v>1361</v>
      </c>
      <c r="E6" s="620" t="s">
        <v>1356</v>
      </c>
      <c r="F6" s="621" t="s">
        <v>1361</v>
      </c>
      <c r="H6" s="1352"/>
    </row>
    <row r="7" spans="1:8" ht="24.95" customHeight="1">
      <c r="A7" s="543"/>
      <c r="B7" s="175" t="s">
        <v>914</v>
      </c>
      <c r="C7" s="627">
        <v>29456.75056</v>
      </c>
      <c r="D7" s="628">
        <v>22452.675649999997</v>
      </c>
      <c r="E7" s="627">
        <v>71919.374049999999</v>
      </c>
      <c r="F7" s="628">
        <v>11480.457859999999</v>
      </c>
    </row>
    <row r="8" spans="1:8" ht="24.95" customHeight="1">
      <c r="B8" s="445" t="s">
        <v>915</v>
      </c>
      <c r="C8" s="629">
        <v>155345.69381</v>
      </c>
      <c r="D8" s="292">
        <v>121109.59684119074</v>
      </c>
      <c r="E8" s="629">
        <v>559367.44533999998</v>
      </c>
      <c r="F8" s="292">
        <v>125126.22794283747</v>
      </c>
    </row>
    <row r="9" spans="1:8" ht="24.95" customHeight="1">
      <c r="B9" s="293" t="s">
        <v>916</v>
      </c>
      <c r="C9" s="629">
        <v>19264.527180000001</v>
      </c>
      <c r="D9" s="292">
        <v>28839.391060000002</v>
      </c>
      <c r="E9" s="629">
        <v>55867.128819999998</v>
      </c>
      <c r="F9" s="292">
        <v>23824.551192000003</v>
      </c>
    </row>
    <row r="10" spans="1:8" ht="24.95" customHeight="1">
      <c r="A10" s="543"/>
      <c r="B10" s="293" t="s">
        <v>917</v>
      </c>
      <c r="C10" s="629">
        <v>136081.16662999999</v>
      </c>
      <c r="D10" s="292">
        <v>92270.205781190743</v>
      </c>
      <c r="E10" s="629">
        <v>503500.31651999999</v>
      </c>
      <c r="F10" s="292">
        <v>101301.67675083748</v>
      </c>
    </row>
    <row r="11" spans="1:8" ht="24.95" customHeight="1">
      <c r="A11" s="543"/>
      <c r="B11" s="444" t="s">
        <v>918</v>
      </c>
      <c r="C11" s="630">
        <v>331648.76946099714</v>
      </c>
      <c r="D11" s="301">
        <v>472838.4851434977</v>
      </c>
      <c r="E11" s="630">
        <v>670756.65915999992</v>
      </c>
      <c r="F11" s="301">
        <v>1255978.93535585</v>
      </c>
    </row>
    <row r="12" spans="1:8" ht="24.95" customHeight="1" thickBot="1">
      <c r="A12" s="543"/>
      <c r="B12" s="546" t="s">
        <v>2</v>
      </c>
      <c r="C12" s="631">
        <v>516451.21383099718</v>
      </c>
      <c r="D12" s="303">
        <v>616400.7576346884</v>
      </c>
      <c r="E12" s="631">
        <v>1302043.4785499999</v>
      </c>
      <c r="F12" s="303">
        <v>1392585.6211586841</v>
      </c>
    </row>
    <row r="13" spans="1:8" ht="32.25" customHeight="1" thickTop="1">
      <c r="B13" s="1505" t="s">
        <v>1860</v>
      </c>
      <c r="C13" s="1505"/>
      <c r="D13" s="1505"/>
      <c r="E13" s="1505"/>
      <c r="F13" s="1505"/>
    </row>
    <row r="14" spans="1:8" ht="15.75" customHeight="1">
      <c r="B14" s="1506"/>
      <c r="C14" s="1506"/>
      <c r="D14" s="1506"/>
      <c r="E14" s="1506"/>
      <c r="F14" s="1506"/>
    </row>
    <row r="15" spans="1:8" ht="15" customHeight="1">
      <c r="B15" s="1507"/>
      <c r="C15" s="1508"/>
      <c r="D15" s="1508"/>
      <c r="E15" s="1508"/>
      <c r="F15" s="1508"/>
    </row>
    <row r="16" spans="1:8" ht="15" customHeight="1">
      <c r="B16" s="1509"/>
      <c r="C16" s="1509"/>
      <c r="D16" s="1509"/>
      <c r="E16" s="1509"/>
      <c r="F16" s="1509"/>
    </row>
    <row r="17" spans="2:6" ht="15" customHeight="1">
      <c r="B17" s="532"/>
      <c r="C17" s="532"/>
      <c r="D17" s="532"/>
      <c r="E17" s="1172"/>
      <c r="F17" s="532"/>
    </row>
    <row r="18" spans="2:6" ht="15" customHeight="1">
      <c r="E18" s="501">
        <v>0</v>
      </c>
      <c r="F18" s="543"/>
    </row>
    <row r="19" spans="2:6" ht="15" customHeight="1">
      <c r="C19" s="544"/>
      <c r="D19" s="544"/>
      <c r="E19" s="501">
        <v>0</v>
      </c>
    </row>
    <row r="20" spans="2:6" ht="15" customHeight="1">
      <c r="C20" s="544"/>
      <c r="D20" s="544"/>
    </row>
  </sheetData>
  <mergeCells count="8">
    <mergeCell ref="H5:H6"/>
    <mergeCell ref="B13:F13"/>
    <mergeCell ref="B14:F14"/>
    <mergeCell ref="B15:F16"/>
    <mergeCell ref="E4:F4"/>
    <mergeCell ref="B5:B6"/>
    <mergeCell ref="C5:D5"/>
    <mergeCell ref="E5:F5"/>
  </mergeCells>
  <hyperlinks>
    <hyperlink ref="H5" location="Índice!A1" display="Back to the Index"/>
  </hyperlinks>
  <pageMargins left="0.74803149606299213" right="0.74803149606299213" top="0.98425196850393704" bottom="0.98425196850393704" header="0.51181102362204722" footer="0.51181102362204722"/>
  <pageSetup paperSize="9" scale="60" orientation="portrait" horizontalDpi="1200" verticalDpi="1200" r:id="rId1"/>
  <headerFooter alignWithMargins="0"/>
  <ignoredErrors>
    <ignoredError sqref="C6:F6" twoDigitTextYear="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2:U16"/>
  <sheetViews>
    <sheetView showGridLines="0" showZeros="0" zoomScaleNormal="100" workbookViewId="0"/>
  </sheetViews>
  <sheetFormatPr defaultColWidth="9.140625" defaultRowHeight="15" customHeight="1"/>
  <cols>
    <col min="1" max="1" width="12.7109375" style="486" customWidth="1"/>
    <col min="2" max="2" width="30.7109375" style="486" customWidth="1"/>
    <col min="3" max="10" width="10.28515625" style="486" customWidth="1"/>
    <col min="11" max="11" width="3.28515625" style="486" customWidth="1"/>
    <col min="12" max="15" width="10.28515625" style="486" customWidth="1"/>
    <col min="16" max="16" width="8.7109375" style="486" customWidth="1"/>
    <col min="17" max="17" width="12.7109375" style="486" customWidth="1"/>
    <col min="18" max="16384" width="9.140625" style="486"/>
  </cols>
  <sheetData>
    <row r="2" spans="2:21" ht="15" customHeight="1">
      <c r="B2" s="1485" t="s">
        <v>1889</v>
      </c>
      <c r="C2" s="1485"/>
      <c r="D2" s="1485"/>
      <c r="E2" s="1485"/>
      <c r="F2" s="1485"/>
      <c r="G2" s="1485"/>
      <c r="H2" s="553"/>
      <c r="I2" s="553"/>
      <c r="J2" s="553"/>
    </row>
    <row r="3" spans="2:21" ht="15" customHeight="1">
      <c r="B3" s="1127" t="s">
        <v>0</v>
      </c>
      <c r="C3" s="616"/>
      <c r="D3" s="616"/>
      <c r="E3" s="616"/>
      <c r="F3" s="616"/>
      <c r="G3" s="616"/>
      <c r="H3" s="553"/>
      <c r="I3" s="553"/>
      <c r="J3" s="553"/>
    </row>
    <row r="4" spans="2:21" ht="15" customHeight="1">
      <c r="B4" s="1106"/>
      <c r="C4" s="1106"/>
      <c r="D4" s="1106"/>
      <c r="E4" s="1106"/>
      <c r="F4" s="1106"/>
      <c r="G4" s="1106"/>
      <c r="H4" s="554"/>
      <c r="J4" s="514"/>
    </row>
    <row r="5" spans="2:21" ht="15" customHeight="1">
      <c r="B5" s="1494"/>
      <c r="C5" s="1496" t="s">
        <v>925</v>
      </c>
      <c r="D5" s="1496"/>
      <c r="E5" s="1496"/>
      <c r="F5" s="1496"/>
      <c r="G5" s="1496"/>
      <c r="H5" s="1496"/>
      <c r="I5" s="1496"/>
      <c r="J5" s="1496"/>
      <c r="K5" s="191"/>
      <c r="L5" s="1496" t="s">
        <v>926</v>
      </c>
      <c r="M5" s="1496"/>
      <c r="N5" s="1496"/>
      <c r="O5" s="1496"/>
    </row>
    <row r="6" spans="2:21" ht="15" customHeight="1">
      <c r="B6" s="1495"/>
      <c r="C6" s="1501" t="s">
        <v>927</v>
      </c>
      <c r="D6" s="1501"/>
      <c r="E6" s="1501" t="s">
        <v>928</v>
      </c>
      <c r="F6" s="1501"/>
      <c r="G6" s="1501" t="s">
        <v>929</v>
      </c>
      <c r="H6" s="1501"/>
      <c r="I6" s="1501" t="s">
        <v>930</v>
      </c>
      <c r="J6" s="1501"/>
      <c r="K6" s="191"/>
      <c r="L6" s="1501" t="s">
        <v>931</v>
      </c>
      <c r="M6" s="1501"/>
      <c r="N6" s="1501" t="s">
        <v>932</v>
      </c>
      <c r="O6" s="1501"/>
    </row>
    <row r="7" spans="2:21" ht="33.75" customHeight="1">
      <c r="B7" s="1490"/>
      <c r="C7" s="714" t="s">
        <v>1356</v>
      </c>
      <c r="D7" s="715" t="s">
        <v>1361</v>
      </c>
      <c r="E7" s="714" t="s">
        <v>1356</v>
      </c>
      <c r="F7" s="715" t="s">
        <v>1361</v>
      </c>
      <c r="G7" s="714" t="s">
        <v>1356</v>
      </c>
      <c r="H7" s="715" t="s">
        <v>1361</v>
      </c>
      <c r="I7" s="714" t="s">
        <v>1356</v>
      </c>
      <c r="J7" s="715" t="s">
        <v>1361</v>
      </c>
      <c r="K7" s="191"/>
      <c r="L7" s="716" t="s">
        <v>1356</v>
      </c>
      <c r="M7" s="717" t="s">
        <v>1361</v>
      </c>
      <c r="N7" s="716" t="s">
        <v>1356</v>
      </c>
      <c r="O7" s="717" t="s">
        <v>1361</v>
      </c>
      <c r="Q7" s="1280" t="s">
        <v>629</v>
      </c>
    </row>
    <row r="8" spans="2:21" ht="22.5">
      <c r="B8" s="555" t="s">
        <v>933</v>
      </c>
      <c r="C8" s="556"/>
      <c r="D8" s="557"/>
      <c r="E8" s="556"/>
      <c r="F8" s="557"/>
      <c r="G8" s="556"/>
      <c r="H8" s="557"/>
      <c r="I8" s="556"/>
      <c r="J8" s="557"/>
      <c r="L8" s="556"/>
      <c r="M8" s="557"/>
      <c r="N8" s="556"/>
      <c r="O8" s="557"/>
      <c r="Q8"/>
    </row>
    <row r="9" spans="2:21" ht="31.5" customHeight="1">
      <c r="B9" s="623" t="s">
        <v>1616</v>
      </c>
      <c r="C9" s="545">
        <v>78619.915040000007</v>
      </c>
      <c r="D9" s="508">
        <v>100172.31554</v>
      </c>
      <c r="E9" s="545">
        <v>105835.16798000001</v>
      </c>
      <c r="F9" s="508">
        <v>126551.07263</v>
      </c>
      <c r="G9" s="545">
        <v>328342.16756999999</v>
      </c>
      <c r="H9" s="508">
        <v>380073.99335</v>
      </c>
      <c r="I9" s="545">
        <v>367577.41038000002</v>
      </c>
      <c r="J9" s="515">
        <v>410014.65072000003</v>
      </c>
      <c r="K9" s="558"/>
      <c r="L9" s="545">
        <v>1678122.5456300001</v>
      </c>
      <c r="M9" s="508">
        <v>1840102.7903900002</v>
      </c>
      <c r="N9" s="545">
        <v>1174201.59616</v>
      </c>
      <c r="O9" s="515">
        <v>991241.98739999905</v>
      </c>
    </row>
    <row r="10" spans="2:21" ht="41.25" customHeight="1">
      <c r="B10" s="559" t="s">
        <v>934</v>
      </c>
      <c r="C10" s="560"/>
      <c r="D10" s="561"/>
      <c r="E10" s="533"/>
      <c r="F10" s="561"/>
      <c r="G10" s="533"/>
      <c r="H10" s="561"/>
      <c r="I10" s="533"/>
      <c r="J10" s="535"/>
      <c r="L10" s="533"/>
      <c r="M10" s="562"/>
      <c r="N10" s="533"/>
      <c r="O10" s="535"/>
    </row>
    <row r="11" spans="2:21" ht="26.25" customHeight="1">
      <c r="B11" s="623" t="s">
        <v>935</v>
      </c>
      <c r="C11" s="533"/>
      <c r="D11" s="534" t="s">
        <v>924</v>
      </c>
      <c r="E11" s="533"/>
      <c r="F11" s="534" t="s">
        <v>924</v>
      </c>
      <c r="G11" s="533"/>
      <c r="H11" s="534" t="s">
        <v>936</v>
      </c>
      <c r="I11" s="533"/>
      <c r="J11" s="534" t="s">
        <v>924</v>
      </c>
      <c r="L11" s="533"/>
      <c r="M11" s="534" t="s">
        <v>924</v>
      </c>
      <c r="N11" s="533"/>
      <c r="O11" s="534" t="s">
        <v>924</v>
      </c>
    </row>
    <row r="12" spans="2:21" ht="35.25" customHeight="1">
      <c r="B12" s="623" t="s">
        <v>937</v>
      </c>
      <c r="C12" s="563">
        <v>2.1062485669046629E-2</v>
      </c>
      <c r="D12" s="564">
        <v>2.6031245732737976E-2</v>
      </c>
      <c r="E12" s="563">
        <v>2.8353524774553007E-2</v>
      </c>
      <c r="F12" s="564">
        <v>3.2886152742048327E-2</v>
      </c>
      <c r="G12" s="563">
        <v>8.7963745514966302E-2</v>
      </c>
      <c r="H12" s="564">
        <v>9.8767802902251553E-2</v>
      </c>
      <c r="I12" s="563">
        <v>9.8474972078703232E-2</v>
      </c>
      <c r="J12" s="564">
        <v>0.10654832195281659</v>
      </c>
      <c r="L12" s="563">
        <v>0.44957352154670965</v>
      </c>
      <c r="M12" s="618">
        <v>0.47817770460753528</v>
      </c>
      <c r="N12" s="619">
        <v>0.31457175041602126</v>
      </c>
      <c r="O12" s="618">
        <v>0.25758877206261033</v>
      </c>
    </row>
    <row r="13" spans="2:21" ht="39.75" customHeight="1" thickBot="1">
      <c r="B13" s="624" t="s">
        <v>938</v>
      </c>
      <c r="C13" s="536"/>
      <c r="D13" s="537" t="s">
        <v>924</v>
      </c>
      <c r="E13" s="536"/>
      <c r="F13" s="537" t="s">
        <v>924</v>
      </c>
      <c r="G13" s="536"/>
      <c r="H13" s="537" t="s">
        <v>924</v>
      </c>
      <c r="I13" s="536"/>
      <c r="J13" s="537" t="s">
        <v>924</v>
      </c>
      <c r="L13" s="536"/>
      <c r="M13" s="537" t="s">
        <v>924</v>
      </c>
      <c r="N13" s="536"/>
      <c r="O13" s="537" t="s">
        <v>924</v>
      </c>
    </row>
    <row r="14" spans="2:21" ht="16.5" customHeight="1" thickTop="1">
      <c r="B14" s="532" t="s">
        <v>939</v>
      </c>
      <c r="C14" s="908"/>
      <c r="D14" s="909"/>
      <c r="E14" s="908"/>
      <c r="F14" s="909"/>
      <c r="G14" s="908"/>
      <c r="H14" s="909"/>
      <c r="I14" s="908"/>
      <c r="J14" s="909"/>
      <c r="L14" s="908"/>
      <c r="M14" s="909"/>
      <c r="N14" s="908"/>
      <c r="O14" s="909"/>
    </row>
    <row r="15" spans="2:21" ht="25.5" customHeight="1">
      <c r="B15" s="1511" t="s">
        <v>940</v>
      </c>
      <c r="C15" s="1511"/>
      <c r="D15" s="1511"/>
      <c r="E15" s="1511"/>
      <c r="F15" s="1511"/>
      <c r="G15" s="1511"/>
      <c r="H15" s="1511"/>
      <c r="I15" s="1511"/>
      <c r="J15" s="1511"/>
      <c r="P15" s="565"/>
      <c r="Q15" s="565"/>
      <c r="R15" s="565"/>
      <c r="S15" s="565"/>
      <c r="T15" s="565"/>
      <c r="U15" s="565"/>
    </row>
    <row r="16" spans="2:21" ht="15" customHeight="1">
      <c r="L16" s="565"/>
      <c r="M16" s="565"/>
      <c r="N16" s="565"/>
      <c r="O16" s="565"/>
      <c r="P16" s="565"/>
      <c r="Q16" s="565"/>
      <c r="R16" s="565"/>
      <c r="S16" s="565"/>
      <c r="T16" s="565"/>
      <c r="U16" s="565"/>
    </row>
  </sheetData>
  <mergeCells count="11">
    <mergeCell ref="B2:G2"/>
    <mergeCell ref="B15:J15"/>
    <mergeCell ref="N6:O6"/>
    <mergeCell ref="B5:B7"/>
    <mergeCell ref="C5:J5"/>
    <mergeCell ref="L5:O5"/>
    <mergeCell ref="C6:D6"/>
    <mergeCell ref="E6:F6"/>
    <mergeCell ref="G6:H6"/>
    <mergeCell ref="I6:J6"/>
    <mergeCell ref="L6:M6"/>
  </mergeCells>
  <hyperlinks>
    <hyperlink ref="Q7" location="Índice!A1" display="Voltar ao Índice"/>
  </hyperlinks>
  <pageMargins left="0.74803149606299213" right="0.74803149606299213" top="0.98425196850393704" bottom="0.98425196850393704" header="0.51181102362204722" footer="0.51181102362204722"/>
  <pageSetup paperSize="9" orientation="landscape" horizontalDpi="1200" verticalDpi="1200" r:id="rId1"/>
  <headerFooter alignWithMargins="0"/>
  <ignoredErrors>
    <ignoredError sqref="C7:F7 G7:J7 L7 M7:O7"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99"/>
  <sheetViews>
    <sheetView showGridLines="0" showZeros="0" zoomScaleNormal="100" workbookViewId="0"/>
  </sheetViews>
  <sheetFormatPr defaultColWidth="9.140625" defaultRowHeight="14.25" customHeight="1"/>
  <cols>
    <col min="1" max="1" width="12.7109375" style="494" customWidth="1"/>
    <col min="2" max="2" width="28.7109375" style="494" customWidth="1"/>
    <col min="3" max="3" width="12.7109375" style="494" customWidth="1"/>
    <col min="4" max="4" width="15.7109375" style="494" customWidth="1"/>
    <col min="5" max="5" width="20.7109375" style="494" customWidth="1"/>
    <col min="6" max="7" width="12.7109375" style="494" customWidth="1"/>
    <col min="8" max="8" width="10.7109375" customWidth="1"/>
    <col min="9" max="9" width="28.7109375" customWidth="1"/>
    <col min="10" max="10" width="12.7109375" style="495" customWidth="1"/>
    <col min="11" max="11" width="15.7109375" style="495" customWidth="1"/>
    <col min="12" max="12" width="20.7109375" style="495" customWidth="1"/>
    <col min="13" max="14" width="12.7109375" style="495" customWidth="1"/>
    <col min="15" max="15" width="8.5703125" style="494" customWidth="1"/>
    <col min="16" max="16" width="11.140625" style="494" customWidth="1"/>
    <col min="17" max="18" width="9.140625" style="494"/>
    <col min="19" max="19" width="12.42578125" style="494" customWidth="1"/>
    <col min="20" max="16384" width="9.140625" style="494"/>
  </cols>
  <sheetData>
    <row r="1" spans="2:18" ht="15" customHeight="1">
      <c r="B1" s="587"/>
      <c r="C1" s="587"/>
      <c r="D1" s="587"/>
      <c r="E1" s="587"/>
      <c r="F1" s="587"/>
      <c r="G1" s="587"/>
      <c r="J1" s="587"/>
      <c r="K1" s="587"/>
      <c r="L1" s="587"/>
      <c r="M1" s="587"/>
      <c r="N1" s="587"/>
      <c r="O1" s="587"/>
      <c r="P1" s="587"/>
      <c r="R1" s="613"/>
    </row>
    <row r="2" spans="2:18" ht="15" customHeight="1">
      <c r="B2" s="1367" t="s">
        <v>855</v>
      </c>
      <c r="C2" s="1367"/>
      <c r="D2" s="1367"/>
      <c r="E2" s="1367"/>
      <c r="F2" s="1367"/>
      <c r="G2" s="588"/>
      <c r="J2" s="588"/>
      <c r="K2" s="588"/>
      <c r="L2" s="588"/>
      <c r="M2" s="588"/>
      <c r="N2" s="588"/>
      <c r="O2" s="588"/>
      <c r="P2" s="588"/>
    </row>
    <row r="3" spans="2:18" ht="15" customHeight="1">
      <c r="B3" s="1367" t="s">
        <v>737</v>
      </c>
      <c r="C3" s="1367"/>
      <c r="D3" s="1367"/>
      <c r="E3" s="1367"/>
      <c r="F3" s="1367"/>
      <c r="G3" s="589"/>
      <c r="J3" s="589"/>
      <c r="K3" s="589"/>
      <c r="L3" s="589"/>
      <c r="M3" s="589"/>
      <c r="N3" s="589"/>
      <c r="O3" s="589"/>
      <c r="P3" s="589"/>
    </row>
    <row r="4" spans="2:18" ht="15" customHeight="1">
      <c r="B4" s="204"/>
      <c r="C4" s="204"/>
      <c r="D4" s="204"/>
      <c r="E4" s="204"/>
      <c r="F4" s="204"/>
      <c r="G4" s="204"/>
      <c r="Q4" s="672"/>
    </row>
    <row r="5" spans="2:18" ht="15" customHeight="1">
      <c r="B5" s="496"/>
      <c r="C5" s="1369" t="s">
        <v>1357</v>
      </c>
      <c r="D5" s="1370"/>
      <c r="E5" s="1370"/>
      <c r="F5" s="1370"/>
      <c r="G5" s="1370"/>
      <c r="J5" s="1369" t="s">
        <v>606</v>
      </c>
      <c r="K5" s="1370"/>
      <c r="L5" s="1370"/>
      <c r="M5" s="1370"/>
      <c r="N5" s="1370"/>
      <c r="P5" s="497"/>
      <c r="Q5" s="672"/>
    </row>
    <row r="6" spans="2:18" s="501" customFormat="1" ht="15" customHeight="1">
      <c r="B6" s="497"/>
      <c r="C6" s="1014" t="s">
        <v>305</v>
      </c>
      <c r="D6" s="1015" t="s">
        <v>1568</v>
      </c>
      <c r="E6" s="1016" t="s">
        <v>310</v>
      </c>
      <c r="F6" s="1015"/>
      <c r="G6" s="1015"/>
      <c r="H6" s="1007"/>
      <c r="I6" s="1007"/>
      <c r="J6" s="1014" t="s">
        <v>305</v>
      </c>
      <c r="K6" s="1015" t="s">
        <v>1568</v>
      </c>
      <c r="L6" s="1016" t="s">
        <v>310</v>
      </c>
      <c r="M6" s="1015"/>
      <c r="N6" s="1015"/>
      <c r="P6" s="497"/>
      <c r="Q6" s="1008"/>
    </row>
    <row r="7" spans="2:18" ht="45" customHeight="1">
      <c r="B7" s="233" t="s">
        <v>738</v>
      </c>
      <c r="C7" s="674" t="s">
        <v>1619</v>
      </c>
      <c r="D7" s="674" t="s">
        <v>739</v>
      </c>
      <c r="E7" s="674" t="s">
        <v>1421</v>
      </c>
      <c r="F7" s="674" t="s">
        <v>740</v>
      </c>
      <c r="G7" s="988" t="s">
        <v>741</v>
      </c>
      <c r="I7" s="233" t="s">
        <v>738</v>
      </c>
      <c r="J7" s="674" t="s">
        <v>1619</v>
      </c>
      <c r="K7" s="674" t="s">
        <v>739</v>
      </c>
      <c r="L7" s="674" t="s">
        <v>1421</v>
      </c>
      <c r="M7" s="674" t="s">
        <v>740</v>
      </c>
      <c r="N7" s="988" t="s">
        <v>741</v>
      </c>
      <c r="O7" s="495"/>
      <c r="P7" s="1101" t="s">
        <v>629</v>
      </c>
    </row>
    <row r="8" spans="2:18" ht="35.1" customHeight="1">
      <c r="B8" s="636" t="s">
        <v>742</v>
      </c>
      <c r="C8" s="636" t="s">
        <v>743</v>
      </c>
      <c r="D8" s="636" t="s">
        <v>296</v>
      </c>
      <c r="E8" s="636" t="s">
        <v>744</v>
      </c>
      <c r="F8" s="636" t="s">
        <v>353</v>
      </c>
      <c r="G8" s="1254">
        <v>1</v>
      </c>
      <c r="I8" s="636" t="s">
        <v>742</v>
      </c>
      <c r="J8" s="636" t="s">
        <v>743</v>
      </c>
      <c r="K8" s="636" t="s">
        <v>296</v>
      </c>
      <c r="L8" s="636" t="s">
        <v>744</v>
      </c>
      <c r="M8" s="636" t="s">
        <v>353</v>
      </c>
      <c r="N8" s="1254">
        <v>1</v>
      </c>
      <c r="P8" s="498"/>
      <c r="Q8" s="654"/>
    </row>
    <row r="9" spans="2:18" ht="35.1" customHeight="1">
      <c r="B9" s="636" t="s">
        <v>745</v>
      </c>
      <c r="C9" s="636" t="s">
        <v>743</v>
      </c>
      <c r="D9" s="636" t="s">
        <v>296</v>
      </c>
      <c r="E9" s="636" t="s">
        <v>744</v>
      </c>
      <c r="F9" s="636" t="s">
        <v>353</v>
      </c>
      <c r="G9" s="1254">
        <v>1</v>
      </c>
      <c r="I9" s="636" t="s">
        <v>745</v>
      </c>
      <c r="J9" s="636" t="s">
        <v>743</v>
      </c>
      <c r="K9" s="636" t="s">
        <v>296</v>
      </c>
      <c r="L9" s="636" t="s">
        <v>744</v>
      </c>
      <c r="M9" s="636" t="s">
        <v>353</v>
      </c>
      <c r="N9" s="1254">
        <v>1</v>
      </c>
      <c r="P9" s="498"/>
    </row>
    <row r="10" spans="2:18" ht="35.1" customHeight="1">
      <c r="B10" s="623" t="s">
        <v>746</v>
      </c>
      <c r="C10" s="623" t="s">
        <v>743</v>
      </c>
      <c r="D10" s="623" t="s">
        <v>296</v>
      </c>
      <c r="E10" s="623" t="s">
        <v>744</v>
      </c>
      <c r="F10" s="623" t="s">
        <v>354</v>
      </c>
      <c r="G10" s="1255">
        <v>0.501</v>
      </c>
      <c r="I10" s="623" t="s">
        <v>746</v>
      </c>
      <c r="J10" s="623" t="s">
        <v>743</v>
      </c>
      <c r="K10" s="623" t="s">
        <v>296</v>
      </c>
      <c r="L10" s="623" t="s">
        <v>744</v>
      </c>
      <c r="M10" s="623" t="s">
        <v>354</v>
      </c>
      <c r="N10" s="1255">
        <v>0.501</v>
      </c>
      <c r="P10" s="498"/>
    </row>
    <row r="11" spans="2:18" ht="35.1" customHeight="1">
      <c r="B11" s="636" t="s">
        <v>747</v>
      </c>
      <c r="C11" s="636" t="s">
        <v>743</v>
      </c>
      <c r="D11" s="636" t="s">
        <v>296</v>
      </c>
      <c r="E11" s="636" t="s">
        <v>744</v>
      </c>
      <c r="F11" s="636" t="s">
        <v>748</v>
      </c>
      <c r="G11" s="1254">
        <v>1</v>
      </c>
      <c r="I11" s="636" t="s">
        <v>747</v>
      </c>
      <c r="J11" s="636" t="s">
        <v>743</v>
      </c>
      <c r="K11" s="636" t="s">
        <v>296</v>
      </c>
      <c r="L11" s="636" t="s">
        <v>744</v>
      </c>
      <c r="M11" s="636" t="s">
        <v>748</v>
      </c>
      <c r="N11" s="1254">
        <v>1</v>
      </c>
      <c r="P11" s="498"/>
    </row>
    <row r="12" spans="2:18" ht="35.1" customHeight="1">
      <c r="B12" s="623" t="s">
        <v>749</v>
      </c>
      <c r="C12" s="623" t="s">
        <v>743</v>
      </c>
      <c r="D12" s="623" t="s">
        <v>296</v>
      </c>
      <c r="E12" s="623" t="s">
        <v>750</v>
      </c>
      <c r="F12" s="623" t="s">
        <v>353</v>
      </c>
      <c r="G12" s="1255">
        <v>1</v>
      </c>
      <c r="I12" s="623" t="s">
        <v>749</v>
      </c>
      <c r="J12" s="623" t="s">
        <v>743</v>
      </c>
      <c r="K12" s="623" t="s">
        <v>296</v>
      </c>
      <c r="L12" s="623" t="s">
        <v>750</v>
      </c>
      <c r="M12" s="623" t="s">
        <v>353</v>
      </c>
      <c r="N12" s="1255">
        <v>1</v>
      </c>
      <c r="P12" s="498"/>
    </row>
    <row r="13" spans="2:18" ht="35.1" customHeight="1">
      <c r="B13" s="636" t="s">
        <v>751</v>
      </c>
      <c r="C13" s="636" t="s">
        <v>743</v>
      </c>
      <c r="D13" s="636" t="s">
        <v>296</v>
      </c>
      <c r="E13" s="636" t="s">
        <v>752</v>
      </c>
      <c r="F13" s="636" t="s">
        <v>353</v>
      </c>
      <c r="G13" s="1254">
        <v>1</v>
      </c>
      <c r="I13" s="636" t="s">
        <v>751</v>
      </c>
      <c r="J13" s="636" t="s">
        <v>743</v>
      </c>
      <c r="K13" s="636" t="s">
        <v>296</v>
      </c>
      <c r="L13" s="636" t="s">
        <v>752</v>
      </c>
      <c r="M13" s="636" t="s">
        <v>353</v>
      </c>
      <c r="N13" s="1254">
        <v>1</v>
      </c>
      <c r="P13" s="498"/>
    </row>
    <row r="14" spans="2:18" ht="35.1" customHeight="1">
      <c r="B14" s="636" t="s">
        <v>753</v>
      </c>
      <c r="C14" s="636" t="s">
        <v>743</v>
      </c>
      <c r="D14" s="636" t="s">
        <v>296</v>
      </c>
      <c r="E14" s="636" t="s">
        <v>750</v>
      </c>
      <c r="F14" s="636" t="s">
        <v>754</v>
      </c>
      <c r="G14" s="1254">
        <v>1</v>
      </c>
      <c r="I14" s="636" t="s">
        <v>753</v>
      </c>
      <c r="J14" s="636" t="s">
        <v>743</v>
      </c>
      <c r="K14" s="636" t="s">
        <v>296</v>
      </c>
      <c r="L14" s="636" t="s">
        <v>750</v>
      </c>
      <c r="M14" s="636" t="s">
        <v>754</v>
      </c>
      <c r="N14" s="1254">
        <v>1</v>
      </c>
      <c r="P14" s="498"/>
    </row>
    <row r="15" spans="2:18" ht="35.1" customHeight="1">
      <c r="B15" s="636" t="s">
        <v>755</v>
      </c>
      <c r="C15" s="636" t="s">
        <v>743</v>
      </c>
      <c r="D15" s="636" t="s">
        <v>296</v>
      </c>
      <c r="E15" s="636" t="s">
        <v>750</v>
      </c>
      <c r="F15" s="636" t="s">
        <v>754</v>
      </c>
      <c r="G15" s="1254">
        <v>1</v>
      </c>
      <c r="I15" s="636" t="s">
        <v>755</v>
      </c>
      <c r="J15" s="636" t="s">
        <v>743</v>
      </c>
      <c r="K15" s="636" t="s">
        <v>296</v>
      </c>
      <c r="L15" s="636" t="s">
        <v>750</v>
      </c>
      <c r="M15" s="636" t="s">
        <v>754</v>
      </c>
      <c r="N15" s="1254">
        <v>1</v>
      </c>
      <c r="P15" s="498"/>
    </row>
    <row r="16" spans="2:18" ht="35.1" customHeight="1">
      <c r="B16" s="790" t="s">
        <v>160</v>
      </c>
      <c r="C16" s="790" t="s">
        <v>743</v>
      </c>
      <c r="D16" s="790" t="s">
        <v>296</v>
      </c>
      <c r="E16" s="790" t="s">
        <v>744</v>
      </c>
      <c r="F16" s="790" t="s">
        <v>756</v>
      </c>
      <c r="G16" s="1256">
        <v>1</v>
      </c>
      <c r="I16" s="790" t="s">
        <v>160</v>
      </c>
      <c r="J16" s="790" t="s">
        <v>743</v>
      </c>
      <c r="K16" s="790" t="s">
        <v>296</v>
      </c>
      <c r="L16" s="790" t="s">
        <v>744</v>
      </c>
      <c r="M16" s="790" t="s">
        <v>756</v>
      </c>
      <c r="N16" s="1256">
        <v>1</v>
      </c>
      <c r="P16" s="498"/>
    </row>
    <row r="17" spans="1:23" ht="35.1" customHeight="1">
      <c r="B17" s="636" t="s">
        <v>757</v>
      </c>
      <c r="C17" s="636" t="s">
        <v>743</v>
      </c>
      <c r="D17" s="636" t="s">
        <v>296</v>
      </c>
      <c r="E17" s="636" t="s">
        <v>758</v>
      </c>
      <c r="F17" s="636" t="s">
        <v>756</v>
      </c>
      <c r="G17" s="1254">
        <v>1</v>
      </c>
      <c r="I17" s="636" t="s">
        <v>757</v>
      </c>
      <c r="J17" s="636" t="s">
        <v>743</v>
      </c>
      <c r="K17" s="636" t="s">
        <v>296</v>
      </c>
      <c r="L17" s="636" t="s">
        <v>758</v>
      </c>
      <c r="M17" s="636" t="s">
        <v>756</v>
      </c>
      <c r="N17" s="1254">
        <v>0.34100000000000003</v>
      </c>
      <c r="P17" s="498"/>
    </row>
    <row r="18" spans="1:23" ht="35.1" customHeight="1">
      <c r="B18" s="623" t="s">
        <v>761</v>
      </c>
      <c r="C18" s="623" t="s">
        <v>743</v>
      </c>
      <c r="D18" s="623" t="s">
        <v>296</v>
      </c>
      <c r="E18" s="623" t="s">
        <v>762</v>
      </c>
      <c r="F18" s="623" t="s">
        <v>354</v>
      </c>
      <c r="G18" s="1255">
        <v>0.371</v>
      </c>
      <c r="I18" s="623" t="s">
        <v>759</v>
      </c>
      <c r="J18" s="623" t="s">
        <v>743</v>
      </c>
      <c r="K18" s="623" t="s">
        <v>296</v>
      </c>
      <c r="L18" s="623" t="s">
        <v>750</v>
      </c>
      <c r="M18" s="623" t="s">
        <v>760</v>
      </c>
      <c r="N18" s="1255">
        <v>1</v>
      </c>
      <c r="P18" s="498"/>
    </row>
    <row r="19" spans="1:23" ht="35.1" customHeight="1">
      <c r="B19" s="623" t="s">
        <v>763</v>
      </c>
      <c r="C19" s="623" t="s">
        <v>743</v>
      </c>
      <c r="D19" s="623" t="s">
        <v>296</v>
      </c>
      <c r="E19" s="623" t="s">
        <v>744</v>
      </c>
      <c r="F19" s="623" t="s">
        <v>764</v>
      </c>
      <c r="G19" s="1255">
        <v>0.66700000000000004</v>
      </c>
      <c r="I19" s="623" t="s">
        <v>761</v>
      </c>
      <c r="J19" s="623" t="s">
        <v>743</v>
      </c>
      <c r="K19" s="623" t="s">
        <v>296</v>
      </c>
      <c r="L19" s="623" t="s">
        <v>762</v>
      </c>
      <c r="M19" s="623" t="s">
        <v>354</v>
      </c>
      <c r="N19" s="1255">
        <v>0.371</v>
      </c>
      <c r="P19" s="498"/>
    </row>
    <row r="20" spans="1:23" ht="35.1" customHeight="1">
      <c r="B20" s="639" t="s">
        <v>765</v>
      </c>
      <c r="C20" s="639" t="s">
        <v>743</v>
      </c>
      <c r="D20" s="639" t="s">
        <v>296</v>
      </c>
      <c r="E20" s="639" t="s">
        <v>744</v>
      </c>
      <c r="F20" s="639" t="s">
        <v>756</v>
      </c>
      <c r="G20" s="1257">
        <v>1</v>
      </c>
      <c r="I20" s="639" t="s">
        <v>763</v>
      </c>
      <c r="J20" s="639" t="s">
        <v>743</v>
      </c>
      <c r="K20" s="639" t="s">
        <v>296</v>
      </c>
      <c r="L20" s="639" t="s">
        <v>744</v>
      </c>
      <c r="M20" s="639" t="s">
        <v>764</v>
      </c>
      <c r="N20" s="1257">
        <v>0.66700000000000004</v>
      </c>
      <c r="P20" s="498"/>
    </row>
    <row r="21" spans="1:23" ht="35.1" customHeight="1">
      <c r="B21" s="623" t="s">
        <v>766</v>
      </c>
      <c r="C21" s="623" t="s">
        <v>743</v>
      </c>
      <c r="D21" s="623" t="s">
        <v>296</v>
      </c>
      <c r="E21" s="623" t="s">
        <v>767</v>
      </c>
      <c r="F21" s="623" t="s">
        <v>768</v>
      </c>
      <c r="G21" s="1255">
        <v>1</v>
      </c>
      <c r="I21" s="623" t="s">
        <v>765</v>
      </c>
      <c r="J21" s="623" t="s">
        <v>743</v>
      </c>
      <c r="K21" s="623" t="s">
        <v>296</v>
      </c>
      <c r="L21" s="623" t="s">
        <v>744</v>
      </c>
      <c r="M21" s="623" t="s">
        <v>756</v>
      </c>
      <c r="N21" s="1255">
        <v>1</v>
      </c>
      <c r="P21" s="498"/>
    </row>
    <row r="22" spans="1:23" ht="35.1" customHeight="1">
      <c r="B22" s="639" t="s">
        <v>769</v>
      </c>
      <c r="C22" s="639" t="s">
        <v>743</v>
      </c>
      <c r="D22" s="639" t="s">
        <v>296</v>
      </c>
      <c r="E22" s="639" t="s">
        <v>750</v>
      </c>
      <c r="F22" s="639" t="s">
        <v>353</v>
      </c>
      <c r="G22" s="1257">
        <v>1</v>
      </c>
      <c r="I22" s="639" t="s">
        <v>766</v>
      </c>
      <c r="J22" s="639" t="s">
        <v>743</v>
      </c>
      <c r="K22" s="639" t="s">
        <v>296</v>
      </c>
      <c r="L22" s="639" t="s">
        <v>767</v>
      </c>
      <c r="M22" s="639" t="s">
        <v>768</v>
      </c>
      <c r="N22" s="1257">
        <v>1</v>
      </c>
      <c r="P22" s="498"/>
    </row>
    <row r="23" spans="1:23" ht="35.1" customHeight="1">
      <c r="B23" s="636" t="s">
        <v>770</v>
      </c>
      <c r="C23" s="636" t="s">
        <v>743</v>
      </c>
      <c r="D23" s="636" t="s">
        <v>296</v>
      </c>
      <c r="E23" s="636" t="s">
        <v>758</v>
      </c>
      <c r="F23" s="636" t="s">
        <v>771</v>
      </c>
      <c r="G23" s="1254">
        <v>0.501</v>
      </c>
      <c r="I23" s="636" t="s">
        <v>769</v>
      </c>
      <c r="J23" s="636" t="s">
        <v>743</v>
      </c>
      <c r="K23" s="636" t="s">
        <v>296</v>
      </c>
      <c r="L23" s="636" t="s">
        <v>750</v>
      </c>
      <c r="M23" s="636" t="s">
        <v>353</v>
      </c>
      <c r="N23" s="1254">
        <v>1</v>
      </c>
    </row>
    <row r="24" spans="1:23" s="499" customFormat="1" ht="35.1" customHeight="1">
      <c r="B24" s="636" t="s">
        <v>774</v>
      </c>
      <c r="C24" s="636" t="s">
        <v>743</v>
      </c>
      <c r="D24" s="636" t="s">
        <v>296</v>
      </c>
      <c r="E24" s="636" t="s">
        <v>775</v>
      </c>
      <c r="F24" s="636" t="s">
        <v>353</v>
      </c>
      <c r="G24" s="1254">
        <v>1</v>
      </c>
      <c r="H24"/>
      <c r="I24" s="636" t="s">
        <v>770</v>
      </c>
      <c r="J24" s="636" t="s">
        <v>743</v>
      </c>
      <c r="K24" s="636" t="s">
        <v>296</v>
      </c>
      <c r="L24" s="636" t="s">
        <v>758</v>
      </c>
      <c r="M24" s="636" t="s">
        <v>771</v>
      </c>
      <c r="N24" s="1254">
        <v>0.501</v>
      </c>
      <c r="P24" s="500"/>
      <c r="S24" s="494"/>
      <c r="T24" s="494"/>
      <c r="U24" s="494"/>
      <c r="V24" s="494"/>
      <c r="W24" s="494"/>
    </row>
    <row r="25" spans="1:23" ht="35.1" customHeight="1">
      <c r="B25" s="623" t="s">
        <v>1400</v>
      </c>
      <c r="C25" s="623" t="s">
        <v>743</v>
      </c>
      <c r="D25" s="623" t="s">
        <v>1659</v>
      </c>
      <c r="E25" s="623" t="s">
        <v>773</v>
      </c>
      <c r="F25" s="623" t="s">
        <v>353</v>
      </c>
      <c r="G25" s="1255">
        <v>1</v>
      </c>
      <c r="I25" s="623" t="s">
        <v>772</v>
      </c>
      <c r="J25" s="623" t="s">
        <v>743</v>
      </c>
      <c r="K25" s="623" t="s">
        <v>1653</v>
      </c>
      <c r="L25" s="623" t="s">
        <v>773</v>
      </c>
      <c r="M25" s="623" t="s">
        <v>353</v>
      </c>
      <c r="N25" s="1255">
        <v>1</v>
      </c>
      <c r="P25" s="498"/>
    </row>
    <row r="26" spans="1:23" ht="35.1" customHeight="1">
      <c r="B26" s="623" t="s">
        <v>1401</v>
      </c>
      <c r="C26" s="623" t="s">
        <v>743</v>
      </c>
      <c r="D26" s="623" t="s">
        <v>1659</v>
      </c>
      <c r="E26" s="623" t="s">
        <v>773</v>
      </c>
      <c r="F26" s="623" t="s">
        <v>353</v>
      </c>
      <c r="G26" s="1255">
        <v>1</v>
      </c>
      <c r="I26" s="623" t="s">
        <v>774</v>
      </c>
      <c r="J26" s="623" t="s">
        <v>743</v>
      </c>
      <c r="K26" s="623" t="s">
        <v>296</v>
      </c>
      <c r="L26" s="623" t="s">
        <v>775</v>
      </c>
      <c r="M26" s="623" t="s">
        <v>353</v>
      </c>
      <c r="N26" s="1255">
        <v>1</v>
      </c>
      <c r="P26" s="498"/>
    </row>
    <row r="27" spans="1:23" ht="35.1" customHeight="1">
      <c r="B27" s="623" t="s">
        <v>779</v>
      </c>
      <c r="C27" s="623" t="s">
        <v>743</v>
      </c>
      <c r="D27" s="623" t="s">
        <v>296</v>
      </c>
      <c r="E27" s="623" t="s">
        <v>345</v>
      </c>
      <c r="F27" s="623" t="s">
        <v>353</v>
      </c>
      <c r="G27" s="1255">
        <v>0.95799999999999996</v>
      </c>
      <c r="I27" s="623" t="s">
        <v>776</v>
      </c>
      <c r="J27" s="623" t="s">
        <v>743</v>
      </c>
      <c r="K27" s="623" t="s">
        <v>1653</v>
      </c>
      <c r="L27" s="623" t="s">
        <v>773</v>
      </c>
      <c r="M27" s="623" t="s">
        <v>353</v>
      </c>
      <c r="N27" s="1255">
        <v>1</v>
      </c>
      <c r="P27" s="498"/>
    </row>
    <row r="28" spans="1:23" s="499" customFormat="1" ht="35.1" customHeight="1">
      <c r="A28" s="501"/>
      <c r="B28" s="636" t="s">
        <v>780</v>
      </c>
      <c r="C28" s="636" t="s">
        <v>743</v>
      </c>
      <c r="D28" s="636" t="s">
        <v>296</v>
      </c>
      <c r="E28" s="636" t="s">
        <v>1402</v>
      </c>
      <c r="F28" s="636" t="s">
        <v>353</v>
      </c>
      <c r="G28" s="1254">
        <v>1</v>
      </c>
      <c r="H28"/>
      <c r="I28" s="636" t="s">
        <v>777</v>
      </c>
      <c r="J28" s="636" t="s">
        <v>743</v>
      </c>
      <c r="K28" s="636" t="s">
        <v>1653</v>
      </c>
      <c r="L28" s="636" t="s">
        <v>773</v>
      </c>
      <c r="M28" s="636" t="s">
        <v>353</v>
      </c>
      <c r="N28" s="1254">
        <v>1</v>
      </c>
      <c r="P28" s="500"/>
    </row>
    <row r="29" spans="1:23" s="499" customFormat="1" ht="35.1" customHeight="1">
      <c r="A29" s="501"/>
      <c r="B29" s="762" t="s">
        <v>781</v>
      </c>
      <c r="C29" s="762" t="s">
        <v>743</v>
      </c>
      <c r="D29" s="762" t="s">
        <v>296</v>
      </c>
      <c r="E29" s="762" t="s">
        <v>782</v>
      </c>
      <c r="F29" s="762" t="s">
        <v>354</v>
      </c>
      <c r="G29" s="1258">
        <v>0.501</v>
      </c>
      <c r="H29"/>
      <c r="I29" s="1112" t="s">
        <v>778</v>
      </c>
      <c r="J29" s="1112" t="s">
        <v>743</v>
      </c>
      <c r="K29" s="1112" t="s">
        <v>1653</v>
      </c>
      <c r="L29" s="1112" t="s">
        <v>773</v>
      </c>
      <c r="M29" s="1112" t="s">
        <v>353</v>
      </c>
      <c r="N29" s="1258">
        <v>1</v>
      </c>
      <c r="P29" s="500"/>
    </row>
    <row r="30" spans="1:23" ht="35.1" customHeight="1">
      <c r="B30" s="762" t="s">
        <v>783</v>
      </c>
      <c r="C30" s="762" t="s">
        <v>743</v>
      </c>
      <c r="D30" s="762" t="s">
        <v>296</v>
      </c>
      <c r="E30" s="762" t="s">
        <v>784</v>
      </c>
      <c r="F30" s="762" t="s">
        <v>354</v>
      </c>
      <c r="G30" s="1258">
        <v>0.501</v>
      </c>
      <c r="I30" s="1112" t="s">
        <v>779</v>
      </c>
      <c r="J30" s="1112" t="s">
        <v>743</v>
      </c>
      <c r="K30" s="1112" t="s">
        <v>296</v>
      </c>
      <c r="L30" s="1112" t="s">
        <v>345</v>
      </c>
      <c r="M30" s="1112" t="s">
        <v>353</v>
      </c>
      <c r="N30" s="1258">
        <v>0.93500000000000005</v>
      </c>
      <c r="P30" s="498"/>
    </row>
    <row r="31" spans="1:23" ht="35.1" customHeight="1">
      <c r="B31" s="623" t="s">
        <v>785</v>
      </c>
      <c r="C31" s="623" t="s">
        <v>743</v>
      </c>
      <c r="D31" s="788" t="s">
        <v>296</v>
      </c>
      <c r="E31" s="623" t="s">
        <v>786</v>
      </c>
      <c r="F31" s="623" t="s">
        <v>354</v>
      </c>
      <c r="G31" s="1255">
        <v>0.501</v>
      </c>
      <c r="I31" s="623" t="s">
        <v>780</v>
      </c>
      <c r="J31" s="623" t="s">
        <v>743</v>
      </c>
      <c r="K31" s="1112" t="s">
        <v>296</v>
      </c>
      <c r="L31" s="623" t="s">
        <v>1652</v>
      </c>
      <c r="M31" s="623" t="s">
        <v>353</v>
      </c>
      <c r="N31" s="1255">
        <v>1</v>
      </c>
      <c r="P31" s="498"/>
    </row>
    <row r="32" spans="1:23" s="499" customFormat="1" ht="35.1" customHeight="1">
      <c r="A32" s="501"/>
      <c r="B32" s="636" t="s">
        <v>787</v>
      </c>
      <c r="C32" s="636" t="s">
        <v>743</v>
      </c>
      <c r="D32" s="788" t="s">
        <v>296</v>
      </c>
      <c r="E32" s="636" t="s">
        <v>345</v>
      </c>
      <c r="F32" s="636" t="s">
        <v>354</v>
      </c>
      <c r="G32" s="1254">
        <v>0.501</v>
      </c>
      <c r="H32"/>
      <c r="I32" s="636" t="s">
        <v>781</v>
      </c>
      <c r="J32" s="636" t="s">
        <v>743</v>
      </c>
      <c r="K32" s="1112" t="s">
        <v>296</v>
      </c>
      <c r="L32" s="636" t="s">
        <v>782</v>
      </c>
      <c r="M32" s="636" t="s">
        <v>354</v>
      </c>
      <c r="N32" s="1254">
        <v>0.501</v>
      </c>
      <c r="P32" s="500"/>
    </row>
    <row r="33" spans="2:22" ht="35.1" customHeight="1">
      <c r="B33" s="762" t="s">
        <v>788</v>
      </c>
      <c r="C33" s="762" t="s">
        <v>743</v>
      </c>
      <c r="D33" s="788" t="s">
        <v>296</v>
      </c>
      <c r="E33" s="762" t="s">
        <v>782</v>
      </c>
      <c r="F33" s="762" t="s">
        <v>354</v>
      </c>
      <c r="G33" s="1258">
        <v>0.501</v>
      </c>
      <c r="I33" s="1112" t="s">
        <v>783</v>
      </c>
      <c r="J33" s="1112" t="s">
        <v>743</v>
      </c>
      <c r="K33" s="1112" t="s">
        <v>296</v>
      </c>
      <c r="L33" s="1112" t="s">
        <v>784</v>
      </c>
      <c r="M33" s="1112" t="s">
        <v>354</v>
      </c>
      <c r="N33" s="1258">
        <v>0.501</v>
      </c>
      <c r="P33" s="498"/>
    </row>
    <row r="34" spans="2:22" ht="35.1" customHeight="1">
      <c r="B34" s="636" t="s">
        <v>789</v>
      </c>
      <c r="C34" s="636" t="s">
        <v>743</v>
      </c>
      <c r="D34" s="788" t="s">
        <v>296</v>
      </c>
      <c r="E34" s="636" t="s">
        <v>790</v>
      </c>
      <c r="F34" s="636" t="s">
        <v>354</v>
      </c>
      <c r="G34" s="1254">
        <v>0.501</v>
      </c>
      <c r="I34" s="636" t="s">
        <v>785</v>
      </c>
      <c r="J34" s="636" t="s">
        <v>743</v>
      </c>
      <c r="K34" s="1112" t="s">
        <v>296</v>
      </c>
      <c r="L34" s="636" t="s">
        <v>786</v>
      </c>
      <c r="M34" s="636" t="s">
        <v>354</v>
      </c>
      <c r="N34" s="1254">
        <v>0.501</v>
      </c>
      <c r="P34" s="498"/>
    </row>
    <row r="35" spans="2:22" s="499" customFormat="1" ht="35.1" customHeight="1">
      <c r="B35" s="789" t="s">
        <v>1853</v>
      </c>
      <c r="C35" s="640" t="s">
        <v>743</v>
      </c>
      <c r="D35" s="788" t="s">
        <v>296</v>
      </c>
      <c r="E35" s="640" t="s">
        <v>1852</v>
      </c>
      <c r="F35" s="640" t="s">
        <v>354</v>
      </c>
      <c r="G35" s="1259">
        <v>0.501</v>
      </c>
      <c r="H35"/>
      <c r="I35" s="640" t="s">
        <v>787</v>
      </c>
      <c r="J35" s="640" t="s">
        <v>743</v>
      </c>
      <c r="K35" s="1112" t="s">
        <v>296</v>
      </c>
      <c r="L35" s="640" t="s">
        <v>345</v>
      </c>
      <c r="M35" s="640" t="s">
        <v>354</v>
      </c>
      <c r="N35" s="1259">
        <v>0.501</v>
      </c>
      <c r="P35" s="500"/>
    </row>
    <row r="36" spans="2:22" s="499" customFormat="1" ht="35.1" customHeight="1">
      <c r="B36" s="640" t="s">
        <v>791</v>
      </c>
      <c r="C36" s="640" t="s">
        <v>743</v>
      </c>
      <c r="D36" s="788" t="s">
        <v>296</v>
      </c>
      <c r="E36" s="640" t="s">
        <v>773</v>
      </c>
      <c r="F36" s="640" t="s">
        <v>353</v>
      </c>
      <c r="G36" s="1259">
        <v>0.999</v>
      </c>
      <c r="H36"/>
      <c r="I36" s="640" t="s">
        <v>788</v>
      </c>
      <c r="J36" s="640" t="s">
        <v>743</v>
      </c>
      <c r="K36" s="1112" t="s">
        <v>296</v>
      </c>
      <c r="L36" s="640" t="s">
        <v>782</v>
      </c>
      <c r="M36" s="640" t="s">
        <v>354</v>
      </c>
      <c r="N36" s="1259">
        <v>0.501</v>
      </c>
      <c r="P36" s="500"/>
    </row>
    <row r="37" spans="2:22" s="499" customFormat="1" ht="35.1" customHeight="1">
      <c r="B37" s="679" t="s">
        <v>1403</v>
      </c>
      <c r="C37" s="679" t="s">
        <v>743</v>
      </c>
      <c r="D37" s="623" t="s">
        <v>1659</v>
      </c>
      <c r="E37" s="679" t="s">
        <v>773</v>
      </c>
      <c r="F37" s="679" t="s">
        <v>353</v>
      </c>
      <c r="G37" s="1258">
        <v>1</v>
      </c>
      <c r="H37"/>
      <c r="I37" s="1112" t="s">
        <v>789</v>
      </c>
      <c r="J37" s="1112" t="s">
        <v>743</v>
      </c>
      <c r="K37" s="1112" t="s">
        <v>296</v>
      </c>
      <c r="L37" s="1112" t="s">
        <v>790</v>
      </c>
      <c r="M37" s="1112" t="s">
        <v>354</v>
      </c>
      <c r="N37" s="1258">
        <v>0.501</v>
      </c>
      <c r="P37" s="500"/>
    </row>
    <row r="38" spans="2:22" s="499" customFormat="1" ht="35.1" customHeight="1">
      <c r="B38" s="679" t="s">
        <v>793</v>
      </c>
      <c r="C38" s="679" t="s">
        <v>743</v>
      </c>
      <c r="D38" s="788" t="s">
        <v>296</v>
      </c>
      <c r="E38" s="679" t="s">
        <v>794</v>
      </c>
      <c r="F38" s="679" t="s">
        <v>353</v>
      </c>
      <c r="G38" s="1258">
        <v>1</v>
      </c>
      <c r="H38"/>
      <c r="I38" s="1112" t="s">
        <v>791</v>
      </c>
      <c r="J38" s="1112" t="s">
        <v>743</v>
      </c>
      <c r="K38" s="1112" t="s">
        <v>296</v>
      </c>
      <c r="L38" s="1112" t="s">
        <v>773</v>
      </c>
      <c r="M38" s="1112" t="s">
        <v>353</v>
      </c>
      <c r="N38" s="1258">
        <v>0.999</v>
      </c>
      <c r="P38" s="500"/>
    </row>
    <row r="39" spans="2:22" s="499" customFormat="1" ht="35.1" customHeight="1">
      <c r="B39" s="679" t="s">
        <v>795</v>
      </c>
      <c r="C39" s="679" t="s">
        <v>743</v>
      </c>
      <c r="D39" s="788" t="s">
        <v>1660</v>
      </c>
      <c r="E39" s="679" t="s">
        <v>796</v>
      </c>
      <c r="F39" s="679" t="s">
        <v>353</v>
      </c>
      <c r="G39" s="1258">
        <v>0.9</v>
      </c>
      <c r="H39"/>
      <c r="I39" s="1112" t="s">
        <v>792</v>
      </c>
      <c r="J39" s="1112" t="s">
        <v>743</v>
      </c>
      <c r="K39" s="1112" t="s">
        <v>1653</v>
      </c>
      <c r="L39" s="1112" t="s">
        <v>773</v>
      </c>
      <c r="M39" s="1112" t="s">
        <v>353</v>
      </c>
      <c r="N39" s="1258">
        <v>1</v>
      </c>
      <c r="P39" s="500"/>
    </row>
    <row r="40" spans="2:22" s="499" customFormat="1" ht="35.1" customHeight="1">
      <c r="B40" s="679" t="s">
        <v>797</v>
      </c>
      <c r="C40" s="679" t="s">
        <v>743</v>
      </c>
      <c r="D40" s="1112" t="s">
        <v>1660</v>
      </c>
      <c r="E40" s="679" t="s">
        <v>796</v>
      </c>
      <c r="F40" s="679" t="s">
        <v>353</v>
      </c>
      <c r="G40" s="1258">
        <v>1</v>
      </c>
      <c r="H40"/>
      <c r="I40" s="1112" t="s">
        <v>793</v>
      </c>
      <c r="J40" s="1112" t="s">
        <v>743</v>
      </c>
      <c r="K40" s="1112" t="s">
        <v>296</v>
      </c>
      <c r="L40" s="1112" t="s">
        <v>794</v>
      </c>
      <c r="M40" s="1112" t="s">
        <v>353</v>
      </c>
      <c r="N40" s="1258">
        <v>1</v>
      </c>
      <c r="P40" s="500"/>
    </row>
    <row r="41" spans="2:22" s="499" customFormat="1" ht="35.1" customHeight="1">
      <c r="B41" s="679" t="s">
        <v>798</v>
      </c>
      <c r="C41" s="679" t="s">
        <v>743</v>
      </c>
      <c r="D41" s="788" t="s">
        <v>1661</v>
      </c>
      <c r="E41" s="679" t="s">
        <v>796</v>
      </c>
      <c r="F41" s="679" t="s">
        <v>353</v>
      </c>
      <c r="G41" s="1258">
        <v>1</v>
      </c>
      <c r="H41"/>
      <c r="I41" s="1112" t="s">
        <v>795</v>
      </c>
      <c r="J41" s="1112" t="s">
        <v>743</v>
      </c>
      <c r="K41" s="1112" t="s">
        <v>1654</v>
      </c>
      <c r="L41" s="1112" t="s">
        <v>796</v>
      </c>
      <c r="M41" s="1112" t="s">
        <v>353</v>
      </c>
      <c r="N41" s="1258">
        <v>1</v>
      </c>
      <c r="P41" s="500"/>
    </row>
    <row r="42" spans="2:22" s="499" customFormat="1" ht="35.1" customHeight="1">
      <c r="B42" s="679" t="s">
        <v>799</v>
      </c>
      <c r="C42" s="679" t="s">
        <v>743</v>
      </c>
      <c r="D42" s="1112" t="s">
        <v>1660</v>
      </c>
      <c r="E42" s="679" t="s">
        <v>796</v>
      </c>
      <c r="F42" s="679" t="s">
        <v>353</v>
      </c>
      <c r="G42" s="1258">
        <v>1</v>
      </c>
      <c r="H42"/>
      <c r="I42" s="1112" t="s">
        <v>797</v>
      </c>
      <c r="J42" s="1112" t="s">
        <v>743</v>
      </c>
      <c r="K42" s="1112" t="s">
        <v>1654</v>
      </c>
      <c r="L42" s="1112" t="s">
        <v>796</v>
      </c>
      <c r="M42" s="1112" t="s">
        <v>353</v>
      </c>
      <c r="N42" s="1258">
        <v>1</v>
      </c>
      <c r="P42" s="500"/>
      <c r="R42" s="494"/>
      <c r="S42" s="494"/>
      <c r="T42" s="494"/>
      <c r="U42" s="494"/>
      <c r="V42" s="494"/>
    </row>
    <row r="43" spans="2:22" s="499" customFormat="1" ht="35.1" customHeight="1">
      <c r="B43" s="636" t="s">
        <v>800</v>
      </c>
      <c r="C43" s="636" t="s">
        <v>743</v>
      </c>
      <c r="D43" s="1112" t="s">
        <v>1660</v>
      </c>
      <c r="E43" s="636" t="s">
        <v>796</v>
      </c>
      <c r="F43" s="636" t="s">
        <v>353</v>
      </c>
      <c r="G43" s="1254">
        <v>1</v>
      </c>
      <c r="H43"/>
      <c r="I43" s="636" t="s">
        <v>798</v>
      </c>
      <c r="J43" s="636" t="s">
        <v>743</v>
      </c>
      <c r="K43" s="1112" t="s">
        <v>1654</v>
      </c>
      <c r="L43" s="636" t="s">
        <v>796</v>
      </c>
      <c r="M43" s="636" t="s">
        <v>353</v>
      </c>
      <c r="N43" s="1254">
        <v>1</v>
      </c>
      <c r="P43" s="500"/>
    </row>
    <row r="44" spans="2:22" s="499" customFormat="1" ht="35.1" customHeight="1">
      <c r="B44" s="679" t="s">
        <v>801</v>
      </c>
      <c r="C44" s="679" t="s">
        <v>743</v>
      </c>
      <c r="D44" s="1112" t="s">
        <v>1660</v>
      </c>
      <c r="E44" s="679" t="s">
        <v>796</v>
      </c>
      <c r="F44" s="679" t="s">
        <v>353</v>
      </c>
      <c r="G44" s="1258">
        <v>1</v>
      </c>
      <c r="H44"/>
      <c r="I44" s="1112" t="s">
        <v>799</v>
      </c>
      <c r="J44" s="1112" t="s">
        <v>743</v>
      </c>
      <c r="K44" s="1112" t="s">
        <v>1654</v>
      </c>
      <c r="L44" s="1112" t="s">
        <v>796</v>
      </c>
      <c r="M44" s="1112" t="s">
        <v>353</v>
      </c>
      <c r="N44" s="1258">
        <v>1</v>
      </c>
      <c r="P44" s="500"/>
    </row>
    <row r="45" spans="2:22" s="499" customFormat="1" ht="35.1" customHeight="1">
      <c r="B45" s="679" t="s">
        <v>1404</v>
      </c>
      <c r="C45" s="679" t="s">
        <v>743</v>
      </c>
      <c r="D45" s="1112" t="s">
        <v>1661</v>
      </c>
      <c r="E45" s="679" t="s">
        <v>796</v>
      </c>
      <c r="F45" s="679" t="s">
        <v>353</v>
      </c>
      <c r="G45" s="1258">
        <v>0.5</v>
      </c>
      <c r="H45"/>
      <c r="I45" s="1112" t="s">
        <v>800</v>
      </c>
      <c r="J45" s="1112" t="s">
        <v>743</v>
      </c>
      <c r="K45" s="1112" t="s">
        <v>1654</v>
      </c>
      <c r="L45" s="1112" t="s">
        <v>796</v>
      </c>
      <c r="M45" s="1112" t="s">
        <v>353</v>
      </c>
      <c r="N45" s="1258">
        <v>1</v>
      </c>
      <c r="P45" s="500"/>
    </row>
    <row r="46" spans="2:22" s="499" customFormat="1" ht="35.1" customHeight="1">
      <c r="B46" s="623" t="s">
        <v>1405</v>
      </c>
      <c r="C46" s="623" t="s">
        <v>743</v>
      </c>
      <c r="D46" s="1112" t="s">
        <v>1661</v>
      </c>
      <c r="E46" s="623" t="s">
        <v>750</v>
      </c>
      <c r="F46" s="623" t="s">
        <v>353</v>
      </c>
      <c r="G46" s="1255">
        <v>0.51</v>
      </c>
      <c r="H46"/>
      <c r="I46" s="623" t="s">
        <v>801</v>
      </c>
      <c r="J46" s="623" t="s">
        <v>743</v>
      </c>
      <c r="K46" s="1112" t="s">
        <v>1654</v>
      </c>
      <c r="L46" s="623" t="s">
        <v>796</v>
      </c>
      <c r="M46" s="623" t="s">
        <v>353</v>
      </c>
      <c r="N46" s="1255">
        <v>1</v>
      </c>
      <c r="P46" s="500"/>
    </row>
    <row r="47" spans="2:22" s="499" customFormat="1" ht="35.1" customHeight="1">
      <c r="B47" s="636" t="s">
        <v>1406</v>
      </c>
      <c r="C47" s="636" t="s">
        <v>743</v>
      </c>
      <c r="D47" s="1112" t="s">
        <v>1661</v>
      </c>
      <c r="E47" s="636" t="s">
        <v>796</v>
      </c>
      <c r="F47" s="636" t="s">
        <v>353</v>
      </c>
      <c r="G47" s="1254">
        <v>0.51</v>
      </c>
      <c r="H47"/>
      <c r="I47" s="636" t="s">
        <v>802</v>
      </c>
      <c r="J47" s="636" t="s">
        <v>743</v>
      </c>
      <c r="K47" s="636" t="s">
        <v>1651</v>
      </c>
      <c r="L47" s="636" t="s">
        <v>803</v>
      </c>
      <c r="M47" s="636" t="s">
        <v>353</v>
      </c>
      <c r="N47" s="1254">
        <v>1</v>
      </c>
      <c r="P47" s="500"/>
    </row>
    <row r="48" spans="2:22" s="499" customFormat="1" ht="35.1" customHeight="1">
      <c r="B48" s="636" t="s">
        <v>1407</v>
      </c>
      <c r="C48" s="636" t="s">
        <v>743</v>
      </c>
      <c r="D48" s="1112" t="s">
        <v>1661</v>
      </c>
      <c r="E48" s="636" t="s">
        <v>796</v>
      </c>
      <c r="F48" s="636" t="s">
        <v>353</v>
      </c>
      <c r="G48" s="1254">
        <v>0.51</v>
      </c>
      <c r="H48"/>
      <c r="I48" s="636" t="s">
        <v>804</v>
      </c>
      <c r="J48" s="636" t="s">
        <v>743</v>
      </c>
      <c r="K48" s="636" t="s">
        <v>1651</v>
      </c>
      <c r="L48" s="636" t="s">
        <v>803</v>
      </c>
      <c r="M48" s="636" t="s">
        <v>353</v>
      </c>
      <c r="N48" s="1254">
        <v>1</v>
      </c>
      <c r="P48" s="500"/>
    </row>
    <row r="49" spans="2:21" s="499" customFormat="1" ht="35.1" customHeight="1">
      <c r="B49" s="639" t="s">
        <v>1408</v>
      </c>
      <c r="C49" s="639" t="s">
        <v>743</v>
      </c>
      <c r="D49" s="1112" t="s">
        <v>1661</v>
      </c>
      <c r="E49" s="639" t="s">
        <v>796</v>
      </c>
      <c r="F49" s="639" t="s">
        <v>353</v>
      </c>
      <c r="G49" s="1257">
        <v>0.51</v>
      </c>
      <c r="H49"/>
      <c r="I49" s="639" t="s">
        <v>805</v>
      </c>
      <c r="J49" s="639" t="s">
        <v>743</v>
      </c>
      <c r="K49" s="1112" t="s">
        <v>1651</v>
      </c>
      <c r="L49" s="639" t="s">
        <v>803</v>
      </c>
      <c r="M49" s="639" t="s">
        <v>353</v>
      </c>
      <c r="N49" s="1257">
        <v>1</v>
      </c>
      <c r="P49" s="500"/>
    </row>
    <row r="50" spans="2:21" s="499" customFormat="1" ht="35.1" customHeight="1">
      <c r="B50" s="762" t="s">
        <v>802</v>
      </c>
      <c r="C50" s="762" t="s">
        <v>743</v>
      </c>
      <c r="D50" s="623" t="s">
        <v>1659</v>
      </c>
      <c r="E50" s="762" t="s">
        <v>803</v>
      </c>
      <c r="F50" s="762" t="s">
        <v>353</v>
      </c>
      <c r="G50" s="1258">
        <v>1</v>
      </c>
      <c r="H50"/>
      <c r="I50" s="1112" t="s">
        <v>806</v>
      </c>
      <c r="J50" s="1112" t="s">
        <v>743</v>
      </c>
      <c r="K50" s="1112" t="s">
        <v>1651</v>
      </c>
      <c r="L50" s="1112" t="s">
        <v>803</v>
      </c>
      <c r="M50" s="1112" t="s">
        <v>353</v>
      </c>
      <c r="N50" s="1258">
        <v>1</v>
      </c>
      <c r="P50" s="500"/>
    </row>
    <row r="51" spans="2:21" s="499" customFormat="1" ht="35.1" customHeight="1">
      <c r="B51" s="639" t="s">
        <v>804</v>
      </c>
      <c r="C51" s="639" t="s">
        <v>743</v>
      </c>
      <c r="D51" s="623" t="s">
        <v>1659</v>
      </c>
      <c r="E51" s="639" t="s">
        <v>803</v>
      </c>
      <c r="F51" s="639" t="s">
        <v>353</v>
      </c>
      <c r="G51" s="1257">
        <v>1</v>
      </c>
      <c r="H51"/>
      <c r="I51" s="639" t="s">
        <v>807</v>
      </c>
      <c r="J51" s="639" t="s">
        <v>743</v>
      </c>
      <c r="K51" s="1112" t="s">
        <v>1651</v>
      </c>
      <c r="L51" s="639" t="s">
        <v>803</v>
      </c>
      <c r="M51" s="639" t="s">
        <v>353</v>
      </c>
      <c r="N51" s="1257">
        <v>1</v>
      </c>
      <c r="P51" s="500"/>
    </row>
    <row r="52" spans="2:21" s="499" customFormat="1" ht="35.1" customHeight="1">
      <c r="B52" s="762" t="s">
        <v>805</v>
      </c>
      <c r="C52" s="762" t="s">
        <v>743</v>
      </c>
      <c r="D52" s="623" t="s">
        <v>1659</v>
      </c>
      <c r="E52" s="762" t="s">
        <v>803</v>
      </c>
      <c r="F52" s="762" t="s">
        <v>353</v>
      </c>
      <c r="G52" s="1258">
        <v>1</v>
      </c>
      <c r="H52"/>
      <c r="I52" s="1112" t="s">
        <v>808</v>
      </c>
      <c r="J52" s="1112" t="s">
        <v>743</v>
      </c>
      <c r="K52" s="1112" t="s">
        <v>1651</v>
      </c>
      <c r="L52" s="1112" t="s">
        <v>803</v>
      </c>
      <c r="M52" s="1112" t="s">
        <v>353</v>
      </c>
      <c r="N52" s="1258">
        <v>1</v>
      </c>
      <c r="P52" s="500"/>
    </row>
    <row r="53" spans="2:21" s="499" customFormat="1" ht="35.1" customHeight="1">
      <c r="B53" s="636" t="s">
        <v>806</v>
      </c>
      <c r="C53" s="636" t="s">
        <v>743</v>
      </c>
      <c r="D53" s="623" t="s">
        <v>1659</v>
      </c>
      <c r="E53" s="636" t="s">
        <v>803</v>
      </c>
      <c r="F53" s="636" t="s">
        <v>353</v>
      </c>
      <c r="G53" s="1254">
        <v>1</v>
      </c>
      <c r="H53"/>
      <c r="I53" s="636" t="s">
        <v>809</v>
      </c>
      <c r="J53" s="636" t="s">
        <v>743</v>
      </c>
      <c r="K53" s="636" t="s">
        <v>1651</v>
      </c>
      <c r="L53" s="636" t="s">
        <v>803</v>
      </c>
      <c r="M53" s="636" t="s">
        <v>353</v>
      </c>
      <c r="N53" s="1254">
        <v>1</v>
      </c>
      <c r="P53" s="500"/>
    </row>
    <row r="54" spans="2:21" s="499" customFormat="1" ht="35.1" customHeight="1">
      <c r="B54" s="636" t="s">
        <v>807</v>
      </c>
      <c r="C54" s="636" t="s">
        <v>743</v>
      </c>
      <c r="D54" s="623" t="s">
        <v>1659</v>
      </c>
      <c r="E54" s="636" t="s">
        <v>803</v>
      </c>
      <c r="F54" s="636" t="s">
        <v>353</v>
      </c>
      <c r="G54" s="1254">
        <v>1</v>
      </c>
      <c r="H54"/>
      <c r="I54" s="636" t="s">
        <v>810</v>
      </c>
      <c r="J54" s="636" t="s">
        <v>743</v>
      </c>
      <c r="K54" s="636" t="s">
        <v>1651</v>
      </c>
      <c r="L54" s="636" t="s">
        <v>803</v>
      </c>
      <c r="M54" s="636" t="s">
        <v>353</v>
      </c>
      <c r="N54" s="1254">
        <v>1</v>
      </c>
      <c r="P54" s="500"/>
    </row>
    <row r="55" spans="2:21" s="499" customFormat="1" ht="35.1" customHeight="1">
      <c r="B55" s="636" t="s">
        <v>808</v>
      </c>
      <c r="C55" s="636" t="s">
        <v>743</v>
      </c>
      <c r="D55" s="623" t="s">
        <v>1659</v>
      </c>
      <c r="E55" s="636" t="s">
        <v>803</v>
      </c>
      <c r="F55" s="636" t="s">
        <v>353</v>
      </c>
      <c r="G55" s="1254">
        <v>1</v>
      </c>
      <c r="H55"/>
      <c r="I55" s="636" t="s">
        <v>811</v>
      </c>
      <c r="J55" s="636" t="s">
        <v>743</v>
      </c>
      <c r="K55" s="636" t="s">
        <v>1651</v>
      </c>
      <c r="L55" s="636" t="s">
        <v>812</v>
      </c>
      <c r="M55" s="636" t="s">
        <v>353</v>
      </c>
      <c r="N55" s="1254">
        <v>1</v>
      </c>
      <c r="P55" s="500"/>
    </row>
    <row r="56" spans="2:21" s="499" customFormat="1" ht="35.1" customHeight="1">
      <c r="B56" s="636" t="s">
        <v>809</v>
      </c>
      <c r="C56" s="636" t="s">
        <v>743</v>
      </c>
      <c r="D56" s="623" t="s">
        <v>1659</v>
      </c>
      <c r="E56" s="636" t="s">
        <v>803</v>
      </c>
      <c r="F56" s="636" t="s">
        <v>353</v>
      </c>
      <c r="G56" s="1254">
        <v>1</v>
      </c>
      <c r="H56"/>
      <c r="I56" s="636" t="s">
        <v>813</v>
      </c>
      <c r="J56" s="636" t="s">
        <v>743</v>
      </c>
      <c r="K56" s="636" t="s">
        <v>1651</v>
      </c>
      <c r="L56" s="636" t="s">
        <v>803</v>
      </c>
      <c r="M56" s="636" t="s">
        <v>353</v>
      </c>
      <c r="N56" s="1254">
        <v>1</v>
      </c>
      <c r="P56" s="500"/>
    </row>
    <row r="57" spans="2:21" s="499" customFormat="1" ht="35.1" customHeight="1">
      <c r="B57" s="623" t="s">
        <v>810</v>
      </c>
      <c r="C57" s="623" t="s">
        <v>743</v>
      </c>
      <c r="D57" s="623" t="s">
        <v>1659</v>
      </c>
      <c r="E57" s="623" t="s">
        <v>803</v>
      </c>
      <c r="F57" s="623" t="s">
        <v>353</v>
      </c>
      <c r="G57" s="1255">
        <v>1</v>
      </c>
      <c r="H57"/>
      <c r="I57" s="623" t="s">
        <v>814</v>
      </c>
      <c r="J57" s="623" t="s">
        <v>743</v>
      </c>
      <c r="K57" s="623" t="s">
        <v>1651</v>
      </c>
      <c r="L57" s="623" t="s">
        <v>803</v>
      </c>
      <c r="M57" s="623" t="s">
        <v>353</v>
      </c>
      <c r="N57" s="1255">
        <v>1</v>
      </c>
      <c r="P57" s="500"/>
      <c r="Q57" s="494"/>
      <c r="R57" s="494"/>
      <c r="S57" s="494"/>
      <c r="T57" s="494"/>
      <c r="U57" s="494"/>
    </row>
    <row r="58" spans="2:21" s="499" customFormat="1" ht="35.1" customHeight="1">
      <c r="B58" s="762" t="s">
        <v>811</v>
      </c>
      <c r="C58" s="762" t="s">
        <v>743</v>
      </c>
      <c r="D58" s="623" t="s">
        <v>1659</v>
      </c>
      <c r="E58" s="762" t="s">
        <v>812</v>
      </c>
      <c r="F58" s="762" t="s">
        <v>353</v>
      </c>
      <c r="G58" s="1258">
        <v>1</v>
      </c>
      <c r="H58"/>
      <c r="I58" s="1112" t="s">
        <v>815</v>
      </c>
      <c r="J58" s="1112" t="s">
        <v>743</v>
      </c>
      <c r="K58" s="1112" t="s">
        <v>1651</v>
      </c>
      <c r="L58" s="1112" t="s">
        <v>803</v>
      </c>
      <c r="M58" s="1112" t="s">
        <v>353</v>
      </c>
      <c r="N58" s="1258">
        <v>1</v>
      </c>
      <c r="P58" s="500"/>
      <c r="Q58" s="494"/>
      <c r="R58" s="494"/>
      <c r="S58" s="494"/>
      <c r="T58" s="494"/>
      <c r="U58" s="494"/>
    </row>
    <row r="59" spans="2:21" s="499" customFormat="1" ht="35.1" customHeight="1">
      <c r="B59" s="623" t="s">
        <v>813</v>
      </c>
      <c r="C59" s="623" t="s">
        <v>743</v>
      </c>
      <c r="D59" s="623" t="s">
        <v>1659</v>
      </c>
      <c r="E59" s="623" t="s">
        <v>803</v>
      </c>
      <c r="F59" s="623" t="s">
        <v>353</v>
      </c>
      <c r="G59" s="1255">
        <v>1</v>
      </c>
      <c r="H59"/>
      <c r="I59" s="623" t="s">
        <v>816</v>
      </c>
      <c r="J59" s="623" t="s">
        <v>743</v>
      </c>
      <c r="K59" s="623" t="s">
        <v>1651</v>
      </c>
      <c r="L59" s="623" t="s">
        <v>803</v>
      </c>
      <c r="M59" s="623" t="s">
        <v>353</v>
      </c>
      <c r="N59" s="1255">
        <v>1</v>
      </c>
      <c r="P59" s="500"/>
    </row>
    <row r="60" spans="2:21" s="499" customFormat="1" ht="35.1" customHeight="1">
      <c r="B60" s="623" t="s">
        <v>814</v>
      </c>
      <c r="C60" s="623" t="s">
        <v>743</v>
      </c>
      <c r="D60" s="623" t="s">
        <v>1659</v>
      </c>
      <c r="E60" s="623" t="s">
        <v>803</v>
      </c>
      <c r="F60" s="623" t="s">
        <v>353</v>
      </c>
      <c r="G60" s="1255">
        <v>1</v>
      </c>
      <c r="H60"/>
      <c r="I60" s="623" t="s">
        <v>817</v>
      </c>
      <c r="J60" s="623" t="s">
        <v>743</v>
      </c>
      <c r="K60" s="623" t="s">
        <v>1651</v>
      </c>
      <c r="L60" s="623" t="s">
        <v>803</v>
      </c>
      <c r="M60" s="623" t="s">
        <v>353</v>
      </c>
      <c r="N60" s="1255">
        <v>0.54010000000000002</v>
      </c>
      <c r="P60" s="500"/>
    </row>
    <row r="61" spans="2:21" s="499" customFormat="1" ht="35.1" customHeight="1">
      <c r="B61" s="636" t="s">
        <v>815</v>
      </c>
      <c r="C61" s="636" t="s">
        <v>743</v>
      </c>
      <c r="D61" s="623" t="s">
        <v>1659</v>
      </c>
      <c r="E61" s="636" t="s">
        <v>803</v>
      </c>
      <c r="F61" s="636" t="s">
        <v>353</v>
      </c>
      <c r="G61" s="1254">
        <v>1</v>
      </c>
      <c r="H61"/>
      <c r="I61" s="623" t="s">
        <v>818</v>
      </c>
      <c r="J61" s="623" t="s">
        <v>743</v>
      </c>
      <c r="K61" s="623" t="s">
        <v>1651</v>
      </c>
      <c r="L61" s="623" t="s">
        <v>803</v>
      </c>
      <c r="M61" s="623" t="s">
        <v>353</v>
      </c>
      <c r="N61" s="1255">
        <v>1</v>
      </c>
      <c r="P61" s="500"/>
    </row>
    <row r="62" spans="2:21" s="499" customFormat="1" ht="35.1" customHeight="1">
      <c r="B62" s="636" t="s">
        <v>816</v>
      </c>
      <c r="C62" s="636" t="s">
        <v>743</v>
      </c>
      <c r="D62" s="623" t="s">
        <v>1659</v>
      </c>
      <c r="E62" s="636" t="s">
        <v>803</v>
      </c>
      <c r="F62" s="636" t="s">
        <v>353</v>
      </c>
      <c r="G62" s="1254">
        <v>1</v>
      </c>
      <c r="H62"/>
      <c r="I62" s="636" t="s">
        <v>819</v>
      </c>
      <c r="J62" s="636" t="s">
        <v>743</v>
      </c>
      <c r="K62" s="636" t="s">
        <v>1651</v>
      </c>
      <c r="L62" s="636" t="s">
        <v>803</v>
      </c>
      <c r="M62" s="636" t="s">
        <v>353</v>
      </c>
      <c r="N62" s="1254">
        <v>1</v>
      </c>
      <c r="P62" s="500"/>
    </row>
    <row r="63" spans="2:21" s="499" customFormat="1" ht="35.1" customHeight="1">
      <c r="B63" s="762" t="s">
        <v>817</v>
      </c>
      <c r="C63" s="762" t="s">
        <v>743</v>
      </c>
      <c r="D63" s="623" t="s">
        <v>1659</v>
      </c>
      <c r="E63" s="762" t="s">
        <v>803</v>
      </c>
      <c r="F63" s="762" t="s">
        <v>353</v>
      </c>
      <c r="G63" s="1258">
        <v>0.54</v>
      </c>
      <c r="H63"/>
      <c r="I63" s="636" t="s">
        <v>820</v>
      </c>
      <c r="J63" s="636" t="s">
        <v>743</v>
      </c>
      <c r="K63" s="636" t="s">
        <v>1651</v>
      </c>
      <c r="L63" s="636" t="s">
        <v>803</v>
      </c>
      <c r="M63" s="636" t="s">
        <v>353</v>
      </c>
      <c r="N63" s="1254">
        <v>0.5</v>
      </c>
      <c r="P63" s="500"/>
    </row>
    <row r="64" spans="2:21" s="499" customFormat="1" ht="35.1" customHeight="1">
      <c r="B64" s="640" t="s">
        <v>818</v>
      </c>
      <c r="C64" s="640" t="s">
        <v>743</v>
      </c>
      <c r="D64" s="623" t="s">
        <v>1659</v>
      </c>
      <c r="E64" s="640" t="s">
        <v>803</v>
      </c>
      <c r="F64" s="640" t="s">
        <v>353</v>
      </c>
      <c r="G64" s="1259">
        <v>1</v>
      </c>
      <c r="H64"/>
      <c r="I64" s="1112" t="s">
        <v>821</v>
      </c>
      <c r="J64" s="1112" t="s">
        <v>743</v>
      </c>
      <c r="K64" s="1112" t="s">
        <v>1651</v>
      </c>
      <c r="L64" s="1112" t="s">
        <v>803</v>
      </c>
      <c r="M64" s="1112" t="s">
        <v>353</v>
      </c>
      <c r="N64" s="1258">
        <v>0.6</v>
      </c>
      <c r="P64" s="500"/>
    </row>
    <row r="65" spans="2:21" s="499" customFormat="1" ht="35.1" customHeight="1">
      <c r="B65" s="762" t="s">
        <v>820</v>
      </c>
      <c r="C65" s="640" t="s">
        <v>743</v>
      </c>
      <c r="D65" s="623" t="s">
        <v>1659</v>
      </c>
      <c r="E65" s="640" t="s">
        <v>803</v>
      </c>
      <c r="F65" s="640" t="s">
        <v>353</v>
      </c>
      <c r="G65" s="1259">
        <v>0.5</v>
      </c>
      <c r="H65"/>
      <c r="I65" s="640" t="s">
        <v>822</v>
      </c>
      <c r="J65" s="640" t="s">
        <v>1655</v>
      </c>
      <c r="K65" s="640" t="s">
        <v>1656</v>
      </c>
      <c r="L65" s="640" t="s">
        <v>744</v>
      </c>
      <c r="M65" s="640" t="s">
        <v>823</v>
      </c>
      <c r="N65" s="1259">
        <v>0.22500000000000001</v>
      </c>
      <c r="O65" s="82"/>
      <c r="P65" s="500"/>
    </row>
    <row r="66" spans="2:21" s="499" customFormat="1" ht="35.1" customHeight="1">
      <c r="B66" s="762" t="s">
        <v>821</v>
      </c>
      <c r="C66" s="762" t="s">
        <v>743</v>
      </c>
      <c r="D66" s="623" t="s">
        <v>1659</v>
      </c>
      <c r="E66" s="762" t="s">
        <v>803</v>
      </c>
      <c r="F66" s="762" t="s">
        <v>353</v>
      </c>
      <c r="G66" s="1258">
        <v>0.6</v>
      </c>
      <c r="H66"/>
      <c r="I66" s="1112" t="s">
        <v>824</v>
      </c>
      <c r="J66" s="640" t="s">
        <v>1655</v>
      </c>
      <c r="K66" s="640" t="s">
        <v>1656</v>
      </c>
      <c r="L66" s="640" t="s">
        <v>744</v>
      </c>
      <c r="M66" s="640" t="s">
        <v>825</v>
      </c>
      <c r="N66" s="1259">
        <v>0.19900000000000001</v>
      </c>
      <c r="P66" s="500"/>
    </row>
    <row r="67" spans="2:21" s="499" customFormat="1" ht="35.1" customHeight="1">
      <c r="B67" s="762" t="s">
        <v>822</v>
      </c>
      <c r="C67" s="762" t="s">
        <v>1422</v>
      </c>
      <c r="D67" s="762" t="s">
        <v>1656</v>
      </c>
      <c r="E67" s="762" t="s">
        <v>744</v>
      </c>
      <c r="F67" s="762" t="s">
        <v>823</v>
      </c>
      <c r="G67" s="1258">
        <v>0.22500000000000001</v>
      </c>
      <c r="H67"/>
      <c r="I67" s="1112" t="s">
        <v>826</v>
      </c>
      <c r="J67" s="1112" t="s">
        <v>1655</v>
      </c>
      <c r="K67" s="1112" t="s">
        <v>1657</v>
      </c>
      <c r="L67" s="1112" t="s">
        <v>827</v>
      </c>
      <c r="M67" s="1112" t="s">
        <v>353</v>
      </c>
      <c r="N67" s="1258">
        <v>0.2</v>
      </c>
      <c r="P67" s="500"/>
    </row>
    <row r="68" spans="2:21" s="499" customFormat="1" ht="35.1" customHeight="1">
      <c r="B68" s="762" t="s">
        <v>824</v>
      </c>
      <c r="C68" s="762" t="s">
        <v>1422</v>
      </c>
      <c r="D68" s="762" t="s">
        <v>1656</v>
      </c>
      <c r="E68" s="762" t="s">
        <v>744</v>
      </c>
      <c r="F68" s="762" t="s">
        <v>825</v>
      </c>
      <c r="G68" s="1258">
        <v>0.19900000000000001</v>
      </c>
      <c r="H68"/>
      <c r="I68" s="1112" t="s">
        <v>828</v>
      </c>
      <c r="J68" s="1112" t="s">
        <v>1655</v>
      </c>
      <c r="K68" s="1112" t="s">
        <v>1657</v>
      </c>
      <c r="L68" s="1112" t="s">
        <v>829</v>
      </c>
      <c r="M68" s="1112" t="s">
        <v>764</v>
      </c>
      <c r="N68" s="1258">
        <v>0.14000000000000001</v>
      </c>
      <c r="P68" s="500"/>
    </row>
    <row r="69" spans="2:21" s="499" customFormat="1" ht="35.1" customHeight="1">
      <c r="B69" s="762" t="s">
        <v>828</v>
      </c>
      <c r="C69" s="762" t="s">
        <v>1422</v>
      </c>
      <c r="D69" s="762" t="s">
        <v>1662</v>
      </c>
      <c r="E69" s="762" t="s">
        <v>829</v>
      </c>
      <c r="F69" s="762" t="s">
        <v>764</v>
      </c>
      <c r="G69" s="1258">
        <v>0.14000000000000001</v>
      </c>
      <c r="H69"/>
      <c r="I69" s="1112" t="s">
        <v>830</v>
      </c>
      <c r="J69" s="1112" t="s">
        <v>1655</v>
      </c>
      <c r="K69" s="1112" t="s">
        <v>1657</v>
      </c>
      <c r="L69" s="1112" t="s">
        <v>831</v>
      </c>
      <c r="M69" s="1112" t="s">
        <v>764</v>
      </c>
      <c r="N69" s="1258">
        <v>0.123</v>
      </c>
      <c r="P69" s="500"/>
    </row>
    <row r="70" spans="2:21" s="499" customFormat="1" ht="35.1" customHeight="1">
      <c r="B70" s="762" t="s">
        <v>830</v>
      </c>
      <c r="C70" s="762" t="s">
        <v>1422</v>
      </c>
      <c r="D70" s="1112" t="s">
        <v>1662</v>
      </c>
      <c r="E70" s="762" t="s">
        <v>831</v>
      </c>
      <c r="F70" s="762" t="s">
        <v>764</v>
      </c>
      <c r="G70" s="1258">
        <v>0.123</v>
      </c>
      <c r="H70"/>
      <c r="I70" s="1112" t="s">
        <v>832</v>
      </c>
      <c r="J70" s="1112" t="s">
        <v>1655</v>
      </c>
      <c r="K70" s="1112" t="s">
        <v>1657</v>
      </c>
      <c r="L70" s="1112" t="s">
        <v>833</v>
      </c>
      <c r="M70" s="1112" t="s">
        <v>353</v>
      </c>
      <c r="N70" s="1258">
        <v>0.35</v>
      </c>
      <c r="P70" s="500"/>
      <c r="Q70" s="494"/>
      <c r="R70" s="494"/>
      <c r="S70" s="494"/>
    </row>
    <row r="71" spans="2:21" s="499" customFormat="1" ht="35.1" customHeight="1">
      <c r="B71" s="762" t="s">
        <v>832</v>
      </c>
      <c r="C71" s="762" t="s">
        <v>1422</v>
      </c>
      <c r="D71" s="1112" t="s">
        <v>1662</v>
      </c>
      <c r="E71" s="762" t="s">
        <v>833</v>
      </c>
      <c r="F71" s="762" t="s">
        <v>353</v>
      </c>
      <c r="G71" s="1258">
        <v>0.35</v>
      </c>
      <c r="H71"/>
      <c r="I71" s="1112" t="s">
        <v>834</v>
      </c>
      <c r="J71" s="1112" t="s">
        <v>1655</v>
      </c>
      <c r="K71" s="1112" t="s">
        <v>1657</v>
      </c>
      <c r="L71" s="1112" t="s">
        <v>835</v>
      </c>
      <c r="M71" s="1112" t="s">
        <v>354</v>
      </c>
      <c r="N71" s="1258">
        <v>0.251</v>
      </c>
      <c r="P71" s="500"/>
      <c r="Q71" s="494"/>
      <c r="R71" s="494"/>
      <c r="S71" s="494"/>
    </row>
    <row r="72" spans="2:21" s="499" customFormat="1" ht="35.1" customHeight="1">
      <c r="B72" s="762" t="s">
        <v>834</v>
      </c>
      <c r="C72" s="640" t="s">
        <v>1422</v>
      </c>
      <c r="D72" s="1112" t="s">
        <v>1662</v>
      </c>
      <c r="E72" s="640" t="s">
        <v>835</v>
      </c>
      <c r="F72" s="640" t="s">
        <v>354</v>
      </c>
      <c r="G72" s="1259">
        <v>0.251</v>
      </c>
      <c r="H72"/>
      <c r="I72" s="1112" t="s">
        <v>836</v>
      </c>
      <c r="J72" s="1112" t="s">
        <v>1655</v>
      </c>
      <c r="K72" s="1112" t="s">
        <v>1657</v>
      </c>
      <c r="L72" s="1112" t="s">
        <v>1658</v>
      </c>
      <c r="M72" s="1112" t="s">
        <v>353</v>
      </c>
      <c r="N72" s="1258">
        <v>0.251</v>
      </c>
      <c r="P72" s="500"/>
      <c r="Q72" s="494"/>
      <c r="R72" s="494"/>
      <c r="S72" s="494"/>
      <c r="T72" s="494"/>
      <c r="U72" s="494"/>
    </row>
    <row r="73" spans="2:21" s="499" customFormat="1" ht="35.1" customHeight="1">
      <c r="B73" s="623" t="s">
        <v>836</v>
      </c>
      <c r="C73" s="623" t="s">
        <v>1422</v>
      </c>
      <c r="D73" s="1112" t="s">
        <v>1662</v>
      </c>
      <c r="E73" s="623" t="s">
        <v>1658</v>
      </c>
      <c r="F73" s="623" t="s">
        <v>353</v>
      </c>
      <c r="G73" s="1266">
        <v>0.247</v>
      </c>
      <c r="H73"/>
      <c r="I73" s="1112" t="s">
        <v>837</v>
      </c>
      <c r="J73" s="640" t="s">
        <v>1655</v>
      </c>
      <c r="K73" s="640" t="s">
        <v>1656</v>
      </c>
      <c r="L73" s="640" t="s">
        <v>838</v>
      </c>
      <c r="M73" s="640" t="s">
        <v>353</v>
      </c>
      <c r="N73" s="1259">
        <v>0.219</v>
      </c>
      <c r="P73" s="500"/>
      <c r="Q73" s="494"/>
      <c r="R73" s="494"/>
      <c r="S73" s="494"/>
      <c r="T73" s="494"/>
      <c r="U73" s="494"/>
    </row>
    <row r="74" spans="2:21" s="499" customFormat="1" ht="35.1" customHeight="1">
      <c r="B74" s="1263" t="s">
        <v>1854</v>
      </c>
      <c r="C74" s="1263" t="s">
        <v>1422</v>
      </c>
      <c r="D74" s="1267" t="s">
        <v>1662</v>
      </c>
      <c r="E74" s="1264" t="s">
        <v>345</v>
      </c>
      <c r="F74" s="1263" t="s">
        <v>353</v>
      </c>
      <c r="G74" s="1265">
        <v>0.33300000000000002</v>
      </c>
      <c r="H74"/>
      <c r="I74" s="623" t="s">
        <v>839</v>
      </c>
      <c r="J74" s="623" t="s">
        <v>1655</v>
      </c>
      <c r="K74" s="623" t="s">
        <v>1657</v>
      </c>
      <c r="L74" s="623" t="s">
        <v>840</v>
      </c>
      <c r="M74" s="623" t="s">
        <v>353</v>
      </c>
      <c r="N74" s="1255">
        <v>0.25</v>
      </c>
      <c r="P74" s="500"/>
      <c r="Q74" s="494"/>
      <c r="R74" s="494"/>
      <c r="S74" s="494"/>
      <c r="T74" s="494"/>
      <c r="U74" s="494"/>
    </row>
    <row r="75" spans="2:21" s="499" customFormat="1" ht="35.1" customHeight="1">
      <c r="B75" s="1263" t="s">
        <v>1855</v>
      </c>
      <c r="C75" s="1263" t="s">
        <v>1422</v>
      </c>
      <c r="D75" s="1267" t="s">
        <v>1662</v>
      </c>
      <c r="E75" s="1264" t="s">
        <v>796</v>
      </c>
      <c r="F75" s="1263" t="s">
        <v>353</v>
      </c>
      <c r="G75" s="1265">
        <v>0.23899999999999999</v>
      </c>
      <c r="H75"/>
      <c r="I75" s="636" t="s">
        <v>841</v>
      </c>
      <c r="J75" s="789" t="s">
        <v>1655</v>
      </c>
      <c r="K75" s="789" t="s">
        <v>1656</v>
      </c>
      <c r="L75" s="789" t="s">
        <v>842</v>
      </c>
      <c r="M75" s="789" t="s">
        <v>353</v>
      </c>
      <c r="N75" s="1260">
        <v>0.32</v>
      </c>
      <c r="P75" s="500"/>
    </row>
    <row r="76" spans="2:21" s="499" customFormat="1" ht="35.1" customHeight="1">
      <c r="B76" s="636" t="s">
        <v>837</v>
      </c>
      <c r="C76" s="789" t="s">
        <v>1422</v>
      </c>
      <c r="D76" s="789" t="s">
        <v>1656</v>
      </c>
      <c r="E76" s="789" t="s">
        <v>838</v>
      </c>
      <c r="F76" s="789" t="s">
        <v>353</v>
      </c>
      <c r="G76" s="1260">
        <v>0.219</v>
      </c>
      <c r="H76"/>
      <c r="I76" s="636" t="s">
        <v>843</v>
      </c>
      <c r="J76" s="636" t="s">
        <v>1655</v>
      </c>
      <c r="K76" s="636" t="s">
        <v>1657</v>
      </c>
      <c r="L76" s="636" t="s">
        <v>844</v>
      </c>
      <c r="M76" s="636" t="s">
        <v>760</v>
      </c>
      <c r="N76" s="1254">
        <v>0.251</v>
      </c>
      <c r="P76" s="500"/>
    </row>
    <row r="77" spans="2:21" s="499" customFormat="1" ht="35.1" customHeight="1">
      <c r="B77" s="636" t="s">
        <v>839</v>
      </c>
      <c r="C77" s="636" t="s">
        <v>1422</v>
      </c>
      <c r="D77" s="1112" t="s">
        <v>1662</v>
      </c>
      <c r="E77" s="636" t="s">
        <v>840</v>
      </c>
      <c r="F77" s="636" t="s">
        <v>353</v>
      </c>
      <c r="G77" s="1254">
        <v>0.25</v>
      </c>
      <c r="H77"/>
      <c r="I77" s="636" t="s">
        <v>845</v>
      </c>
      <c r="J77" s="789" t="s">
        <v>1655</v>
      </c>
      <c r="K77" s="789" t="s">
        <v>1656</v>
      </c>
      <c r="L77" s="789" t="s">
        <v>750</v>
      </c>
      <c r="M77" s="789" t="s">
        <v>353</v>
      </c>
      <c r="N77" s="1260">
        <v>0.49</v>
      </c>
      <c r="P77" s="500"/>
    </row>
    <row r="78" spans="2:21" s="499" customFormat="1" ht="35.1" customHeight="1">
      <c r="B78" s="636" t="s">
        <v>841</v>
      </c>
      <c r="C78" s="789" t="s">
        <v>1422</v>
      </c>
      <c r="D78" s="789" t="s">
        <v>1656</v>
      </c>
      <c r="E78" s="789" t="s">
        <v>842</v>
      </c>
      <c r="F78" s="789" t="s">
        <v>353</v>
      </c>
      <c r="G78" s="1260">
        <v>0.32</v>
      </c>
      <c r="H78"/>
      <c r="I78" s="623" t="s">
        <v>846</v>
      </c>
      <c r="J78" s="623" t="s">
        <v>743</v>
      </c>
      <c r="K78" s="623" t="s">
        <v>1656</v>
      </c>
      <c r="L78" s="623" t="s">
        <v>847</v>
      </c>
      <c r="M78" s="623" t="s">
        <v>848</v>
      </c>
      <c r="N78" s="1255">
        <v>1</v>
      </c>
      <c r="P78" s="500"/>
    </row>
    <row r="79" spans="2:21" s="499" customFormat="1" ht="35.1" customHeight="1">
      <c r="B79" s="623" t="s">
        <v>843</v>
      </c>
      <c r="C79" s="623" t="s">
        <v>1422</v>
      </c>
      <c r="D79" s="1112" t="s">
        <v>1662</v>
      </c>
      <c r="E79" s="623" t="s">
        <v>844</v>
      </c>
      <c r="F79" s="623" t="s">
        <v>760</v>
      </c>
      <c r="G79" s="1255">
        <v>0.251</v>
      </c>
      <c r="H79"/>
      <c r="I79" s="1112" t="s">
        <v>849</v>
      </c>
      <c r="J79" s="1112" t="s">
        <v>743</v>
      </c>
      <c r="K79" s="1112" t="s">
        <v>1656</v>
      </c>
      <c r="L79" s="1112" t="s">
        <v>850</v>
      </c>
      <c r="M79" s="1112" t="s">
        <v>764</v>
      </c>
      <c r="N79" s="1258">
        <v>0.61399999999999999</v>
      </c>
      <c r="P79" s="500"/>
    </row>
    <row r="80" spans="2:21" s="499" customFormat="1" ht="35.1" customHeight="1">
      <c r="B80" s="623" t="s">
        <v>845</v>
      </c>
      <c r="C80" s="623" t="s">
        <v>1422</v>
      </c>
      <c r="D80" s="623" t="s">
        <v>1656</v>
      </c>
      <c r="E80" s="623" t="s">
        <v>750</v>
      </c>
      <c r="F80" s="623" t="s">
        <v>353</v>
      </c>
      <c r="G80" s="1255">
        <v>0.49</v>
      </c>
      <c r="H80"/>
      <c r="I80" s="1150" t="s">
        <v>851</v>
      </c>
      <c r="J80" s="1150" t="s">
        <v>743</v>
      </c>
      <c r="K80" s="1150" t="s">
        <v>296</v>
      </c>
      <c r="L80" s="1150" t="s">
        <v>852</v>
      </c>
      <c r="M80" s="1150" t="s">
        <v>848</v>
      </c>
      <c r="N80" s="1261">
        <v>1</v>
      </c>
      <c r="P80" s="500"/>
    </row>
    <row r="81" spans="2:16" s="499" customFormat="1" ht="35.1" customHeight="1" thickBot="1">
      <c r="B81" s="762" t="s">
        <v>849</v>
      </c>
      <c r="C81" s="762" t="s">
        <v>743</v>
      </c>
      <c r="D81" s="762" t="s">
        <v>1656</v>
      </c>
      <c r="E81" s="762" t="s">
        <v>850</v>
      </c>
      <c r="F81" s="762" t="s">
        <v>764</v>
      </c>
      <c r="G81" s="1258">
        <v>0.61399999999999999</v>
      </c>
      <c r="H81"/>
      <c r="I81" s="624" t="s">
        <v>853</v>
      </c>
      <c r="J81" s="624" t="s">
        <v>743</v>
      </c>
      <c r="K81" s="1113" t="s">
        <v>296</v>
      </c>
      <c r="L81" s="624" t="s">
        <v>852</v>
      </c>
      <c r="M81" s="624" t="s">
        <v>848</v>
      </c>
      <c r="N81" s="1262">
        <v>0.82399999999999995</v>
      </c>
      <c r="P81" s="500"/>
    </row>
    <row r="82" spans="2:16" s="499" customFormat="1" ht="35.1" customHeight="1" thickTop="1">
      <c r="B82" s="1150" t="s">
        <v>851</v>
      </c>
      <c r="C82" s="1150" t="s">
        <v>743</v>
      </c>
      <c r="D82" s="1150" t="s">
        <v>296</v>
      </c>
      <c r="E82" s="1150" t="s">
        <v>852</v>
      </c>
      <c r="F82" s="1150" t="s">
        <v>848</v>
      </c>
      <c r="G82" s="1261">
        <v>1</v>
      </c>
      <c r="H82"/>
      <c r="I82"/>
      <c r="J82" s="182"/>
      <c r="K82" s="182"/>
      <c r="L82" s="625"/>
      <c r="M82" s="625"/>
      <c r="N82" s="675"/>
      <c r="P82" s="500"/>
    </row>
    <row r="83" spans="2:16" s="499" customFormat="1" ht="30" customHeight="1" thickBot="1">
      <c r="B83" s="624" t="s">
        <v>853</v>
      </c>
      <c r="C83" s="624" t="s">
        <v>743</v>
      </c>
      <c r="D83" s="1113" t="s">
        <v>296</v>
      </c>
      <c r="E83" s="624" t="s">
        <v>852</v>
      </c>
      <c r="F83" s="624" t="s">
        <v>848</v>
      </c>
      <c r="G83" s="1262">
        <v>0.82399999999999995</v>
      </c>
      <c r="H83"/>
      <c r="I83" s="1368" t="s">
        <v>1664</v>
      </c>
      <c r="J83" s="1368"/>
      <c r="K83" s="1368"/>
      <c r="L83" s="1368"/>
      <c r="M83" s="1368"/>
      <c r="N83" s="1368"/>
      <c r="P83" s="500"/>
    </row>
    <row r="84" spans="2:16" s="499" customFormat="1" ht="30" customHeight="1" thickTop="1">
      <c r="H84"/>
      <c r="I84" s="1368" t="s">
        <v>1375</v>
      </c>
      <c r="J84" s="1368"/>
      <c r="K84" s="1368"/>
      <c r="L84" s="1368"/>
      <c r="M84" s="1368"/>
      <c r="N84" s="1368"/>
      <c r="P84" s="500"/>
    </row>
    <row r="85" spans="2:16" s="499" customFormat="1" ht="30" customHeight="1">
      <c r="B85" s="1368" t="s">
        <v>1664</v>
      </c>
      <c r="C85" s="1368"/>
      <c r="D85" s="1368"/>
      <c r="E85" s="1368"/>
      <c r="F85" s="1368"/>
      <c r="G85" s="1368"/>
      <c r="H85"/>
      <c r="I85" s="1368" t="s">
        <v>1663</v>
      </c>
      <c r="J85" s="1368"/>
      <c r="K85" s="1368"/>
      <c r="L85" s="1368"/>
      <c r="M85" s="1368"/>
      <c r="N85" s="1368"/>
      <c r="P85" s="500"/>
    </row>
    <row r="86" spans="2:16" ht="30" customHeight="1">
      <c r="B86" s="1368" t="s">
        <v>1375</v>
      </c>
      <c r="C86" s="1368"/>
      <c r="D86" s="1368"/>
      <c r="E86" s="1368"/>
      <c r="F86" s="1368"/>
      <c r="G86" s="1368"/>
      <c r="I86" s="1368" t="s">
        <v>1420</v>
      </c>
      <c r="J86" s="1368"/>
      <c r="K86" s="1368"/>
      <c r="L86" s="1368"/>
      <c r="M86" s="1368"/>
      <c r="N86" s="1368"/>
    </row>
    <row r="87" spans="2:16" ht="30" customHeight="1">
      <c r="B87" s="1368" t="s">
        <v>1663</v>
      </c>
      <c r="C87" s="1368"/>
      <c r="D87" s="1368"/>
      <c r="E87" s="1368"/>
      <c r="F87" s="1368"/>
      <c r="G87" s="1368"/>
      <c r="I87" s="1368" t="s">
        <v>1399</v>
      </c>
      <c r="J87" s="1368"/>
      <c r="K87" s="1368"/>
      <c r="L87" s="1368"/>
      <c r="M87" s="1368"/>
      <c r="N87" s="1368"/>
    </row>
    <row r="88" spans="2:16" ht="30" customHeight="1">
      <c r="B88" s="1368" t="s">
        <v>1420</v>
      </c>
      <c r="C88" s="1368"/>
      <c r="D88" s="1368"/>
      <c r="E88" s="1368"/>
      <c r="F88" s="1368"/>
      <c r="G88" s="1368"/>
    </row>
    <row r="89" spans="2:16" ht="30" customHeight="1">
      <c r="B89" s="1368" t="s">
        <v>1399</v>
      </c>
      <c r="C89" s="1368"/>
      <c r="D89" s="1368"/>
      <c r="E89" s="1368"/>
      <c r="F89" s="1368"/>
      <c r="G89" s="1368"/>
    </row>
    <row r="91" spans="2:16" ht="14.25" customHeight="1">
      <c r="B91" s="497"/>
      <c r="C91" s="497"/>
      <c r="D91" s="497"/>
      <c r="E91" s="497"/>
      <c r="F91" s="497"/>
      <c r="G91" s="497"/>
      <c r="H91" s="1352" t="s">
        <v>629</v>
      </c>
    </row>
    <row r="92" spans="2:16" ht="14.25" customHeight="1">
      <c r="H92" s="1352"/>
      <c r="J92" s="502"/>
      <c r="K92" s="502"/>
      <c r="L92" s="503"/>
      <c r="M92" s="503"/>
      <c r="N92" s="504"/>
    </row>
    <row r="93" spans="2:16" s="499" customFormat="1" ht="15" customHeight="1">
      <c r="B93" s="673"/>
      <c r="C93" s="673"/>
      <c r="D93" s="673"/>
      <c r="E93" s="673"/>
      <c r="F93" s="673"/>
      <c r="G93" s="673"/>
      <c r="H93"/>
      <c r="I93"/>
      <c r="J93" s="1149"/>
      <c r="K93" s="1149"/>
      <c r="L93" s="1149"/>
      <c r="M93" s="1149"/>
      <c r="N93" s="1149"/>
      <c r="P93" s="500"/>
    </row>
    <row r="94" spans="2:16" ht="33.75" customHeight="1">
      <c r="J94" s="1149"/>
      <c r="K94" s="1149"/>
      <c r="L94" s="1149"/>
      <c r="M94" s="1149"/>
      <c r="N94" s="1149"/>
    </row>
    <row r="95" spans="2:16" ht="33.75" customHeight="1">
      <c r="J95" s="1148"/>
      <c r="K95" s="1148"/>
      <c r="L95" s="1148"/>
      <c r="M95" s="1148"/>
      <c r="N95" s="1148"/>
    </row>
    <row r="96" spans="2:16" ht="60.75" customHeight="1">
      <c r="J96" s="1148"/>
      <c r="K96" s="1148"/>
      <c r="L96" s="1148"/>
      <c r="M96" s="1148"/>
      <c r="N96" s="1148"/>
    </row>
    <row r="97" spans="2:14" ht="60.75" customHeight="1">
      <c r="B97" s="590"/>
      <c r="C97" s="590"/>
      <c r="D97" s="590"/>
      <c r="E97" s="590"/>
      <c r="F97" s="590"/>
      <c r="G97" s="590"/>
      <c r="J97" s="1148"/>
      <c r="K97" s="1148"/>
      <c r="L97" s="1148"/>
      <c r="M97" s="1148"/>
      <c r="N97" s="1148"/>
    </row>
    <row r="98" spans="2:14" ht="60.75" customHeight="1">
      <c r="I98" s="1110"/>
    </row>
    <row r="99" spans="2:14" ht="15" customHeight="1"/>
  </sheetData>
  <sortState ref="I31:N47">
    <sortCondition ref="I31:I47"/>
  </sortState>
  <mergeCells count="15">
    <mergeCell ref="B3:F3"/>
    <mergeCell ref="B2:F2"/>
    <mergeCell ref="H91:H92"/>
    <mergeCell ref="I86:N86"/>
    <mergeCell ref="I87:N87"/>
    <mergeCell ref="J5:N5"/>
    <mergeCell ref="C5:G5"/>
    <mergeCell ref="I85:N85"/>
    <mergeCell ref="B85:G85"/>
    <mergeCell ref="B86:G86"/>
    <mergeCell ref="B87:G87"/>
    <mergeCell ref="B88:G88"/>
    <mergeCell ref="B89:G89"/>
    <mergeCell ref="I83:N83"/>
    <mergeCell ref="I84:N84"/>
  </mergeCells>
  <hyperlinks>
    <hyperlink ref="P7" location="Índice!A1" display="Back to the Index"/>
    <hyperlink ref="H91" location="Índice!A1" display="Back to the Index"/>
  </hyperlinks>
  <pageMargins left="0.74803149606299213" right="0.74803149606299213" top="0.5" bottom="0.62" header="0.21" footer="0.21"/>
  <pageSetup paperSize="9" scale="71" fitToHeight="3" orientation="portrait" horizontalDpi="1200" verticalDpi="1200" r:id="rId1"/>
  <headerFooter alignWithMargins="0">
    <oddFooter>&amp;C&amp;F&amp;R&amp;T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17"/>
  <sheetViews>
    <sheetView showZeros="0" zoomScaleNormal="100" workbookViewId="0"/>
  </sheetViews>
  <sheetFormatPr defaultRowHeight="15" customHeight="1"/>
  <cols>
    <col min="1" max="1" width="12.7109375" style="198" customWidth="1"/>
    <col min="2" max="2" width="50.7109375" style="198" customWidth="1"/>
    <col min="3" max="11" width="12.7109375" style="198" customWidth="1"/>
    <col min="12" max="12" width="8.7109375" style="198" customWidth="1"/>
    <col min="13" max="13" width="12.7109375" style="198" customWidth="1"/>
    <col min="14" max="16384" width="9.140625" style="198"/>
  </cols>
  <sheetData>
    <row r="1" spans="2:13" ht="15" customHeight="1">
      <c r="M1" s="499"/>
    </row>
    <row r="2" spans="2:13" s="499" customFormat="1" ht="15" customHeight="1">
      <c r="B2" s="1470" t="s">
        <v>1890</v>
      </c>
      <c r="C2" s="1470"/>
      <c r="D2" s="1470"/>
      <c r="E2" s="1470"/>
      <c r="F2" s="1470"/>
      <c r="G2" s="1470"/>
      <c r="H2" s="1470"/>
      <c r="I2" s="1470"/>
      <c r="K2" s="541"/>
    </row>
    <row r="3" spans="2:13" s="499" customFormat="1" ht="15" customHeight="1">
      <c r="B3" s="1127" t="s">
        <v>0</v>
      </c>
      <c r="C3" s="643"/>
      <c r="D3" s="643"/>
      <c r="E3" s="643"/>
      <c r="F3" s="643"/>
      <c r="G3" s="643"/>
      <c r="H3" s="643"/>
      <c r="I3" s="643"/>
      <c r="K3" s="541"/>
    </row>
    <row r="4" spans="2:13" s="499" customFormat="1" ht="15" customHeight="1">
      <c r="B4" s="1513"/>
      <c r="C4" s="1513"/>
      <c r="D4" s="1513"/>
      <c r="E4" s="1513"/>
      <c r="F4" s="1513"/>
      <c r="G4" s="1513"/>
      <c r="H4" s="1513"/>
      <c r="I4" s="296"/>
      <c r="J4" s="1493"/>
      <c r="K4" s="1493"/>
    </row>
    <row r="5" spans="2:13" s="454" customFormat="1" ht="39.950000000000003" customHeight="1">
      <c r="B5" s="1514" t="s">
        <v>922</v>
      </c>
      <c r="C5" s="1516" t="s">
        <v>941</v>
      </c>
      <c r="D5" s="1516" t="s">
        <v>496</v>
      </c>
      <c r="E5" s="1516"/>
      <c r="F5" s="1518" t="s">
        <v>942</v>
      </c>
      <c r="G5" s="1518"/>
      <c r="H5" s="1518"/>
      <c r="I5" s="1518"/>
      <c r="J5" s="1518" t="s">
        <v>913</v>
      </c>
      <c r="K5" s="1518"/>
      <c r="M5" s="1098" t="s">
        <v>629</v>
      </c>
    </row>
    <row r="6" spans="2:13" s="454" customFormat="1" ht="24.95" customHeight="1">
      <c r="B6" s="1515"/>
      <c r="C6" s="1517"/>
      <c r="D6" s="566"/>
      <c r="E6" s="1519" t="s">
        <v>943</v>
      </c>
      <c r="F6" s="1389" t="s">
        <v>944</v>
      </c>
      <c r="G6" s="1389"/>
      <c r="H6" s="1512">
        <v>12.5</v>
      </c>
      <c r="I6" s="1389"/>
      <c r="J6" s="1389"/>
      <c r="K6" s="1389"/>
    </row>
    <row r="7" spans="2:13" s="454" customFormat="1" ht="39.950000000000003" customHeight="1">
      <c r="B7" s="1515"/>
      <c r="C7" s="1517"/>
      <c r="D7" s="567"/>
      <c r="E7" s="1519"/>
      <c r="F7" s="122" t="s">
        <v>945</v>
      </c>
      <c r="G7" s="122">
        <v>1</v>
      </c>
      <c r="H7" s="281" t="s">
        <v>946</v>
      </c>
      <c r="I7" s="281" t="s">
        <v>947</v>
      </c>
      <c r="J7" s="620" t="s">
        <v>1356</v>
      </c>
      <c r="K7" s="621" t="s">
        <v>1361</v>
      </c>
    </row>
    <row r="8" spans="2:13" ht="24.95" customHeight="1">
      <c r="B8" s="1157" t="s">
        <v>948</v>
      </c>
      <c r="C8" s="568">
        <v>5893.9682699999994</v>
      </c>
      <c r="D8" s="1184"/>
      <c r="E8" s="568"/>
      <c r="F8" s="568"/>
      <c r="G8" s="1184"/>
      <c r="H8" s="1184"/>
      <c r="I8" s="1184"/>
      <c r="J8" s="1185">
        <v>1945.7326400000002</v>
      </c>
      <c r="K8" s="1188">
        <v>3781.1540818704798</v>
      </c>
    </row>
    <row r="9" spans="2:13" ht="24.95" customHeight="1">
      <c r="B9" s="1156" t="s">
        <v>949</v>
      </c>
      <c r="C9" s="569"/>
      <c r="D9" s="570"/>
      <c r="E9" s="569"/>
      <c r="F9" s="569"/>
      <c r="G9" s="570"/>
      <c r="H9" s="570"/>
      <c r="I9" s="570"/>
      <c r="J9" s="1186"/>
      <c r="K9" s="1189"/>
    </row>
    <row r="10" spans="2:13" ht="24.95" customHeight="1">
      <c r="B10" s="70" t="s">
        <v>950</v>
      </c>
      <c r="C10" s="517">
        <v>5893.9682699999994</v>
      </c>
      <c r="D10" s="571"/>
      <c r="E10" s="517"/>
      <c r="F10" s="517"/>
      <c r="G10" s="571">
        <v>5793.4682699999994</v>
      </c>
      <c r="H10" s="571"/>
      <c r="I10" s="571">
        <v>100.5</v>
      </c>
      <c r="J10" s="1187">
        <v>1945.7326400000002</v>
      </c>
      <c r="K10" s="637">
        <v>3781.1540818704798</v>
      </c>
    </row>
    <row r="11" spans="2:13" ht="24.95" customHeight="1">
      <c r="B11" s="68" t="s">
        <v>951</v>
      </c>
      <c r="C11" s="517">
        <v>5893.9682699999994</v>
      </c>
      <c r="D11" s="571"/>
      <c r="E11" s="517"/>
      <c r="F11" s="517"/>
      <c r="G11" s="571">
        <v>5793.4682699999994</v>
      </c>
      <c r="H11" s="571"/>
      <c r="I11" s="571">
        <v>100.5</v>
      </c>
      <c r="J11" s="1187">
        <v>1945.7326400000002</v>
      </c>
      <c r="K11" s="637">
        <v>3781.1540818704798</v>
      </c>
    </row>
    <row r="12" spans="2:13" ht="24.95" customHeight="1">
      <c r="B12" s="68" t="s">
        <v>1362</v>
      </c>
      <c r="C12" s="517">
        <v>5793.4682699999994</v>
      </c>
      <c r="D12" s="571"/>
      <c r="E12" s="517"/>
      <c r="F12" s="517"/>
      <c r="G12" s="571">
        <v>5793.4682699999994</v>
      </c>
      <c r="H12" s="571"/>
      <c r="I12" s="571"/>
      <c r="J12" s="1187">
        <v>614.10764000000006</v>
      </c>
      <c r="K12" s="637">
        <v>2456.1540818704798</v>
      </c>
    </row>
    <row r="13" spans="2:13" ht="24.95" customHeight="1">
      <c r="B13" s="622" t="s">
        <v>952</v>
      </c>
      <c r="C13" s="517"/>
      <c r="D13" s="571"/>
      <c r="E13" s="517"/>
      <c r="F13" s="517"/>
      <c r="G13" s="571"/>
      <c r="H13" s="571"/>
      <c r="I13" s="571"/>
      <c r="J13" s="1187"/>
      <c r="K13" s="637"/>
    </row>
    <row r="14" spans="2:13" ht="24.95" customHeight="1">
      <c r="B14" s="68" t="s">
        <v>1363</v>
      </c>
      <c r="C14" s="517">
        <v>100.5</v>
      </c>
      <c r="D14" s="571"/>
      <c r="E14" s="517"/>
      <c r="F14" s="517"/>
      <c r="G14" s="571"/>
      <c r="H14" s="571"/>
      <c r="I14" s="571">
        <v>100.5</v>
      </c>
      <c r="J14" s="1187">
        <v>1331.625</v>
      </c>
      <c r="K14" s="637">
        <v>1325</v>
      </c>
    </row>
    <row r="15" spans="2:13" ht="24.95" customHeight="1">
      <c r="B15" s="68" t="s">
        <v>953</v>
      </c>
      <c r="C15" s="517"/>
      <c r="D15" s="571"/>
      <c r="E15" s="517"/>
      <c r="F15" s="517"/>
      <c r="G15" s="571"/>
      <c r="H15" s="571"/>
      <c r="I15" s="571"/>
      <c r="J15" s="572"/>
      <c r="K15" s="571"/>
    </row>
    <row r="16" spans="2:13" ht="24.95" customHeight="1" thickBot="1">
      <c r="B16" s="77" t="s">
        <v>954</v>
      </c>
      <c r="C16" s="573"/>
      <c r="D16" s="574"/>
      <c r="E16" s="573"/>
      <c r="F16" s="573"/>
      <c r="G16" s="574"/>
      <c r="H16" s="574"/>
      <c r="I16" s="574"/>
      <c r="J16" s="575"/>
      <c r="K16" s="574"/>
    </row>
    <row r="17" spans="2:2" ht="15" customHeight="1" thickTop="1">
      <c r="B17" s="576"/>
    </row>
  </sheetData>
  <mergeCells count="11">
    <mergeCell ref="B2:I2"/>
    <mergeCell ref="H6:I6"/>
    <mergeCell ref="B4:H4"/>
    <mergeCell ref="J4:K4"/>
    <mergeCell ref="B5:B7"/>
    <mergeCell ref="C5:C7"/>
    <mergeCell ref="D5:E5"/>
    <mergeCell ref="F5:I5"/>
    <mergeCell ref="J5:K6"/>
    <mergeCell ref="E6:E7"/>
    <mergeCell ref="F6:G6"/>
  </mergeCells>
  <hyperlinks>
    <hyperlink ref="M5" location="Índice!A1" display="Back to the Index"/>
  </hyperlinks>
  <pageMargins left="0.7" right="0.7" top="0.75" bottom="0.75" header="0.3" footer="0.3"/>
  <pageSetup paperSize="9" orientation="portrait" r:id="rId1"/>
  <ignoredErrors>
    <ignoredError sqref="J7:K7" twoDigitTextYear="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K18"/>
  <sheetViews>
    <sheetView showZeros="0" zoomScaleNormal="100" workbookViewId="0"/>
  </sheetViews>
  <sheetFormatPr defaultRowHeight="15" customHeight="1"/>
  <cols>
    <col min="1" max="1" width="12.7109375" style="198" customWidth="1"/>
    <col min="2" max="2" width="50.7109375" style="198" customWidth="1"/>
    <col min="3" max="9" width="12.7109375" style="198" customWidth="1"/>
    <col min="10" max="10" width="8.7109375" style="198" customWidth="1"/>
    <col min="11" max="11" width="12.7109375" style="198" customWidth="1"/>
    <col min="12" max="16384" width="9.140625" style="198"/>
  </cols>
  <sheetData>
    <row r="2" spans="2:11" ht="15" customHeight="1">
      <c r="B2" s="1470" t="s">
        <v>1891</v>
      </c>
      <c r="C2" s="1470"/>
      <c r="D2" s="1470"/>
      <c r="E2" s="1470"/>
      <c r="F2" s="1470"/>
      <c r="K2" s="499"/>
    </row>
    <row r="3" spans="2:11" ht="15" customHeight="1">
      <c r="B3" s="1127" t="s">
        <v>0</v>
      </c>
      <c r="K3" s="499"/>
    </row>
    <row r="4" spans="2:11" s="499" customFormat="1" ht="15" customHeight="1">
      <c r="B4" s="1520"/>
      <c r="C4" s="1520"/>
      <c r="D4" s="1520"/>
      <c r="E4" s="1520"/>
      <c r="F4" s="555"/>
      <c r="G4" s="555"/>
      <c r="H4" s="1493"/>
      <c r="I4" s="1493"/>
    </row>
    <row r="5" spans="2:11" s="454" customFormat="1" ht="39.950000000000003" customHeight="1">
      <c r="B5" s="1521" t="s">
        <v>923</v>
      </c>
      <c r="C5" s="1516" t="s">
        <v>941</v>
      </c>
      <c r="D5" s="1516" t="s">
        <v>496</v>
      </c>
      <c r="E5" s="1516"/>
      <c r="F5" s="1516" t="s">
        <v>955</v>
      </c>
      <c r="G5" s="1516"/>
      <c r="H5" s="1518" t="s">
        <v>913</v>
      </c>
      <c r="I5" s="1518"/>
    </row>
    <row r="6" spans="2:11" s="454" customFormat="1" ht="24.95" customHeight="1">
      <c r="B6" s="1522"/>
      <c r="C6" s="1517"/>
      <c r="D6" s="566"/>
      <c r="E6" s="1519" t="s">
        <v>943</v>
      </c>
      <c r="F6" s="1519" t="s">
        <v>956</v>
      </c>
      <c r="G6" s="1519"/>
      <c r="H6" s="1389"/>
      <c r="I6" s="1389"/>
      <c r="K6" s="1098" t="s">
        <v>629</v>
      </c>
    </row>
    <row r="7" spans="2:11" s="454" customFormat="1" ht="39.950000000000003" customHeight="1">
      <c r="B7" s="1522"/>
      <c r="C7" s="1517"/>
      <c r="D7" s="567"/>
      <c r="E7" s="1519"/>
      <c r="F7" s="122"/>
      <c r="G7" s="116" t="s">
        <v>957</v>
      </c>
      <c r="H7" s="714" t="s">
        <v>1356</v>
      </c>
      <c r="I7" s="715" t="s">
        <v>1361</v>
      </c>
    </row>
    <row r="8" spans="2:11" ht="24.95" customHeight="1">
      <c r="B8" s="591" t="s">
        <v>948</v>
      </c>
      <c r="C8" s="568">
        <v>2430376.8381400001</v>
      </c>
      <c r="D8" s="568">
        <v>2155828.2922800002</v>
      </c>
      <c r="E8" s="568">
        <v>0</v>
      </c>
      <c r="F8" s="568">
        <v>2155828.2922800002</v>
      </c>
      <c r="G8" s="1173">
        <v>0.16090697121213307</v>
      </c>
      <c r="H8" s="1174">
        <v>282127.20905</v>
      </c>
      <c r="I8" s="1175">
        <v>346887.8009642</v>
      </c>
    </row>
    <row r="9" spans="2:11" ht="24.95" customHeight="1">
      <c r="B9" s="70" t="s">
        <v>949</v>
      </c>
      <c r="C9" s="569">
        <v>2430376.8381400001</v>
      </c>
      <c r="D9" s="569">
        <v>2155828.2922800002</v>
      </c>
      <c r="E9" s="569">
        <v>0</v>
      </c>
      <c r="F9" s="569">
        <v>2155828.2922800002</v>
      </c>
      <c r="G9" s="1176">
        <v>0.16090697121213307</v>
      </c>
      <c r="H9" s="1177">
        <v>282127.20905</v>
      </c>
      <c r="I9" s="523">
        <v>346887.8009642</v>
      </c>
    </row>
    <row r="10" spans="2:11" ht="24.95" customHeight="1">
      <c r="B10" s="68" t="s">
        <v>958</v>
      </c>
      <c r="C10" s="517">
        <v>2155828.2922800002</v>
      </c>
      <c r="D10" s="517">
        <v>1881279.74642</v>
      </c>
      <c r="E10" s="517">
        <v>0</v>
      </c>
      <c r="F10" s="517">
        <v>1881279.74642</v>
      </c>
      <c r="G10" s="1178">
        <v>0.15421067833418939</v>
      </c>
      <c r="H10" s="1179">
        <v>227217.49987999999</v>
      </c>
      <c r="I10" s="519">
        <v>290113.42583179998</v>
      </c>
    </row>
    <row r="11" spans="2:11" ht="24.95" customHeight="1">
      <c r="B11" s="68" t="s">
        <v>1362</v>
      </c>
      <c r="C11" s="517">
        <v>1873594.4754900001</v>
      </c>
      <c r="D11" s="517">
        <v>1873594.4754900001</v>
      </c>
      <c r="E11" s="517"/>
      <c r="F11" s="517">
        <v>1873594.4754900001</v>
      </c>
      <c r="G11" s="1178">
        <v>9.4840988368268903E-2</v>
      </c>
      <c r="H11" s="1179">
        <v>131151.61327999999</v>
      </c>
      <c r="I11" s="519">
        <v>177693.55185679998</v>
      </c>
    </row>
    <row r="12" spans="2:11" ht="24.95" customHeight="1">
      <c r="B12" s="622" t="s">
        <v>952</v>
      </c>
      <c r="C12" s="517">
        <v>272627.22813</v>
      </c>
      <c r="D12" s="517">
        <v>0</v>
      </c>
      <c r="E12" s="517"/>
      <c r="F12" s="517">
        <v>0</v>
      </c>
      <c r="G12" s="517"/>
      <c r="H12" s="1179">
        <v>0</v>
      </c>
      <c r="I12" s="519">
        <v>0</v>
      </c>
    </row>
    <row r="13" spans="2:11" ht="24.95" customHeight="1">
      <c r="B13" s="68" t="s">
        <v>1363</v>
      </c>
      <c r="C13" s="517">
        <v>9606.5886599999994</v>
      </c>
      <c r="D13" s="517">
        <v>7685.2709299999997</v>
      </c>
      <c r="E13" s="517"/>
      <c r="F13" s="517">
        <v>7685.2709299999997</v>
      </c>
      <c r="G13" s="1178">
        <v>14.627964973383182</v>
      </c>
      <c r="H13" s="1179">
        <v>96065.886599999998</v>
      </c>
      <c r="I13" s="519">
        <v>112419.87397499999</v>
      </c>
    </row>
    <row r="14" spans="2:11" ht="24.95" customHeight="1">
      <c r="B14" s="68" t="s">
        <v>959</v>
      </c>
      <c r="C14" s="517">
        <v>274548.54586000001</v>
      </c>
      <c r="D14" s="517">
        <v>274548.54586000001</v>
      </c>
      <c r="E14" s="517"/>
      <c r="F14" s="517">
        <v>274548.54586000001</v>
      </c>
      <c r="G14" s="1178">
        <v>0.20679175318360943</v>
      </c>
      <c r="H14" s="1179">
        <v>54909.709170000002</v>
      </c>
      <c r="I14" s="519">
        <v>56774.375132399997</v>
      </c>
    </row>
    <row r="15" spans="2:11" ht="24.95" customHeight="1">
      <c r="B15" s="68" t="s">
        <v>1364</v>
      </c>
      <c r="C15" s="1180"/>
      <c r="D15" s="1180"/>
      <c r="E15" s="1180"/>
      <c r="F15" s="1180"/>
      <c r="G15" s="1180"/>
      <c r="H15" s="1181"/>
      <c r="I15" s="1180"/>
    </row>
    <row r="16" spans="2:11" ht="24.95" customHeight="1">
      <c r="B16" s="70" t="s">
        <v>950</v>
      </c>
      <c r="C16" s="517"/>
      <c r="D16" s="517"/>
      <c r="E16" s="517"/>
      <c r="F16" s="517"/>
      <c r="G16" s="517"/>
      <c r="H16" s="1182"/>
      <c r="I16" s="517">
        <v>0</v>
      </c>
    </row>
    <row r="17" spans="2:9" ht="24.95" customHeight="1" thickBot="1">
      <c r="B17" s="77" t="s">
        <v>954</v>
      </c>
      <c r="C17" s="573"/>
      <c r="D17" s="573"/>
      <c r="E17" s="573"/>
      <c r="F17" s="573"/>
      <c r="G17" s="573"/>
      <c r="H17" s="1183"/>
      <c r="I17" s="573"/>
    </row>
    <row r="18" spans="2:9" ht="29.25" customHeight="1" thickTop="1">
      <c r="B18" s="1450"/>
      <c r="C18" s="1450"/>
      <c r="D18" s="1450"/>
      <c r="E18" s="1450"/>
      <c r="F18" s="1450"/>
      <c r="G18" s="1450"/>
      <c r="H18" s="1450"/>
      <c r="I18" s="1450"/>
    </row>
  </sheetData>
  <mergeCells count="11">
    <mergeCell ref="B2:F2"/>
    <mergeCell ref="B18:I18"/>
    <mergeCell ref="B4:E4"/>
    <mergeCell ref="H4:I4"/>
    <mergeCell ref="B5:B7"/>
    <mergeCell ref="C5:C7"/>
    <mergeCell ref="D5:E5"/>
    <mergeCell ref="F5:G5"/>
    <mergeCell ref="H5:I6"/>
    <mergeCell ref="E6:E7"/>
    <mergeCell ref="F6:G6"/>
  </mergeCells>
  <hyperlinks>
    <hyperlink ref="K6" location="Índice!A1" display="Back to the Index"/>
  </hyperlinks>
  <pageMargins left="0.7" right="0.7" top="0.75" bottom="0.75" header="0.3" footer="0.3"/>
  <pageSetup paperSize="9" orientation="portrait" r:id="rId1"/>
  <ignoredErrors>
    <ignoredError sqref="H7:I7" twoDigitTextYea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G21"/>
  <sheetViews>
    <sheetView showGridLines="0" zoomScaleNormal="100" workbookViewId="0"/>
  </sheetViews>
  <sheetFormatPr defaultRowHeight="15"/>
  <cols>
    <col min="1" max="1" width="12.7109375" style="1072" customWidth="1"/>
    <col min="2" max="2" width="75.7109375" style="1072" customWidth="1"/>
    <col min="3" max="3" width="17.85546875" style="1072" customWidth="1"/>
    <col min="4" max="4" width="12.140625" style="1072" customWidth="1"/>
    <col min="5" max="5" width="8.7109375" style="1072" customWidth="1"/>
    <col min="6" max="6" width="12.7109375" style="1072" customWidth="1"/>
    <col min="7" max="7" width="16" style="1072" customWidth="1"/>
    <col min="8" max="16384" width="9.140625" style="1072"/>
  </cols>
  <sheetData>
    <row r="2" spans="2:6">
      <c r="B2" s="433" t="s">
        <v>1892</v>
      </c>
      <c r="C2" s="433"/>
      <c r="D2" s="433"/>
    </row>
    <row r="3" spans="2:6">
      <c r="B3" s="1127" t="s">
        <v>0</v>
      </c>
    </row>
    <row r="4" spans="2:6">
      <c r="D4" s="1073"/>
    </row>
    <row r="5" spans="2:6" ht="28.5" customHeight="1">
      <c r="B5" s="1074"/>
      <c r="C5" s="1075" t="s">
        <v>1584</v>
      </c>
      <c r="D5" s="1076" t="s">
        <v>1585</v>
      </c>
      <c r="F5" s="1098" t="s">
        <v>629</v>
      </c>
    </row>
    <row r="6" spans="2:6" ht="15" customHeight="1">
      <c r="B6" s="1077" t="s">
        <v>1586</v>
      </c>
      <c r="C6" s="1078"/>
      <c r="D6" s="1079"/>
      <c r="E6" s="1080"/>
      <c r="F6" s="1080"/>
    </row>
    <row r="7" spans="2:6" ht="15" customHeight="1">
      <c r="B7" s="1081" t="s">
        <v>1587</v>
      </c>
      <c r="C7" s="1082" t="s">
        <v>1588</v>
      </c>
      <c r="D7" s="1083" t="s">
        <v>1589</v>
      </c>
      <c r="E7" s="1080"/>
      <c r="F7" s="1080"/>
    </row>
    <row r="8" spans="2:6" ht="15" customHeight="1">
      <c r="B8" s="1081" t="s">
        <v>1590</v>
      </c>
      <c r="C8" s="1082" t="s">
        <v>1591</v>
      </c>
      <c r="D8" s="1083" t="s">
        <v>1592</v>
      </c>
      <c r="E8" s="1080"/>
      <c r="F8" s="1080"/>
    </row>
    <row r="9" spans="2:6" ht="15" customHeight="1">
      <c r="B9" s="1524" t="s">
        <v>1593</v>
      </c>
      <c r="C9" s="1082" t="s">
        <v>1594</v>
      </c>
      <c r="D9" s="1083" t="s">
        <v>1595</v>
      </c>
      <c r="E9" s="1080"/>
      <c r="F9" s="1080"/>
    </row>
    <row r="10" spans="2:6" ht="15" customHeight="1">
      <c r="B10" s="1525"/>
      <c r="C10" s="1082" t="s">
        <v>1596</v>
      </c>
      <c r="D10" s="1083" t="s">
        <v>1597</v>
      </c>
      <c r="E10" s="1080"/>
      <c r="F10" s="1080"/>
    </row>
    <row r="11" spans="2:6" ht="15" customHeight="1">
      <c r="B11" s="1081" t="s">
        <v>1598</v>
      </c>
      <c r="C11" s="1084">
        <v>-0.3</v>
      </c>
      <c r="D11" s="1083">
        <v>-80</v>
      </c>
      <c r="E11" s="1080"/>
      <c r="F11" s="1080"/>
    </row>
    <row r="12" spans="2:6" ht="23.25" customHeight="1">
      <c r="B12" s="1081" t="s">
        <v>1599</v>
      </c>
      <c r="C12" s="1082" t="s">
        <v>1600</v>
      </c>
      <c r="D12" s="1083">
        <v>-254</v>
      </c>
      <c r="E12" s="1080"/>
      <c r="F12" s="1080"/>
    </row>
    <row r="13" spans="2:6" ht="15" customHeight="1">
      <c r="B13" s="1081" t="s">
        <v>1601</v>
      </c>
      <c r="C13" s="1082" t="s">
        <v>1602</v>
      </c>
      <c r="D13" s="1083" t="s">
        <v>1603</v>
      </c>
      <c r="E13" s="1080"/>
      <c r="F13" s="1080"/>
    </row>
    <row r="14" spans="2:6" ht="15" customHeight="1">
      <c r="B14" s="1085" t="s">
        <v>1604</v>
      </c>
      <c r="C14" s="1086"/>
      <c r="D14" s="1083"/>
      <c r="E14" s="1080"/>
      <c r="F14" s="1080"/>
    </row>
    <row r="15" spans="2:6" ht="15" customHeight="1">
      <c r="B15" s="1087" t="s">
        <v>1605</v>
      </c>
      <c r="C15" s="1088" t="s">
        <v>1606</v>
      </c>
      <c r="D15" s="1083">
        <v>-670</v>
      </c>
      <c r="E15" s="1080"/>
      <c r="F15" s="1080"/>
    </row>
    <row r="16" spans="2:6" ht="15" customHeight="1">
      <c r="B16" s="1526" t="s">
        <v>1607</v>
      </c>
      <c r="C16" s="1088" t="s">
        <v>1608</v>
      </c>
      <c r="D16" s="1089">
        <v>-10926</v>
      </c>
      <c r="E16" s="1080"/>
      <c r="F16" s="1080"/>
    </row>
    <row r="17" spans="2:7" ht="15" customHeight="1">
      <c r="B17" s="1527"/>
      <c r="C17" s="1088" t="s">
        <v>1609</v>
      </c>
      <c r="D17" s="1089">
        <v>-10918</v>
      </c>
      <c r="E17" s="1080"/>
      <c r="F17" s="1080"/>
    </row>
    <row r="18" spans="2:7" ht="15" customHeight="1">
      <c r="B18" s="1526" t="s">
        <v>1610</v>
      </c>
      <c r="C18" s="1090">
        <v>39727</v>
      </c>
      <c r="D18" s="1089">
        <v>-11529</v>
      </c>
      <c r="E18" s="1080"/>
      <c r="F18" s="1080"/>
    </row>
    <row r="19" spans="2:7" ht="15" customHeight="1" thickBot="1">
      <c r="B19" s="1528"/>
      <c r="C19" s="1091">
        <v>40742</v>
      </c>
      <c r="D19" s="1092">
        <v>-8874</v>
      </c>
      <c r="E19" s="1080"/>
      <c r="F19" s="1080"/>
    </row>
    <row r="20" spans="2:7" s="1094" customFormat="1" ht="27" customHeight="1" thickTop="1">
      <c r="B20" s="1529" t="s">
        <v>1611</v>
      </c>
      <c r="C20" s="1529"/>
      <c r="D20" s="1529"/>
      <c r="E20" s="1093"/>
      <c r="F20" s="1093"/>
      <c r="G20" s="1093"/>
    </row>
    <row r="21" spans="2:7" s="1094" customFormat="1" ht="25.5" customHeight="1">
      <c r="B21" s="1523" t="s">
        <v>1612</v>
      </c>
      <c r="C21" s="1523"/>
      <c r="D21" s="1523"/>
      <c r="E21" s="1093"/>
      <c r="F21" s="1093"/>
      <c r="G21" s="1093"/>
    </row>
  </sheetData>
  <mergeCells count="5">
    <mergeCell ref="B21:D21"/>
    <mergeCell ref="B9:B10"/>
    <mergeCell ref="B16:B17"/>
    <mergeCell ref="B18:B19"/>
    <mergeCell ref="B20:D20"/>
  </mergeCells>
  <hyperlinks>
    <hyperlink ref="F5" location="Índice!A1" display="Back to the Index"/>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2:G20"/>
  <sheetViews>
    <sheetView showGridLines="0" showZeros="0" zoomScaleNormal="100" workbookViewId="0"/>
  </sheetViews>
  <sheetFormatPr defaultColWidth="9.140625" defaultRowHeight="15" customHeight="1"/>
  <cols>
    <col min="1" max="1" width="12.7109375" style="501" customWidth="1"/>
    <col min="2" max="2" width="36.28515625" style="501" customWidth="1"/>
    <col min="3" max="5" width="14" style="501" customWidth="1"/>
    <col min="6" max="6" width="8.7109375" style="501" customWidth="1"/>
    <col min="7" max="7" width="12.7109375" style="501" customWidth="1"/>
    <col min="8" max="16384" width="9.140625" style="501"/>
  </cols>
  <sheetData>
    <row r="2" spans="2:7" ht="15" customHeight="1">
      <c r="B2" s="1485" t="s">
        <v>1893</v>
      </c>
      <c r="C2" s="1485"/>
      <c r="D2" s="1485"/>
      <c r="E2" s="616"/>
    </row>
    <row r="3" spans="2:7" ht="15" customHeight="1">
      <c r="B3" s="1127" t="s">
        <v>0</v>
      </c>
      <c r="C3" s="616"/>
      <c r="D3" s="616"/>
      <c r="E3" s="616"/>
    </row>
    <row r="4" spans="2:7" ht="15" customHeight="1">
      <c r="B4" s="577"/>
      <c r="C4" s="577"/>
      <c r="D4" s="577"/>
      <c r="E4" s="236"/>
    </row>
    <row r="5" spans="2:7" s="532" customFormat="1" ht="37.5" customHeight="1">
      <c r="B5" s="1521" t="s">
        <v>1675</v>
      </c>
      <c r="C5" s="1496" t="s">
        <v>1674</v>
      </c>
      <c r="D5" s="1498"/>
      <c r="E5" s="1498"/>
      <c r="G5" s="1098" t="s">
        <v>629</v>
      </c>
    </row>
    <row r="6" spans="2:7" s="532" customFormat="1" ht="15" customHeight="1">
      <c r="B6" s="1522"/>
      <c r="C6" s="713">
        <v>2018</v>
      </c>
      <c r="D6" s="713">
        <v>2017</v>
      </c>
      <c r="E6" s="713">
        <v>2016</v>
      </c>
    </row>
    <row r="7" spans="2:7" s="532" customFormat="1" ht="15" customHeight="1">
      <c r="B7" s="176" t="s">
        <v>960</v>
      </c>
      <c r="C7" s="1128" t="s">
        <v>1352</v>
      </c>
      <c r="D7" s="1128" t="s">
        <v>1352</v>
      </c>
      <c r="E7" s="1128" t="s">
        <v>1352</v>
      </c>
    </row>
    <row r="8" spans="2:7" s="532" customFormat="1" ht="15" customHeight="1">
      <c r="B8" s="177" t="s">
        <v>961</v>
      </c>
      <c r="C8" s="651">
        <v>2137927</v>
      </c>
      <c r="D8" s="651">
        <v>2287535.4061957169</v>
      </c>
      <c r="E8" s="651">
        <v>2067059.4095522042</v>
      </c>
    </row>
    <row r="9" spans="2:7" s="532" customFormat="1" ht="15" customHeight="1">
      <c r="B9" s="652" t="s">
        <v>1369</v>
      </c>
      <c r="C9" s="569">
        <v>17941</v>
      </c>
      <c r="D9" s="569">
        <v>20266.527627217576</v>
      </c>
      <c r="E9" s="569">
        <v>26570.57899157644</v>
      </c>
    </row>
    <row r="10" spans="2:7" s="532" customFormat="1" ht="15" customHeight="1">
      <c r="B10" s="652" t="s">
        <v>962</v>
      </c>
      <c r="C10" s="517">
        <v>93915</v>
      </c>
      <c r="D10" s="517">
        <v>201031.60157</v>
      </c>
      <c r="E10" s="517">
        <v>110694.41746</v>
      </c>
    </row>
    <row r="11" spans="2:7" s="532" customFormat="1" ht="15" customHeight="1">
      <c r="B11" s="652" t="s">
        <v>963</v>
      </c>
      <c r="C11" s="517">
        <v>19428</v>
      </c>
      <c r="D11" s="517">
        <v>22599.458449999998</v>
      </c>
      <c r="E11" s="517">
        <v>22259.196969999997</v>
      </c>
    </row>
    <row r="12" spans="2:7" s="532" customFormat="1" ht="15" customHeight="1">
      <c r="B12" s="652" t="s">
        <v>964</v>
      </c>
      <c r="C12" s="517">
        <v>522738</v>
      </c>
      <c r="D12" s="517">
        <v>532714.07643999998</v>
      </c>
      <c r="E12" s="517">
        <v>528726.08122000005</v>
      </c>
    </row>
    <row r="13" spans="2:7" s="532" customFormat="1" ht="15" customHeight="1">
      <c r="B13" s="652" t="s">
        <v>965</v>
      </c>
      <c r="C13" s="517">
        <v>1374379</v>
      </c>
      <c r="D13" s="517">
        <v>1375940.6292600001</v>
      </c>
      <c r="E13" s="517">
        <v>1242619.75128</v>
      </c>
    </row>
    <row r="14" spans="2:7" s="532" customFormat="1" ht="15" customHeight="1">
      <c r="B14" s="652" t="s">
        <v>966</v>
      </c>
      <c r="C14" s="517">
        <v>79583</v>
      </c>
      <c r="D14" s="517">
        <v>82103.704660000003</v>
      </c>
      <c r="E14" s="517">
        <v>81657.438890000005</v>
      </c>
    </row>
    <row r="15" spans="2:7" s="532" customFormat="1" ht="15" customHeight="1">
      <c r="B15" s="652" t="s">
        <v>967</v>
      </c>
      <c r="C15" s="517">
        <v>15963</v>
      </c>
      <c r="D15" s="517">
        <v>23373.386620000001</v>
      </c>
      <c r="E15" s="517">
        <v>28826.701350000003</v>
      </c>
    </row>
    <row r="16" spans="2:7" s="532" customFormat="1" ht="15" customHeight="1">
      <c r="B16" s="652" t="s">
        <v>968</v>
      </c>
      <c r="C16" s="517">
        <v>13980</v>
      </c>
      <c r="D16" s="517">
        <v>29506.021568499491</v>
      </c>
      <c r="E16" s="517">
        <v>25705.243390627737</v>
      </c>
    </row>
    <row r="17" spans="2:5" s="532" customFormat="1" ht="15" customHeight="1" thickBot="1">
      <c r="B17" s="178" t="s">
        <v>1617</v>
      </c>
      <c r="C17" s="303" t="s">
        <v>1352</v>
      </c>
      <c r="D17" s="303" t="s">
        <v>1352</v>
      </c>
      <c r="E17" s="303" t="s">
        <v>1352</v>
      </c>
    </row>
    <row r="18" spans="2:5" s="580" customFormat="1" ht="15" customHeight="1" thickTop="1">
      <c r="B18" s="578"/>
      <c r="C18" s="579"/>
      <c r="D18" s="579"/>
      <c r="E18" s="579"/>
    </row>
    <row r="19" spans="2:5" s="580" customFormat="1" ht="22.5" customHeight="1">
      <c r="B19" s="1530"/>
      <c r="C19" s="1531"/>
      <c r="D19" s="1531"/>
      <c r="E19" s="1531"/>
    </row>
    <row r="20" spans="2:5" s="532" customFormat="1" ht="15.75" customHeight="1"/>
  </sheetData>
  <mergeCells count="4">
    <mergeCell ref="B19:E19"/>
    <mergeCell ref="B5:B6"/>
    <mergeCell ref="C5:E5"/>
    <mergeCell ref="B2:D2"/>
  </mergeCells>
  <hyperlinks>
    <hyperlink ref="G5" location="Índice!A1" display="Back to the Index"/>
  </hyperlinks>
  <printOptions horizontalCentered="1"/>
  <pageMargins left="0.74803149606299213" right="0.74803149606299213" top="0.98425196850393704" bottom="0.98425196850393704" header="0.51181102362204722" footer="0.51181102362204722"/>
  <pageSetup paperSize="9" scale="65" orientation="portrait"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13"/>
  <sheetViews>
    <sheetView showGridLines="0" showZeros="0" zoomScaleNormal="100" workbookViewId="0"/>
  </sheetViews>
  <sheetFormatPr defaultColWidth="9.140625" defaultRowHeight="15" customHeight="1"/>
  <cols>
    <col min="1" max="1" width="12.7109375" style="547" customWidth="1"/>
    <col min="2" max="2" width="17.85546875" style="547" customWidth="1"/>
    <col min="3" max="3" width="23.85546875" style="547" customWidth="1"/>
    <col min="4" max="5" width="13.42578125" style="547" customWidth="1"/>
    <col min="6" max="6" width="8.7109375" style="547" customWidth="1"/>
    <col min="7" max="7" width="12.7109375" style="547" customWidth="1"/>
    <col min="8" max="16384" width="9.140625" style="547"/>
  </cols>
  <sheetData>
    <row r="1" spans="1:13" ht="15" customHeight="1">
      <c r="F1"/>
      <c r="G1"/>
    </row>
    <row r="2" spans="1:13" s="501" customFormat="1" ht="30" customHeight="1">
      <c r="B2" s="1539" t="s">
        <v>1894</v>
      </c>
      <c r="C2" s="1539"/>
      <c r="D2" s="1539"/>
      <c r="E2" s="1539"/>
      <c r="F2" s="547"/>
      <c r="G2" s="547"/>
      <c r="J2" s="1533"/>
      <c r="K2" s="1533"/>
      <c r="L2" s="1533"/>
      <c r="M2" s="1533"/>
    </row>
    <row r="3" spans="1:13" s="501" customFormat="1" ht="15" customHeight="1">
      <c r="B3" s="1127" t="s">
        <v>0</v>
      </c>
      <c r="C3" s="548"/>
      <c r="D3" s="548"/>
      <c r="E3" s="548"/>
      <c r="F3" s="547"/>
      <c r="G3" s="547"/>
      <c r="J3" s="1533"/>
      <c r="K3" s="1533"/>
      <c r="L3" s="1533"/>
      <c r="M3" s="1533"/>
    </row>
    <row r="4" spans="1:13" s="501" customFormat="1" ht="15" customHeight="1">
      <c r="B4" s="1534"/>
      <c r="C4" s="1534"/>
      <c r="D4" s="497"/>
      <c r="E4" s="644"/>
      <c r="F4" s="547"/>
      <c r="G4" s="547"/>
      <c r="J4" s="1533"/>
      <c r="K4" s="1533"/>
      <c r="L4" s="1533"/>
      <c r="M4" s="1533"/>
    </row>
    <row r="5" spans="1:13" s="501" customFormat="1" ht="15" customHeight="1">
      <c r="B5" s="549"/>
      <c r="C5" s="549"/>
      <c r="D5" s="711" t="s">
        <v>1356</v>
      </c>
      <c r="E5" s="712" t="s">
        <v>1361</v>
      </c>
      <c r="F5" s="547"/>
      <c r="G5" s="1352" t="s">
        <v>629</v>
      </c>
      <c r="J5" s="1533"/>
      <c r="K5" s="1533"/>
      <c r="L5" s="1533"/>
      <c r="M5" s="1533"/>
    </row>
    <row r="6" spans="1:13" s="501" customFormat="1" ht="20.100000000000001" customHeight="1">
      <c r="B6" s="1535" t="s">
        <v>919</v>
      </c>
      <c r="C6" s="645" t="s">
        <v>920</v>
      </c>
      <c r="D6" s="627">
        <v>269590.32974637049</v>
      </c>
      <c r="E6" s="628">
        <v>469266.61532785342</v>
      </c>
      <c r="F6" s="547"/>
      <c r="G6" s="1352"/>
      <c r="J6" s="1533"/>
      <c r="K6" s="1533"/>
      <c r="L6" s="1533"/>
      <c r="M6" s="1533"/>
    </row>
    <row r="7" spans="1:13" s="501" customFormat="1" ht="20.100000000000001" customHeight="1">
      <c r="B7" s="1536"/>
      <c r="C7" s="646" t="s">
        <v>921</v>
      </c>
      <c r="D7" s="629">
        <v>-29472.973355657421</v>
      </c>
      <c r="E7" s="292">
        <v>-113654.74049163051</v>
      </c>
      <c r="F7" s="547"/>
      <c r="G7" s="547"/>
      <c r="J7" s="1533"/>
      <c r="K7" s="1533"/>
      <c r="L7" s="1533"/>
      <c r="M7" s="1533"/>
    </row>
    <row r="8" spans="1:13" s="501" customFormat="1" ht="20.100000000000001" customHeight="1">
      <c r="B8" s="1537" t="s">
        <v>1367</v>
      </c>
      <c r="C8" s="646" t="s">
        <v>920</v>
      </c>
      <c r="D8" s="647">
        <v>3.9022413564092147E-2</v>
      </c>
      <c r="E8" s="118">
        <v>6.626404855977433E-2</v>
      </c>
      <c r="F8" s="547"/>
      <c r="G8" s="547"/>
    </row>
    <row r="9" spans="1:13" s="501" customFormat="1" ht="20.100000000000001" customHeight="1" thickBot="1">
      <c r="B9" s="1538"/>
      <c r="C9" s="648" t="s">
        <v>921</v>
      </c>
      <c r="D9" s="649">
        <v>-4.2661359656310984E-3</v>
      </c>
      <c r="E9" s="650">
        <v>-1.6048921864437894E-2</v>
      </c>
      <c r="F9" s="547"/>
      <c r="G9" s="547"/>
    </row>
    <row r="10" spans="1:13" s="501" customFormat="1" ht="25.5" customHeight="1" thickTop="1">
      <c r="B10" s="1532" t="s">
        <v>1368</v>
      </c>
      <c r="C10" s="1532"/>
      <c r="D10" s="1532"/>
      <c r="E10" s="1532"/>
      <c r="F10" s="547"/>
      <c r="G10" s="547"/>
    </row>
    <row r="11" spans="1:13" s="501" customFormat="1" ht="15" customHeight="1">
      <c r="F11" s="547"/>
      <c r="G11" s="547"/>
    </row>
    <row r="12" spans="1:13" ht="15" customHeight="1">
      <c r="A12" s="552"/>
    </row>
    <row r="13" spans="1:13" ht="15" customHeight="1">
      <c r="A13" s="552"/>
    </row>
  </sheetData>
  <mergeCells count="7">
    <mergeCell ref="B10:E10"/>
    <mergeCell ref="J2:M7"/>
    <mergeCell ref="B4:C4"/>
    <mergeCell ref="B6:B7"/>
    <mergeCell ref="B8:B9"/>
    <mergeCell ref="B2:E2"/>
    <mergeCell ref="G5:G6"/>
  </mergeCells>
  <hyperlinks>
    <hyperlink ref="G5" location="Índice!A1" display="Back to the Index"/>
  </hyperlinks>
  <printOptions horizontalCentered="1"/>
  <pageMargins left="0.74803149606299213" right="0.74803149606299213" top="0.98425196850393704" bottom="0.98425196850393704" header="0.51181102362204722" footer="0.51181102362204722"/>
  <pageSetup paperSize="9" orientation="portrait" horizontalDpi="1200" verticalDpi="1200" r:id="rId1"/>
  <headerFooter alignWithMargins="0">
    <oddFooter>&amp;C&amp;F&amp;R&amp;D &amp;T</oddFooter>
  </headerFooter>
  <ignoredErrors>
    <ignoredError sqref="D5:E5" twoDigitTextYear="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
  <sheetViews>
    <sheetView showGridLines="0" showZeros="0" zoomScaleNormal="100" workbookViewId="0"/>
  </sheetViews>
  <sheetFormatPr defaultColWidth="9.140625" defaultRowHeight="15" customHeight="1"/>
  <cols>
    <col min="1" max="1" width="12.7109375" style="547" customWidth="1"/>
    <col min="2" max="2" width="28.5703125" style="547" customWidth="1"/>
    <col min="3" max="4" width="22.7109375" style="547" customWidth="1"/>
    <col min="5" max="5" width="8.7109375" style="547" customWidth="1"/>
    <col min="6" max="6" width="12.7109375" style="547" customWidth="1"/>
    <col min="7" max="16384" width="9.140625" style="547"/>
  </cols>
  <sheetData>
    <row r="1" spans="1:12" ht="15" customHeight="1">
      <c r="E1"/>
      <c r="F1"/>
    </row>
    <row r="2" spans="1:12" ht="15" customHeight="1">
      <c r="E2"/>
      <c r="F2"/>
    </row>
    <row r="3" spans="1:12" s="501" customFormat="1" ht="15" customHeight="1">
      <c r="B3" s="1485" t="s">
        <v>1895</v>
      </c>
      <c r="C3" s="1485"/>
      <c r="D3" s="1485"/>
      <c r="E3" s="547"/>
      <c r="F3" s="547"/>
      <c r="I3" s="1533"/>
      <c r="J3" s="1533"/>
      <c r="K3" s="1533"/>
      <c r="L3" s="1533"/>
    </row>
    <row r="4" spans="1:12" s="501" customFormat="1" ht="15" customHeight="1">
      <c r="B4" s="1127" t="s">
        <v>0</v>
      </c>
      <c r="C4" s="548"/>
      <c r="D4" s="548"/>
      <c r="E4" s="547"/>
      <c r="F4" s="547"/>
      <c r="I4" s="1533"/>
      <c r="J4" s="1533"/>
      <c r="K4" s="1533"/>
      <c r="L4" s="1533"/>
    </row>
    <row r="5" spans="1:12" s="501" customFormat="1" ht="15" customHeight="1">
      <c r="B5" s="792"/>
      <c r="C5" s="497"/>
      <c r="D5" s="644"/>
      <c r="E5" s="547"/>
      <c r="F5" s="547"/>
      <c r="I5" s="1533"/>
      <c r="J5" s="1533"/>
      <c r="K5" s="1533"/>
      <c r="L5" s="1533"/>
    </row>
    <row r="6" spans="1:12" s="501" customFormat="1" ht="33" customHeight="1">
      <c r="B6" s="549"/>
      <c r="C6" s="711" t="s">
        <v>1356</v>
      </c>
      <c r="D6" s="712" t="s">
        <v>1361</v>
      </c>
      <c r="E6" s="547"/>
      <c r="F6" s="1098" t="s">
        <v>629</v>
      </c>
      <c r="I6" s="1533"/>
      <c r="J6" s="1533"/>
      <c r="K6" s="1533"/>
      <c r="L6" s="1533"/>
    </row>
    <row r="7" spans="1:12" s="501" customFormat="1" ht="24.95" customHeight="1">
      <c r="B7" s="793" t="s">
        <v>1423</v>
      </c>
      <c r="C7" s="796">
        <v>7248348</v>
      </c>
      <c r="D7" s="797">
        <v>7431756</v>
      </c>
      <c r="E7" s="547"/>
      <c r="F7"/>
      <c r="I7" s="1533"/>
      <c r="J7" s="1533"/>
      <c r="K7" s="1533"/>
      <c r="L7" s="1533"/>
    </row>
    <row r="8" spans="1:12" s="501" customFormat="1" ht="24.95" customHeight="1">
      <c r="B8" s="794" t="s">
        <v>1424</v>
      </c>
      <c r="C8" s="798">
        <v>5608093</v>
      </c>
      <c r="D8" s="799">
        <v>3216224</v>
      </c>
      <c r="E8" s="547"/>
      <c r="F8" s="547"/>
    </row>
    <row r="9" spans="1:12" s="501" customFormat="1" ht="24.95" customHeight="1" thickBot="1">
      <c r="B9" s="795" t="s">
        <v>2</v>
      </c>
      <c r="C9" s="800">
        <f>SUM(C7:C8)</f>
        <v>12856441</v>
      </c>
      <c r="D9" s="800">
        <f>SUM(D7:D8)</f>
        <v>10647980</v>
      </c>
      <c r="E9" s="547"/>
      <c r="F9" s="547"/>
    </row>
    <row r="10" spans="1:12" s="501" customFormat="1" ht="25.5" customHeight="1" thickTop="1">
      <c r="B10" s="1532"/>
      <c r="C10" s="1532"/>
      <c r="D10" s="1532"/>
      <c r="E10" s="547"/>
      <c r="F10" s="547"/>
    </row>
    <row r="11" spans="1:12" s="501" customFormat="1" ht="15" customHeight="1">
      <c r="E11" s="547"/>
      <c r="F11" s="547"/>
    </row>
    <row r="12" spans="1:12" s="501" customFormat="1" ht="15" customHeight="1">
      <c r="C12" s="550"/>
      <c r="D12" s="550"/>
    </row>
    <row r="13" spans="1:12" s="501" customFormat="1" ht="15" customHeight="1">
      <c r="C13" s="550"/>
      <c r="D13" s="550"/>
    </row>
    <row r="14" spans="1:12" ht="15" customHeight="1">
      <c r="A14" s="551"/>
    </row>
    <row r="15" spans="1:12" ht="15" customHeight="1">
      <c r="A15" s="551"/>
    </row>
    <row r="16" spans="1:12" ht="15" customHeight="1">
      <c r="A16" s="552"/>
    </row>
    <row r="17" spans="1:1" ht="15" customHeight="1">
      <c r="A17" s="552"/>
    </row>
    <row r="18" spans="1:1" ht="15" customHeight="1">
      <c r="A18" s="552"/>
    </row>
    <row r="19" spans="1:1" ht="15" customHeight="1">
      <c r="A19" s="552"/>
    </row>
    <row r="20" spans="1:1" ht="15" customHeight="1">
      <c r="A20" s="552"/>
    </row>
    <row r="21" spans="1:1" ht="15" customHeight="1">
      <c r="A21" s="552"/>
    </row>
  </sheetData>
  <mergeCells count="3">
    <mergeCell ref="I3:L7"/>
    <mergeCell ref="B10:D10"/>
    <mergeCell ref="B3:D3"/>
  </mergeCells>
  <hyperlinks>
    <hyperlink ref="F6" location="Índice!A1" display="Back to the Index"/>
  </hyperlinks>
  <printOptions horizontalCentered="1"/>
  <pageMargins left="0.74803149606299213" right="0.74803149606299213" top="0.98425196850393704" bottom="0.98425196850393704" header="0.51181102362204722" footer="0.51181102362204722"/>
  <pageSetup paperSize="9" orientation="portrait" horizontalDpi="1200" verticalDpi="1200" r:id="rId1"/>
  <headerFooter alignWithMargins="0">
    <oddFooter>&amp;C&amp;F&amp;R&amp;D &amp;T</oddFooter>
  </headerFooter>
  <ignoredErrors>
    <ignoredError sqref="C6:D6" twoDigitTextYear="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3"/>
  <sheetViews>
    <sheetView showGridLines="0" showZeros="0" zoomScaleNormal="100" workbookViewId="0"/>
  </sheetViews>
  <sheetFormatPr defaultColWidth="9.140625" defaultRowHeight="15" customHeight="1"/>
  <cols>
    <col min="1" max="1" width="12.7109375" style="547" customWidth="1"/>
    <col min="2" max="2" width="36.28515625" style="547" customWidth="1"/>
    <col min="3" max="4" width="22" style="547" customWidth="1"/>
    <col min="5" max="5" width="8.7109375" style="547" customWidth="1"/>
    <col min="6" max="6" width="12.7109375" style="547" customWidth="1"/>
    <col min="7" max="16384" width="9.140625" style="547"/>
  </cols>
  <sheetData>
    <row r="1" spans="1:12" ht="15" customHeight="1">
      <c r="E1"/>
      <c r="F1"/>
    </row>
    <row r="2" spans="1:12" s="501" customFormat="1" ht="15" customHeight="1">
      <c r="B2" s="1485" t="s">
        <v>1896</v>
      </c>
      <c r="C2" s="1485"/>
      <c r="D2" s="616"/>
      <c r="E2" s="547"/>
      <c r="F2" s="547"/>
      <c r="I2" s="1533"/>
      <c r="J2" s="1533"/>
      <c r="K2" s="1533"/>
      <c r="L2" s="1533"/>
    </row>
    <row r="3" spans="1:12" s="501" customFormat="1" ht="15" customHeight="1">
      <c r="B3" s="1127" t="s">
        <v>0</v>
      </c>
      <c r="C3" s="616"/>
      <c r="D3" s="616"/>
      <c r="E3" s="547"/>
      <c r="F3" s="547"/>
      <c r="I3" s="1533"/>
      <c r="J3" s="1533"/>
      <c r="K3" s="1533"/>
      <c r="L3" s="1533"/>
    </row>
    <row r="4" spans="1:12" s="501" customFormat="1" ht="15" customHeight="1">
      <c r="B4" s="792"/>
      <c r="C4" s="497"/>
      <c r="D4" s="644"/>
      <c r="E4" s="547"/>
      <c r="F4" s="547"/>
      <c r="I4" s="1533"/>
      <c r="J4" s="1533"/>
      <c r="K4" s="1533"/>
      <c r="L4" s="1533"/>
    </row>
    <row r="5" spans="1:12" s="501" customFormat="1" ht="33" customHeight="1">
      <c r="B5" s="549"/>
      <c r="C5" s="711" t="s">
        <v>1356</v>
      </c>
      <c r="D5" s="712" t="s">
        <v>1361</v>
      </c>
      <c r="E5" s="547"/>
      <c r="F5" s="1098" t="s">
        <v>629</v>
      </c>
      <c r="I5" s="1533"/>
      <c r="J5" s="1533"/>
      <c r="K5" s="1533"/>
      <c r="L5" s="1533"/>
    </row>
    <row r="6" spans="1:12" s="501" customFormat="1" ht="24.95" customHeight="1">
      <c r="B6" s="801" t="s">
        <v>1425</v>
      </c>
      <c r="C6" s="802"/>
      <c r="D6" s="803"/>
      <c r="E6" s="547"/>
      <c r="F6" s="547"/>
      <c r="I6" s="1533"/>
      <c r="J6" s="1533"/>
      <c r="K6" s="1533"/>
      <c r="L6" s="1533"/>
    </row>
    <row r="7" spans="1:12" s="501" customFormat="1" ht="24.95" customHeight="1">
      <c r="B7" s="804" t="s">
        <v>1427</v>
      </c>
      <c r="C7" s="807">
        <v>7248348</v>
      </c>
      <c r="D7" s="808">
        <v>7431756</v>
      </c>
      <c r="E7" s="547"/>
      <c r="F7" s="547"/>
      <c r="I7" s="791"/>
      <c r="J7" s="791"/>
      <c r="K7" s="791"/>
      <c r="L7" s="791"/>
    </row>
    <row r="8" spans="1:12" s="501" customFormat="1" ht="24.95" customHeight="1">
      <c r="B8" s="804" t="s">
        <v>1426</v>
      </c>
      <c r="C8" s="809">
        <v>9664184</v>
      </c>
      <c r="D8" s="810">
        <v>5344503</v>
      </c>
      <c r="E8" s="547"/>
      <c r="F8" s="547"/>
      <c r="I8" s="791"/>
      <c r="J8" s="791"/>
      <c r="K8" s="791"/>
      <c r="L8" s="791"/>
    </row>
    <row r="9" spans="1:12" s="501" customFormat="1" ht="24.95" customHeight="1">
      <c r="B9" s="805"/>
      <c r="C9" s="811">
        <v>16912531</v>
      </c>
      <c r="D9" s="812">
        <v>12776259</v>
      </c>
      <c r="E9" s="547"/>
      <c r="F9" s="547"/>
      <c r="I9" s="791"/>
      <c r="J9" s="791"/>
      <c r="K9" s="791"/>
      <c r="L9" s="791"/>
    </row>
    <row r="10" spans="1:12" s="501" customFormat="1" ht="24.95" customHeight="1">
      <c r="B10" s="805" t="s">
        <v>1428</v>
      </c>
      <c r="C10" s="807">
        <v>2651998</v>
      </c>
      <c r="D10" s="808">
        <v>3048618</v>
      </c>
      <c r="E10" s="547"/>
      <c r="F10" s="547"/>
    </row>
    <row r="11" spans="1:12" s="501" customFormat="1" ht="24.95" customHeight="1" thickBot="1">
      <c r="B11" s="806" t="s">
        <v>1429</v>
      </c>
      <c r="C11" s="813">
        <v>14260533</v>
      </c>
      <c r="D11" s="814">
        <v>9727641</v>
      </c>
      <c r="E11" s="547"/>
      <c r="F11" s="547"/>
    </row>
    <row r="12" spans="1:12" s="501" customFormat="1" ht="9" customHeight="1" thickTop="1">
      <c r="B12" s="1532"/>
      <c r="C12" s="1532"/>
      <c r="D12" s="1532"/>
      <c r="E12" s="547"/>
      <c r="F12" s="547"/>
    </row>
    <row r="13" spans="1:12" s="501" customFormat="1" ht="24.95" customHeight="1">
      <c r="B13" s="815" t="s">
        <v>1430</v>
      </c>
      <c r="C13" s="816"/>
      <c r="D13" s="816"/>
      <c r="E13" s="547"/>
      <c r="F13" s="547"/>
    </row>
    <row r="14" spans="1:12" s="501" customFormat="1" ht="39.950000000000003" customHeight="1">
      <c r="B14" s="1540" t="s">
        <v>1676</v>
      </c>
      <c r="C14" s="1540"/>
      <c r="D14" s="1540"/>
    </row>
    <row r="15" spans="1:12" s="501" customFormat="1" ht="24.95" customHeight="1">
      <c r="B15" s="815" t="s">
        <v>1431</v>
      </c>
      <c r="C15" s="816"/>
      <c r="D15" s="816"/>
    </row>
    <row r="16" spans="1:12" ht="15" customHeight="1">
      <c r="A16" s="551"/>
      <c r="C16"/>
      <c r="D16"/>
    </row>
    <row r="17" spans="1:1" ht="15" customHeight="1">
      <c r="A17" s="551"/>
    </row>
    <row r="18" spans="1:1" ht="15" customHeight="1">
      <c r="A18" s="552"/>
    </row>
    <row r="19" spans="1:1" ht="15" customHeight="1">
      <c r="A19" s="552"/>
    </row>
    <row r="20" spans="1:1" ht="15" customHeight="1">
      <c r="A20" s="552"/>
    </row>
    <row r="21" spans="1:1" ht="15" customHeight="1">
      <c r="A21" s="552"/>
    </row>
    <row r="22" spans="1:1" ht="15" customHeight="1">
      <c r="A22" s="552"/>
    </row>
    <row r="23" spans="1:1" ht="15" customHeight="1">
      <c r="A23" s="552"/>
    </row>
  </sheetData>
  <mergeCells count="4">
    <mergeCell ref="I2:L6"/>
    <mergeCell ref="B12:D12"/>
    <mergeCell ref="B14:D14"/>
    <mergeCell ref="B2:C2"/>
  </mergeCells>
  <hyperlinks>
    <hyperlink ref="F5" location="Índice!A1" display="Back to the Index"/>
  </hyperlinks>
  <printOptions horizontalCentered="1"/>
  <pageMargins left="0.74803149606299213" right="0.74803149606299213" top="0.98425196850393704" bottom="0.98425196850393704" header="0.51181102362204722" footer="0.51181102362204722"/>
  <pageSetup paperSize="9" orientation="landscape" horizontalDpi="1200" verticalDpi="1200" r:id="rId1"/>
  <headerFooter alignWithMargins="0">
    <oddFooter>&amp;C&amp;F&amp;R&amp;D &amp;T</oddFooter>
  </headerFooter>
  <ignoredErrors>
    <ignoredError sqref="C5:D5" twoDigitTextYear="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41"/>
  <sheetViews>
    <sheetView showGridLines="0" zoomScaleNormal="100" workbookViewId="0">
      <selection activeCell="M5" sqref="M5:M6"/>
    </sheetView>
  </sheetViews>
  <sheetFormatPr defaultRowHeight="15"/>
  <cols>
    <col min="1" max="1" width="12.7109375" customWidth="1"/>
    <col min="2" max="2" width="8.85546875" style="889" customWidth="1"/>
    <col min="3" max="3" width="74.85546875" style="889" customWidth="1"/>
    <col min="4" max="11" width="11.140625" style="889" customWidth="1"/>
    <col min="12" max="12" width="6.42578125" style="890" customWidth="1" collapsed="1"/>
    <col min="13" max="13" width="13.28515625" style="889" customWidth="1"/>
    <col min="14" max="14" width="12.7109375" style="889" customWidth="1"/>
    <col min="15" max="16" width="11.28515625" style="889" customWidth="1"/>
    <col min="17" max="20" width="11.140625" style="889" customWidth="1"/>
    <col min="21" max="16384" width="9.140625" style="889"/>
  </cols>
  <sheetData>
    <row r="1" spans="2:29" ht="15" customHeight="1"/>
    <row r="2" spans="2:29" ht="15" customHeight="1">
      <c r="B2" s="1485" t="s">
        <v>1897</v>
      </c>
      <c r="C2" s="1485"/>
      <c r="D2" s="1485"/>
      <c r="E2" s="1485"/>
      <c r="F2" s="1485"/>
      <c r="G2" s="1485"/>
      <c r="H2" s="1313"/>
      <c r="I2" s="1313"/>
      <c r="J2" s="1313"/>
      <c r="K2" s="1313"/>
      <c r="L2" s="898"/>
    </row>
    <row r="3" spans="2:29" ht="15" customHeight="1">
      <c r="B3" s="1127" t="s">
        <v>0</v>
      </c>
      <c r="C3" s="901"/>
      <c r="D3" s="901"/>
      <c r="E3" s="901"/>
      <c r="F3" s="901"/>
      <c r="G3" s="897"/>
      <c r="H3" s="897"/>
      <c r="I3" s="897"/>
      <c r="J3" s="897"/>
      <c r="K3" s="897"/>
      <c r="L3" s="889"/>
    </row>
    <row r="4" spans="2:29" ht="15" customHeight="1">
      <c r="B4" s="900"/>
      <c r="C4" s="901"/>
      <c r="D4" s="901"/>
      <c r="E4" s="901"/>
      <c r="F4" s="901"/>
      <c r="G4" s="897"/>
      <c r="H4" s="897"/>
      <c r="I4" s="897"/>
      <c r="J4" s="1567"/>
      <c r="K4" s="1567"/>
      <c r="L4" s="906"/>
    </row>
    <row r="5" spans="2:29" ht="20.100000000000001" customHeight="1">
      <c r="B5" s="1327"/>
      <c r="C5" s="1328"/>
      <c r="D5" s="1541" t="s">
        <v>1912</v>
      </c>
      <c r="E5" s="1542"/>
      <c r="F5" s="1542"/>
      <c r="G5" s="1542"/>
      <c r="H5" s="1541" t="s">
        <v>1913</v>
      </c>
      <c r="I5" s="1542"/>
      <c r="J5" s="1542"/>
      <c r="K5" s="1543"/>
      <c r="M5" s="1352" t="s">
        <v>629</v>
      </c>
    </row>
    <row r="6" spans="2:29" ht="20.100000000000001" customHeight="1">
      <c r="B6" s="1326"/>
      <c r="C6" s="1326"/>
      <c r="D6" s="1329">
        <v>43465</v>
      </c>
      <c r="E6" s="1323" t="s">
        <v>1909</v>
      </c>
      <c r="F6" s="1323" t="s">
        <v>1910</v>
      </c>
      <c r="G6" s="1323" t="s">
        <v>1911</v>
      </c>
      <c r="H6" s="1329">
        <v>43465</v>
      </c>
      <c r="I6" s="1323" t="s">
        <v>1909</v>
      </c>
      <c r="J6" s="1323" t="s">
        <v>1910</v>
      </c>
      <c r="K6" s="1330" t="s">
        <v>1911</v>
      </c>
      <c r="M6" s="1352"/>
    </row>
    <row r="7" spans="2:29">
      <c r="B7" s="901" t="s">
        <v>1446</v>
      </c>
      <c r="C7" s="902"/>
      <c r="D7" s="1334">
        <v>12</v>
      </c>
      <c r="E7" s="1335">
        <v>12</v>
      </c>
      <c r="F7" s="1335">
        <v>12</v>
      </c>
      <c r="G7" s="1335">
        <v>12</v>
      </c>
      <c r="H7" s="1334">
        <v>12</v>
      </c>
      <c r="I7" s="1335">
        <v>12</v>
      </c>
      <c r="J7" s="1335">
        <v>12</v>
      </c>
      <c r="K7" s="1336">
        <v>12</v>
      </c>
      <c r="M7" s="892"/>
      <c r="N7" s="893"/>
    </row>
    <row r="8" spans="2:29">
      <c r="B8" s="899" t="s">
        <v>1447</v>
      </c>
      <c r="C8" s="902"/>
      <c r="D8" s="1318"/>
      <c r="E8" s="1325"/>
      <c r="F8" s="1325"/>
      <c r="G8" s="1325"/>
      <c r="H8" s="1318"/>
      <c r="I8" s="1325"/>
      <c r="J8" s="1325"/>
      <c r="K8" s="1319"/>
      <c r="M8" s="892"/>
      <c r="N8" s="893"/>
    </row>
    <row r="9" spans="2:29">
      <c r="B9" s="903">
        <v>1</v>
      </c>
      <c r="C9" s="902" t="s">
        <v>1448</v>
      </c>
      <c r="D9" s="1314" t="s">
        <v>1352</v>
      </c>
      <c r="E9" s="1331" t="s">
        <v>1352</v>
      </c>
      <c r="F9" s="1331" t="s">
        <v>1352</v>
      </c>
      <c r="G9" s="1325" t="s">
        <v>1352</v>
      </c>
      <c r="H9" s="1318">
        <v>11256084.538541991</v>
      </c>
      <c r="I9" s="1325">
        <v>10520773.232414896</v>
      </c>
      <c r="J9" s="1325">
        <v>10214956.309281474</v>
      </c>
      <c r="K9" s="1319">
        <v>9729478.414460782</v>
      </c>
      <c r="M9"/>
      <c r="N9"/>
      <c r="O9"/>
      <c r="P9"/>
      <c r="Q9"/>
      <c r="R9"/>
      <c r="S9"/>
      <c r="T9"/>
      <c r="U9" s="894"/>
      <c r="V9"/>
      <c r="W9"/>
      <c r="X9"/>
      <c r="Y9"/>
      <c r="Z9"/>
      <c r="AA9"/>
      <c r="AB9"/>
      <c r="AC9"/>
    </row>
    <row r="10" spans="2:29">
      <c r="B10" s="899" t="s">
        <v>1449</v>
      </c>
      <c r="C10" s="902"/>
      <c r="D10" s="1318"/>
      <c r="E10" s="1325"/>
      <c r="F10" s="1325"/>
      <c r="G10" s="1325"/>
      <c r="H10" s="1318"/>
      <c r="I10" s="1325"/>
      <c r="J10" s="1325"/>
      <c r="K10" s="1319"/>
      <c r="M10"/>
      <c r="N10"/>
      <c r="O10"/>
      <c r="P10"/>
      <c r="Q10"/>
      <c r="R10"/>
      <c r="S10"/>
      <c r="T10"/>
      <c r="V10"/>
      <c r="W10"/>
      <c r="X10"/>
      <c r="Y10"/>
      <c r="Z10"/>
      <c r="AA10"/>
      <c r="AB10"/>
      <c r="AC10"/>
    </row>
    <row r="11" spans="2:29">
      <c r="B11" s="903">
        <v>2</v>
      </c>
      <c r="C11" s="902" t="s">
        <v>1450</v>
      </c>
      <c r="D11" s="1318">
        <v>25115858.770421751</v>
      </c>
      <c r="E11" s="1325">
        <v>24153912.000912428</v>
      </c>
      <c r="F11" s="1325">
        <v>23387175.315244142</v>
      </c>
      <c r="G11" s="1325">
        <v>22703049.826074034</v>
      </c>
      <c r="H11" s="1318">
        <v>2309184.1708786567</v>
      </c>
      <c r="I11" s="1325">
        <v>2268807.3124590889</v>
      </c>
      <c r="J11" s="1325">
        <v>2193139.0473167035</v>
      </c>
      <c r="K11" s="1319">
        <v>2120459.5917300922</v>
      </c>
      <c r="M11"/>
      <c r="N11"/>
      <c r="O11"/>
      <c r="P11"/>
      <c r="Q11"/>
      <c r="R11"/>
      <c r="S11"/>
      <c r="T11"/>
      <c r="V11"/>
      <c r="W11"/>
      <c r="X11"/>
      <c r="Y11"/>
      <c r="Z11"/>
      <c r="AA11"/>
      <c r="AB11"/>
      <c r="AC11"/>
    </row>
    <row r="12" spans="2:29">
      <c r="B12" s="903">
        <v>3</v>
      </c>
      <c r="C12" s="1321" t="s">
        <v>1451</v>
      </c>
      <c r="D12" s="1318">
        <v>9087543.6502803843</v>
      </c>
      <c r="E12" s="1325">
        <v>7947082.8038029904</v>
      </c>
      <c r="F12" s="1325">
        <v>7790759.238188576</v>
      </c>
      <c r="G12" s="1325">
        <v>7725977.1561154854</v>
      </c>
      <c r="H12" s="1318">
        <v>454377.18251401931</v>
      </c>
      <c r="I12" s="1325">
        <v>397354.14019014948</v>
      </c>
      <c r="J12" s="1325">
        <v>389537.96190942882</v>
      </c>
      <c r="K12" s="1319">
        <v>386298.85780577443</v>
      </c>
      <c r="M12"/>
      <c r="N12"/>
      <c r="O12"/>
      <c r="P12"/>
      <c r="Q12"/>
      <c r="R12"/>
      <c r="S12"/>
      <c r="T12"/>
      <c r="V12"/>
      <c r="W12"/>
      <c r="X12"/>
      <c r="Y12"/>
      <c r="Z12"/>
      <c r="AA12"/>
      <c r="AB12"/>
      <c r="AC12"/>
    </row>
    <row r="13" spans="2:29">
      <c r="B13" s="903">
        <v>4</v>
      </c>
      <c r="C13" s="1321" t="s">
        <v>1452</v>
      </c>
      <c r="D13" s="1318">
        <v>16028315.120141366</v>
      </c>
      <c r="E13" s="1325">
        <v>16206829.197109435</v>
      </c>
      <c r="F13" s="1325">
        <v>15596416.077055559</v>
      </c>
      <c r="G13" s="1325">
        <v>14977072.669958549</v>
      </c>
      <c r="H13" s="1318">
        <v>1854806.9883646371</v>
      </c>
      <c r="I13" s="1325">
        <v>1871453.172268939</v>
      </c>
      <c r="J13" s="1325">
        <v>1803601.0854072745</v>
      </c>
      <c r="K13" s="1319">
        <v>1734160.7339243183</v>
      </c>
      <c r="M13"/>
      <c r="N13"/>
      <c r="O13"/>
      <c r="P13"/>
      <c r="Q13"/>
      <c r="R13"/>
      <c r="S13"/>
      <c r="T13"/>
      <c r="V13"/>
      <c r="W13"/>
      <c r="X13"/>
      <c r="Y13"/>
      <c r="Z13"/>
      <c r="AA13"/>
      <c r="AB13"/>
      <c r="AC13"/>
    </row>
    <row r="14" spans="2:29">
      <c r="B14" s="903">
        <v>5</v>
      </c>
      <c r="C14" s="902" t="s">
        <v>1453</v>
      </c>
      <c r="D14" s="1318">
        <v>12388457.459640181</v>
      </c>
      <c r="E14" s="1325">
        <v>12259049.312372381</v>
      </c>
      <c r="F14" s="1325">
        <v>12391358.139196467</v>
      </c>
      <c r="G14" s="1325">
        <v>12560039.152270013</v>
      </c>
      <c r="H14" s="1318">
        <v>5217266.9716824898</v>
      </c>
      <c r="I14" s="1325">
        <v>5263432.4748416692</v>
      </c>
      <c r="J14" s="1325">
        <v>5438253.4626576928</v>
      </c>
      <c r="K14" s="1319">
        <v>5569219.9263238152</v>
      </c>
      <c r="M14"/>
      <c r="N14"/>
      <c r="O14"/>
      <c r="P14"/>
      <c r="Q14"/>
      <c r="R14"/>
      <c r="S14"/>
      <c r="T14"/>
      <c r="V14"/>
      <c r="W14"/>
      <c r="X14"/>
      <c r="Y14"/>
      <c r="Z14"/>
      <c r="AA14"/>
      <c r="AB14"/>
      <c r="AC14"/>
    </row>
    <row r="15" spans="2:29">
      <c r="B15" s="903">
        <v>6</v>
      </c>
      <c r="C15" s="1322" t="s">
        <v>1454</v>
      </c>
      <c r="D15" s="1318">
        <v>1693469.083510478</v>
      </c>
      <c r="E15" s="1325">
        <v>1668493.7734844929</v>
      </c>
      <c r="F15" s="1325">
        <v>1667793.8324464306</v>
      </c>
      <c r="G15" s="1325">
        <v>1762515.3437342551</v>
      </c>
      <c r="H15" s="1318">
        <v>422685.18754257326</v>
      </c>
      <c r="I15" s="1325">
        <v>416431.56792233535</v>
      </c>
      <c r="J15" s="1325">
        <v>416278.04591174441</v>
      </c>
      <c r="K15" s="1319">
        <v>439967.68991769932</v>
      </c>
      <c r="M15"/>
      <c r="N15"/>
      <c r="O15"/>
      <c r="P15"/>
      <c r="Q15"/>
      <c r="R15"/>
      <c r="S15"/>
      <c r="T15"/>
      <c r="V15"/>
      <c r="W15"/>
      <c r="X15"/>
      <c r="Y15"/>
      <c r="Z15"/>
      <c r="AA15"/>
      <c r="AB15"/>
      <c r="AC15"/>
    </row>
    <row r="16" spans="2:29">
      <c r="B16" s="903">
        <v>7</v>
      </c>
      <c r="C16" s="1322" t="s">
        <v>1455</v>
      </c>
      <c r="D16" s="1318">
        <v>10681002.564129703</v>
      </c>
      <c r="E16" s="1325">
        <v>10560835.131971221</v>
      </c>
      <c r="F16" s="1325">
        <v>10697335.858583366</v>
      </c>
      <c r="G16" s="1325">
        <v>10701326.359702429</v>
      </c>
      <c r="H16" s="1318">
        <v>4780595.9721399164</v>
      </c>
      <c r="I16" s="1325">
        <v>4817280.5000026682</v>
      </c>
      <c r="J16" s="1325">
        <v>4995746.9685792821</v>
      </c>
      <c r="K16" s="1319">
        <v>5033054.7875727816</v>
      </c>
      <c r="M16"/>
      <c r="N16"/>
      <c r="O16"/>
      <c r="P16"/>
      <c r="Q16"/>
      <c r="R16"/>
      <c r="S16"/>
      <c r="T16"/>
      <c r="V16"/>
      <c r="W16"/>
      <c r="X16"/>
      <c r="Y16"/>
      <c r="Z16"/>
      <c r="AA16"/>
      <c r="AB16"/>
      <c r="AC16"/>
    </row>
    <row r="17" spans="1:29">
      <c r="B17" s="903">
        <v>8</v>
      </c>
      <c r="C17" s="1322" t="s">
        <v>1456</v>
      </c>
      <c r="D17" s="1318">
        <v>13985.812</v>
      </c>
      <c r="E17" s="1325">
        <v>29720.406916666667</v>
      </c>
      <c r="F17" s="1325">
        <v>26228.448166666665</v>
      </c>
      <c r="G17" s="1325">
        <v>96197.448833333328</v>
      </c>
      <c r="H17" s="1318">
        <v>13985.812</v>
      </c>
      <c r="I17" s="1325">
        <v>29720.406916666667</v>
      </c>
      <c r="J17" s="1325">
        <v>26228.448166666665</v>
      </c>
      <c r="K17" s="1319">
        <v>96197.448833333328</v>
      </c>
      <c r="M17"/>
      <c r="N17"/>
      <c r="O17"/>
      <c r="P17"/>
      <c r="Q17"/>
      <c r="R17"/>
      <c r="S17"/>
      <c r="T17"/>
      <c r="V17"/>
      <c r="W17"/>
      <c r="X17"/>
      <c r="Y17"/>
      <c r="Z17"/>
      <c r="AA17"/>
      <c r="AB17"/>
      <c r="AC17"/>
    </row>
    <row r="18" spans="1:29">
      <c r="B18" s="903">
        <v>9</v>
      </c>
      <c r="C18" s="901" t="s">
        <v>1457</v>
      </c>
      <c r="D18" s="1314" t="s">
        <v>1352</v>
      </c>
      <c r="E18" s="1331" t="s">
        <v>1352</v>
      </c>
      <c r="F18" s="1331" t="s">
        <v>1352</v>
      </c>
      <c r="G18" s="1325" t="s">
        <v>1352</v>
      </c>
      <c r="H18" s="1318">
        <v>46126.042473656627</v>
      </c>
      <c r="I18" s="1325">
        <v>146390.11843698999</v>
      </c>
      <c r="J18" s="1325">
        <v>205785.65120383128</v>
      </c>
      <c r="K18" s="1319">
        <v>299462.90595540742</v>
      </c>
      <c r="M18"/>
      <c r="N18"/>
      <c r="O18"/>
      <c r="P18"/>
      <c r="Q18"/>
      <c r="R18"/>
      <c r="S18"/>
      <c r="T18"/>
      <c r="V18"/>
      <c r="W18"/>
      <c r="X18"/>
      <c r="Y18"/>
      <c r="Z18"/>
      <c r="AA18"/>
      <c r="AB18"/>
      <c r="AC18"/>
    </row>
    <row r="19" spans="1:29">
      <c r="B19" s="903">
        <v>10</v>
      </c>
      <c r="C19" s="901" t="s">
        <v>1458</v>
      </c>
      <c r="D19" s="1318">
        <v>8471855.7518896554</v>
      </c>
      <c r="E19" s="1325">
        <v>8491693.0417247843</v>
      </c>
      <c r="F19" s="1325">
        <v>8321352.6622432582</v>
      </c>
      <c r="G19" s="1325">
        <v>8229113.0375991287</v>
      </c>
      <c r="H19" s="1318">
        <v>1153322.1772576077</v>
      </c>
      <c r="I19" s="1325">
        <v>1203681.3051291036</v>
      </c>
      <c r="J19" s="1325">
        <v>1195962.8045671652</v>
      </c>
      <c r="K19" s="1319">
        <v>1165142.0979533407</v>
      </c>
      <c r="M19"/>
      <c r="N19"/>
      <c r="O19"/>
      <c r="P19"/>
      <c r="Q19"/>
      <c r="R19"/>
      <c r="S19"/>
      <c r="T19"/>
      <c r="V19"/>
      <c r="W19"/>
      <c r="X19"/>
      <c r="Y19"/>
      <c r="Z19"/>
      <c r="AA19"/>
      <c r="AB19"/>
      <c r="AC19"/>
    </row>
    <row r="20" spans="1:29" ht="15" customHeight="1">
      <c r="B20" s="903">
        <v>11</v>
      </c>
      <c r="C20" s="1322" t="s">
        <v>1459</v>
      </c>
      <c r="D20" s="1318">
        <v>335256.84398391272</v>
      </c>
      <c r="E20" s="1325">
        <v>383985.49499337125</v>
      </c>
      <c r="F20" s="1325">
        <v>392887.97900002933</v>
      </c>
      <c r="G20" s="1325">
        <v>375442.71624331904</v>
      </c>
      <c r="H20" s="1318">
        <v>335256.84398391272</v>
      </c>
      <c r="I20" s="1325">
        <v>383985.49499337125</v>
      </c>
      <c r="J20" s="1325">
        <v>392887.97900002933</v>
      </c>
      <c r="K20" s="1319">
        <v>375442.71624331904</v>
      </c>
      <c r="M20"/>
      <c r="N20"/>
      <c r="O20"/>
      <c r="P20"/>
      <c r="Q20"/>
      <c r="R20"/>
      <c r="S20"/>
      <c r="T20"/>
      <c r="V20"/>
      <c r="W20"/>
      <c r="X20"/>
      <c r="Y20"/>
      <c r="Z20"/>
      <c r="AA20"/>
      <c r="AB20"/>
      <c r="AC20"/>
    </row>
    <row r="21" spans="1:29" ht="14.1" customHeight="1">
      <c r="B21" s="903">
        <v>12</v>
      </c>
      <c r="C21" s="1322" t="s">
        <v>1460</v>
      </c>
      <c r="D21" s="1318">
        <v>0</v>
      </c>
      <c r="E21" s="1325">
        <v>0</v>
      </c>
      <c r="F21" s="1325">
        <v>0</v>
      </c>
      <c r="G21" s="1325">
        <v>0</v>
      </c>
      <c r="H21" s="1318">
        <v>0</v>
      </c>
      <c r="I21" s="1325">
        <v>0</v>
      </c>
      <c r="J21" s="1325">
        <v>0</v>
      </c>
      <c r="K21" s="1319">
        <v>0</v>
      </c>
      <c r="M21"/>
      <c r="N21"/>
      <c r="O21"/>
      <c r="P21"/>
      <c r="Q21"/>
      <c r="R21"/>
      <c r="S21"/>
      <c r="T21"/>
      <c r="V21"/>
      <c r="W21"/>
      <c r="X21"/>
      <c r="Y21"/>
      <c r="Z21"/>
      <c r="AA21"/>
      <c r="AB21"/>
      <c r="AC21"/>
    </row>
    <row r="22" spans="1:29">
      <c r="B22" s="903">
        <v>13</v>
      </c>
      <c r="C22" s="1322" t="s">
        <v>1461</v>
      </c>
      <c r="D22" s="1318">
        <v>8136598.9079057435</v>
      </c>
      <c r="E22" s="1325">
        <v>8107707.5467314115</v>
      </c>
      <c r="F22" s="1325">
        <v>7928464.6832432318</v>
      </c>
      <c r="G22" s="1325">
        <v>7853670.3213558113</v>
      </c>
      <c r="H22" s="1318">
        <v>818065.33327369485</v>
      </c>
      <c r="I22" s="1325">
        <v>819695.81013573206</v>
      </c>
      <c r="J22" s="1325">
        <v>803074.82556713582</v>
      </c>
      <c r="K22" s="1319">
        <v>789699.38171002164</v>
      </c>
      <c r="M22"/>
      <c r="N22"/>
      <c r="O22"/>
      <c r="P22"/>
      <c r="Q22"/>
      <c r="R22"/>
      <c r="S22"/>
      <c r="T22"/>
      <c r="V22"/>
      <c r="W22"/>
      <c r="X22"/>
      <c r="Y22"/>
      <c r="Z22"/>
      <c r="AA22"/>
      <c r="AB22"/>
      <c r="AC22"/>
    </row>
    <row r="23" spans="1:29">
      <c r="B23" s="903">
        <v>14</v>
      </c>
      <c r="C23" s="901" t="s">
        <v>1462</v>
      </c>
      <c r="D23" s="1318">
        <v>754187.93699197064</v>
      </c>
      <c r="E23" s="1325">
        <v>734946.68206279841</v>
      </c>
      <c r="F23" s="1325">
        <v>739857.35389939754</v>
      </c>
      <c r="G23" s="1325">
        <v>728914.61139472807</v>
      </c>
      <c r="H23" s="1318">
        <v>752161.30823441362</v>
      </c>
      <c r="I23" s="1325">
        <v>732920.05330524151</v>
      </c>
      <c r="J23" s="1325">
        <v>737830.72514184064</v>
      </c>
      <c r="K23" s="1319">
        <v>728914.61139472807</v>
      </c>
      <c r="M23"/>
      <c r="N23"/>
      <c r="O23"/>
      <c r="P23"/>
      <c r="Q23"/>
      <c r="R23"/>
      <c r="S23"/>
      <c r="T23"/>
      <c r="V23"/>
      <c r="W23"/>
      <c r="X23"/>
      <c r="Y23"/>
      <c r="Z23"/>
      <c r="AA23"/>
      <c r="AB23"/>
      <c r="AC23"/>
    </row>
    <row r="24" spans="1:29" ht="15" customHeight="1">
      <c r="B24" s="903">
        <v>15</v>
      </c>
      <c r="C24" s="901" t="s">
        <v>1463</v>
      </c>
      <c r="D24" s="1318">
        <v>5089365.6514640814</v>
      </c>
      <c r="E24" s="1325">
        <v>4968278.0713255033</v>
      </c>
      <c r="F24" s="1325">
        <v>4947364.2833854174</v>
      </c>
      <c r="G24" s="1325">
        <v>4976275.0096020447</v>
      </c>
      <c r="H24" s="1318">
        <v>261578.77559386287</v>
      </c>
      <c r="I24" s="1325">
        <v>199452.11372867288</v>
      </c>
      <c r="J24" s="1325">
        <v>176403.99428104711</v>
      </c>
      <c r="K24" s="1319">
        <v>165517.52719644349</v>
      </c>
      <c r="M24"/>
      <c r="N24"/>
      <c r="O24"/>
      <c r="P24"/>
      <c r="Q24"/>
      <c r="R24"/>
      <c r="S24"/>
      <c r="T24"/>
      <c r="V24"/>
      <c r="W24"/>
      <c r="X24"/>
      <c r="Y24"/>
      <c r="Z24"/>
      <c r="AA24"/>
      <c r="AB24"/>
      <c r="AC24"/>
    </row>
    <row r="25" spans="1:29" s="895" customFormat="1" ht="17.25" customHeight="1">
      <c r="A25"/>
      <c r="B25" s="1129">
        <v>16</v>
      </c>
      <c r="C25" s="1130" t="s">
        <v>1464</v>
      </c>
      <c r="D25" s="1315" t="s">
        <v>1352</v>
      </c>
      <c r="E25" s="1332" t="s">
        <v>1352</v>
      </c>
      <c r="F25" s="1332" t="s">
        <v>1352</v>
      </c>
      <c r="G25" s="1337" t="s">
        <v>1352</v>
      </c>
      <c r="H25" s="1338">
        <v>9739639.4461206868</v>
      </c>
      <c r="I25" s="1337">
        <v>9814683.3779007643</v>
      </c>
      <c r="J25" s="1337">
        <v>9947375.6851682793</v>
      </c>
      <c r="K25" s="1339">
        <v>10048716.660553828</v>
      </c>
      <c r="M25"/>
      <c r="N25"/>
      <c r="O25"/>
      <c r="P25"/>
      <c r="Q25"/>
      <c r="R25"/>
      <c r="S25"/>
      <c r="T25"/>
      <c r="V25"/>
      <c r="W25"/>
      <c r="X25"/>
      <c r="Y25"/>
      <c r="Z25"/>
      <c r="AA25"/>
      <c r="AB25"/>
      <c r="AC25"/>
    </row>
    <row r="26" spans="1:29" s="890" customFormat="1" ht="17.25" customHeight="1">
      <c r="A26"/>
      <c r="B26" s="899" t="s">
        <v>1465</v>
      </c>
      <c r="C26" s="897"/>
      <c r="D26" s="1340"/>
      <c r="E26" s="1341"/>
      <c r="F26" s="1341"/>
      <c r="G26" s="1341"/>
      <c r="H26" s="1340"/>
      <c r="I26" s="1341"/>
      <c r="J26" s="1341"/>
      <c r="K26" s="1342"/>
      <c r="M26"/>
      <c r="N26"/>
      <c r="O26"/>
      <c r="P26"/>
      <c r="Q26"/>
      <c r="R26"/>
      <c r="S26"/>
      <c r="T26"/>
      <c r="V26"/>
      <c r="W26"/>
      <c r="X26"/>
      <c r="Y26"/>
      <c r="Z26"/>
      <c r="AA26"/>
      <c r="AB26"/>
      <c r="AC26"/>
    </row>
    <row r="27" spans="1:29">
      <c r="B27" s="904">
        <v>17</v>
      </c>
      <c r="C27" s="897" t="s">
        <v>1466</v>
      </c>
      <c r="D27" s="1318">
        <v>40515.695778542147</v>
      </c>
      <c r="E27" s="1325">
        <v>35071.971697955523</v>
      </c>
      <c r="F27" s="1325">
        <v>45026.376730882635</v>
      </c>
      <c r="G27" s="1325">
        <v>28820.307227996203</v>
      </c>
      <c r="H27" s="1318">
        <v>-25484.707048117016</v>
      </c>
      <c r="I27" s="1325">
        <v>-25536.01533252162</v>
      </c>
      <c r="J27" s="1325">
        <v>-26519.632820285329</v>
      </c>
      <c r="K27" s="1319">
        <v>1081.7464698169028</v>
      </c>
      <c r="M27"/>
      <c r="N27"/>
      <c r="O27"/>
      <c r="P27"/>
      <c r="Q27"/>
      <c r="R27"/>
      <c r="S27"/>
      <c r="T27"/>
      <c r="V27"/>
      <c r="W27"/>
      <c r="X27"/>
      <c r="Y27"/>
      <c r="Z27"/>
      <c r="AA27"/>
      <c r="AB27"/>
      <c r="AC27"/>
    </row>
    <row r="28" spans="1:29">
      <c r="B28" s="904">
        <v>18</v>
      </c>
      <c r="C28" s="897" t="s">
        <v>1467</v>
      </c>
      <c r="D28" s="1318">
        <v>2748370.5494151134</v>
      </c>
      <c r="E28" s="1325">
        <v>2926042.5241140476</v>
      </c>
      <c r="F28" s="1325">
        <v>3163023.3040413344</v>
      </c>
      <c r="G28" s="1325">
        <v>3283469.520208023</v>
      </c>
      <c r="H28" s="1318">
        <v>1769962.8027878914</v>
      </c>
      <c r="I28" s="1325">
        <v>1832511.7595222117</v>
      </c>
      <c r="J28" s="1325">
        <v>1941926.8231068393</v>
      </c>
      <c r="K28" s="1319">
        <v>1925954.2915299155</v>
      </c>
      <c r="M28"/>
      <c r="N28"/>
      <c r="O28"/>
      <c r="P28"/>
      <c r="Q28"/>
      <c r="R28"/>
      <c r="S28"/>
      <c r="T28"/>
      <c r="V28"/>
      <c r="W28"/>
      <c r="X28"/>
      <c r="Y28"/>
      <c r="Z28"/>
      <c r="AA28"/>
      <c r="AB28"/>
      <c r="AC28"/>
    </row>
    <row r="29" spans="1:29">
      <c r="B29" s="904">
        <v>19</v>
      </c>
      <c r="C29" s="897" t="s">
        <v>1468</v>
      </c>
      <c r="D29" s="1318">
        <v>6910950.7255821731</v>
      </c>
      <c r="E29" s="1325">
        <v>6796280.161175644</v>
      </c>
      <c r="F29" s="1325">
        <v>6741810.7716674339</v>
      </c>
      <c r="G29" s="1325">
        <v>6660642.5263196267</v>
      </c>
      <c r="H29" s="1318">
        <v>2073629.0393956574</v>
      </c>
      <c r="I29" s="1325">
        <v>2020608.4578674743</v>
      </c>
      <c r="J29" s="1325">
        <v>2017296.2216112472</v>
      </c>
      <c r="K29" s="1319">
        <v>1965511.8025030836</v>
      </c>
      <c r="M29"/>
      <c r="N29"/>
      <c r="O29"/>
      <c r="P29"/>
      <c r="Q29"/>
      <c r="R29"/>
      <c r="S29"/>
      <c r="T29"/>
      <c r="V29"/>
      <c r="W29"/>
      <c r="X29"/>
      <c r="Y29"/>
      <c r="Z29"/>
      <c r="AA29"/>
      <c r="AB29"/>
      <c r="AC29"/>
    </row>
    <row r="30" spans="1:29" ht="33.75">
      <c r="B30" s="904" t="s">
        <v>1469</v>
      </c>
      <c r="C30" s="905" t="s">
        <v>1470</v>
      </c>
      <c r="D30" s="1316" t="s">
        <v>1352</v>
      </c>
      <c r="E30" s="1324" t="s">
        <v>1352</v>
      </c>
      <c r="F30" s="1324" t="s">
        <v>1352</v>
      </c>
      <c r="G30" s="1324" t="s">
        <v>1352</v>
      </c>
      <c r="H30" s="1316" t="s">
        <v>1352</v>
      </c>
      <c r="I30" s="1324" t="s">
        <v>1352</v>
      </c>
      <c r="J30" s="1324" t="s">
        <v>1352</v>
      </c>
      <c r="K30" s="1317" t="s">
        <v>1352</v>
      </c>
      <c r="M30"/>
      <c r="N30"/>
      <c r="O30"/>
      <c r="P30"/>
      <c r="Q30"/>
      <c r="R30"/>
      <c r="S30"/>
      <c r="T30"/>
      <c r="V30"/>
      <c r="W30"/>
      <c r="X30"/>
      <c r="Y30"/>
      <c r="Z30"/>
      <c r="AA30"/>
      <c r="AB30"/>
      <c r="AC30"/>
    </row>
    <row r="31" spans="1:29">
      <c r="B31" s="904" t="s">
        <v>1471</v>
      </c>
      <c r="C31" s="897" t="s">
        <v>1472</v>
      </c>
      <c r="D31" s="1318" t="s">
        <v>1352</v>
      </c>
      <c r="E31" s="1325" t="s">
        <v>1352</v>
      </c>
      <c r="F31" s="1325" t="s">
        <v>1352</v>
      </c>
      <c r="G31" s="1325" t="s">
        <v>1352</v>
      </c>
      <c r="H31" s="1318" t="s">
        <v>1352</v>
      </c>
      <c r="I31" s="1325" t="s">
        <v>1352</v>
      </c>
      <c r="J31" s="1325" t="s">
        <v>1352</v>
      </c>
      <c r="K31" s="1319" t="s">
        <v>1352</v>
      </c>
      <c r="M31"/>
      <c r="N31"/>
      <c r="O31"/>
      <c r="P31"/>
      <c r="Q31"/>
      <c r="R31"/>
      <c r="S31"/>
      <c r="T31"/>
      <c r="V31"/>
      <c r="W31"/>
      <c r="X31"/>
      <c r="Y31"/>
      <c r="Z31"/>
      <c r="AA31"/>
      <c r="AB31"/>
      <c r="AC31"/>
    </row>
    <row r="32" spans="1:29" s="891" customFormat="1" ht="17.25" customHeight="1">
      <c r="A32"/>
      <c r="B32" s="1129">
        <v>20</v>
      </c>
      <c r="C32" s="1130" t="s">
        <v>1473</v>
      </c>
      <c r="D32" s="1338">
        <v>9699836.9707758259</v>
      </c>
      <c r="E32" s="1337">
        <v>9757394.6569876466</v>
      </c>
      <c r="F32" s="1337">
        <v>9949860.4524396528</v>
      </c>
      <c r="G32" s="1337">
        <v>9972932.3537556492</v>
      </c>
      <c r="H32" s="1338">
        <v>3818107.1351354308</v>
      </c>
      <c r="I32" s="1337">
        <v>3827584.2020571637</v>
      </c>
      <c r="J32" s="1337">
        <v>3932703.4118978009</v>
      </c>
      <c r="K32" s="1339">
        <v>3892547.8405028153</v>
      </c>
      <c r="M32"/>
      <c r="N32"/>
      <c r="O32"/>
      <c r="P32"/>
      <c r="Q32"/>
      <c r="R32"/>
      <c r="S32"/>
      <c r="T32"/>
      <c r="V32"/>
      <c r="W32"/>
      <c r="X32"/>
      <c r="Y32"/>
      <c r="Z32"/>
      <c r="AA32"/>
      <c r="AB32"/>
      <c r="AC32"/>
    </row>
    <row r="33" spans="2:29" ht="17.25" customHeight="1">
      <c r="B33" s="904" t="s">
        <v>1474</v>
      </c>
      <c r="C33" s="897" t="s">
        <v>1475</v>
      </c>
      <c r="D33" s="1316" t="s">
        <v>1352</v>
      </c>
      <c r="E33" s="1324" t="s">
        <v>1352</v>
      </c>
      <c r="F33" s="1324" t="s">
        <v>1352</v>
      </c>
      <c r="G33" s="1324" t="s">
        <v>1352</v>
      </c>
      <c r="H33" s="1316" t="s">
        <v>1352</v>
      </c>
      <c r="I33" s="1324" t="s">
        <v>1352</v>
      </c>
      <c r="J33" s="1324" t="s">
        <v>1352</v>
      </c>
      <c r="K33" s="1317" t="s">
        <v>1352</v>
      </c>
      <c r="M33"/>
      <c r="N33"/>
      <c r="O33"/>
      <c r="P33"/>
      <c r="Q33"/>
      <c r="R33"/>
      <c r="S33"/>
      <c r="T33"/>
      <c r="V33"/>
      <c r="W33"/>
      <c r="X33"/>
      <c r="Y33"/>
      <c r="Z33"/>
      <c r="AA33"/>
      <c r="AB33"/>
      <c r="AC33"/>
    </row>
    <row r="34" spans="2:29">
      <c r="B34" s="904" t="s">
        <v>1476</v>
      </c>
      <c r="C34" s="897" t="s">
        <v>1477</v>
      </c>
      <c r="D34" s="1318" t="s">
        <v>1352</v>
      </c>
      <c r="E34" s="1325" t="s">
        <v>1352</v>
      </c>
      <c r="F34" s="1325" t="s">
        <v>1352</v>
      </c>
      <c r="G34" s="1325" t="s">
        <v>1352</v>
      </c>
      <c r="H34" s="1318" t="s">
        <v>1352</v>
      </c>
      <c r="I34" s="1325" t="s">
        <v>1352</v>
      </c>
      <c r="J34" s="1325" t="s">
        <v>1352</v>
      </c>
      <c r="K34" s="1319" t="s">
        <v>1352</v>
      </c>
      <c r="M34"/>
      <c r="N34"/>
      <c r="O34"/>
      <c r="P34"/>
      <c r="Q34"/>
      <c r="R34"/>
      <c r="S34"/>
      <c r="T34"/>
      <c r="V34"/>
      <c r="W34"/>
      <c r="X34"/>
      <c r="Y34"/>
      <c r="Z34"/>
      <c r="AA34"/>
      <c r="AB34"/>
      <c r="AC34"/>
    </row>
    <row r="35" spans="2:29">
      <c r="B35" s="904" t="s">
        <v>1478</v>
      </c>
      <c r="C35" s="897" t="s">
        <v>1479</v>
      </c>
      <c r="D35" s="1318">
        <v>9669408.1716883723</v>
      </c>
      <c r="E35" s="1325">
        <v>9726965.8579001874</v>
      </c>
      <c r="F35" s="1325">
        <v>9919431.6533521935</v>
      </c>
      <c r="G35" s="1325">
        <v>9972932.3537556473</v>
      </c>
      <c r="H35" s="1318">
        <v>3818107.1351354308</v>
      </c>
      <c r="I35" s="1325">
        <v>3827584.2020571646</v>
      </c>
      <c r="J35" s="1325">
        <v>3932703.4118978004</v>
      </c>
      <c r="K35" s="1319">
        <v>3892547.8405028153</v>
      </c>
      <c r="M35"/>
      <c r="N35"/>
      <c r="O35"/>
      <c r="P35"/>
      <c r="Q35"/>
      <c r="R35"/>
      <c r="S35"/>
      <c r="T35"/>
      <c r="V35"/>
      <c r="W35"/>
      <c r="X35"/>
      <c r="Y35"/>
      <c r="Z35"/>
      <c r="AA35"/>
      <c r="AB35"/>
      <c r="AC35"/>
    </row>
    <row r="36" spans="2:29" ht="17.25" customHeight="1">
      <c r="B36" s="1129">
        <v>21</v>
      </c>
      <c r="C36" s="1130" t="s">
        <v>1480</v>
      </c>
      <c r="D36" s="1315" t="s">
        <v>1352</v>
      </c>
      <c r="E36" s="1332" t="s">
        <v>1352</v>
      </c>
      <c r="F36" s="1332" t="s">
        <v>1352</v>
      </c>
      <c r="G36" s="1337" t="s">
        <v>1352</v>
      </c>
      <c r="H36" s="1338">
        <v>11256084.538541991</v>
      </c>
      <c r="I36" s="1337">
        <v>10520773.232414896</v>
      </c>
      <c r="J36" s="1337">
        <v>10214956.309281474</v>
      </c>
      <c r="K36" s="1339">
        <v>9729478.414460782</v>
      </c>
      <c r="M36"/>
      <c r="N36"/>
      <c r="O36"/>
      <c r="P36"/>
      <c r="Q36"/>
      <c r="R36"/>
      <c r="S36"/>
      <c r="T36"/>
      <c r="V36"/>
      <c r="W36"/>
      <c r="X36"/>
      <c r="Y36"/>
      <c r="Z36"/>
      <c r="AA36"/>
      <c r="AB36"/>
      <c r="AC36"/>
    </row>
    <row r="37" spans="2:29" ht="17.25" customHeight="1">
      <c r="B37" s="1129">
        <v>22</v>
      </c>
      <c r="C37" s="1130" t="s">
        <v>1481</v>
      </c>
      <c r="D37" s="1315" t="s">
        <v>1352</v>
      </c>
      <c r="E37" s="1332" t="s">
        <v>1352</v>
      </c>
      <c r="F37" s="1332" t="s">
        <v>1352</v>
      </c>
      <c r="G37" s="1337" t="s">
        <v>1352</v>
      </c>
      <c r="H37" s="1338">
        <v>5921532.310985256</v>
      </c>
      <c r="I37" s="1337">
        <v>5987099.1758436011</v>
      </c>
      <c r="J37" s="1337">
        <v>6014672.2732704803</v>
      </c>
      <c r="K37" s="1339">
        <v>6156168.8200510107</v>
      </c>
      <c r="M37"/>
      <c r="N37"/>
      <c r="O37"/>
      <c r="P37"/>
      <c r="Q37"/>
      <c r="R37"/>
      <c r="S37"/>
      <c r="T37"/>
      <c r="V37"/>
      <c r="W37"/>
      <c r="X37"/>
      <c r="Y37"/>
      <c r="Z37"/>
      <c r="AA37"/>
      <c r="AB37"/>
      <c r="AC37"/>
    </row>
    <row r="38" spans="2:29" ht="17.25" customHeight="1" thickBot="1">
      <c r="B38" s="1131">
        <v>23</v>
      </c>
      <c r="C38" s="1132" t="s">
        <v>1618</v>
      </c>
      <c r="D38" s="1320" t="s">
        <v>1352</v>
      </c>
      <c r="E38" s="1333" t="s">
        <v>1352</v>
      </c>
      <c r="F38" s="1333" t="s">
        <v>1352</v>
      </c>
      <c r="G38" s="1343" t="s">
        <v>1352</v>
      </c>
      <c r="H38" s="1344">
        <v>1.9016945415593149</v>
      </c>
      <c r="I38" s="1343">
        <v>1.7624014460391708</v>
      </c>
      <c r="J38" s="1343">
        <v>1.7026258012472739</v>
      </c>
      <c r="K38" s="1345">
        <v>1.5903356182593329</v>
      </c>
      <c r="M38"/>
      <c r="N38"/>
      <c r="O38"/>
      <c r="P38"/>
      <c r="Q38"/>
      <c r="R38"/>
      <c r="S38"/>
      <c r="T38"/>
      <c r="V38"/>
      <c r="W38"/>
      <c r="X38"/>
      <c r="Y38"/>
      <c r="Z38"/>
      <c r="AA38"/>
      <c r="AB38"/>
      <c r="AC38"/>
    </row>
    <row r="39" spans="2:29" ht="27.75" customHeight="1" thickTop="1">
      <c r="B39" s="1544" t="s">
        <v>1914</v>
      </c>
      <c r="C39" s="1544"/>
      <c r="D39" s="1544"/>
      <c r="E39" s="1544"/>
      <c r="F39" s="1544"/>
      <c r="G39" s="1544"/>
      <c r="H39" s="1544"/>
      <c r="I39" s="1544"/>
      <c r="J39" s="1544"/>
      <c r="K39" s="1544"/>
      <c r="L39" s="1346"/>
      <c r="M39" s="1352" t="s">
        <v>629</v>
      </c>
      <c r="O39"/>
      <c r="P39"/>
    </row>
    <row r="40" spans="2:29">
      <c r="B40" s="896"/>
      <c r="L40" s="889"/>
      <c r="M40" s="1352"/>
    </row>
    <row r="41" spans="2:29">
      <c r="B41" s="896"/>
    </row>
  </sheetData>
  <mergeCells count="7">
    <mergeCell ref="M5:M6"/>
    <mergeCell ref="M39:M40"/>
    <mergeCell ref="B2:G2"/>
    <mergeCell ref="D5:G5"/>
    <mergeCell ref="H5:K5"/>
    <mergeCell ref="B39:K39"/>
    <mergeCell ref="J4:K4"/>
  </mergeCells>
  <hyperlinks>
    <hyperlink ref="M5" location="Índice!A1" display="Back to the Index"/>
    <hyperlink ref="M39" location="Índice!A1" display="Back to the Index"/>
  </hyperlinks>
  <pageMargins left="0.61" right="0.19685039370078741" top="0.43" bottom="0.16" header="0.27" footer="0.16"/>
  <pageSetup paperSize="9" scale="9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51"/>
  <sheetViews>
    <sheetView showGridLines="0" zoomScaleNormal="100" workbookViewId="0"/>
  </sheetViews>
  <sheetFormatPr defaultColWidth="9.140625" defaultRowHeight="15" customHeight="1"/>
  <cols>
    <col min="1" max="1" width="12.7109375" style="829" customWidth="1"/>
    <col min="2" max="2" width="49" style="829" customWidth="1"/>
    <col min="3" max="4" width="15.7109375" style="829" customWidth="1"/>
    <col min="5" max="6" width="15.7109375" style="851" customWidth="1"/>
    <col min="7" max="7" width="3.42578125" style="852" customWidth="1"/>
    <col min="8" max="8" width="15.7109375" style="853" customWidth="1"/>
    <col min="9" max="11" width="15.7109375" style="854" customWidth="1"/>
    <col min="12" max="12" width="9.28515625" style="854" customWidth="1"/>
    <col min="13" max="13" width="11.7109375" style="848" customWidth="1"/>
    <col min="14" max="14" width="6.5703125" style="848" bestFit="1" customWidth="1"/>
    <col min="15" max="15" width="11.7109375" style="848" customWidth="1"/>
    <col min="16" max="16384" width="9.140625" style="829"/>
  </cols>
  <sheetData>
    <row r="1" spans="1:18" s="823" customFormat="1" ht="15" customHeight="1">
      <c r="A1" s="817"/>
      <c r="B1" s="817"/>
      <c r="C1" s="818"/>
      <c r="D1" s="818"/>
      <c r="E1" s="818"/>
      <c r="F1" s="819"/>
      <c r="G1" s="820"/>
      <c r="H1" s="820"/>
      <c r="I1" s="821"/>
      <c r="J1" s="821"/>
      <c r="K1" s="821"/>
      <c r="L1" s="821"/>
      <c r="M1" s="822"/>
      <c r="N1" s="822"/>
      <c r="O1" s="822"/>
      <c r="P1" s="817"/>
      <c r="Q1" s="817"/>
    </row>
    <row r="2" spans="1:18" s="823" customFormat="1" ht="15" customHeight="1">
      <c r="A2" s="817"/>
      <c r="B2" s="616" t="s">
        <v>1898</v>
      </c>
      <c r="C2" s="859"/>
      <c r="D2" s="859"/>
      <c r="E2" s="859"/>
      <c r="F2" s="860"/>
      <c r="G2" s="836"/>
      <c r="H2" s="836"/>
      <c r="I2" s="861"/>
      <c r="J2" s="861"/>
      <c r="K2" s="861"/>
      <c r="L2" s="826"/>
      <c r="M2" s="822"/>
      <c r="N2" s="822"/>
      <c r="O2" s="822"/>
      <c r="P2" s="817"/>
      <c r="Q2" s="817"/>
    </row>
    <row r="3" spans="1:18" s="823" customFormat="1" ht="15" customHeight="1">
      <c r="A3" s="817"/>
      <c r="B3" s="1127" t="s">
        <v>0</v>
      </c>
      <c r="C3" s="859"/>
      <c r="D3" s="859"/>
      <c r="E3" s="859"/>
      <c r="F3" s="860"/>
      <c r="G3" s="836"/>
      <c r="H3" s="836"/>
      <c r="I3" s="861"/>
      <c r="J3" s="861"/>
      <c r="K3" s="861"/>
      <c r="L3" s="826"/>
      <c r="M3" s="822"/>
      <c r="N3" s="822"/>
      <c r="O3" s="822"/>
      <c r="P3" s="817"/>
      <c r="Q3" s="817"/>
    </row>
    <row r="4" spans="1:18" ht="15" customHeight="1">
      <c r="A4" s="827"/>
      <c r="B4" s="862"/>
      <c r="C4" s="862"/>
      <c r="D4" s="862"/>
      <c r="E4" s="862"/>
      <c r="F4" s="863"/>
      <c r="G4" s="830"/>
      <c r="H4" s="864"/>
      <c r="I4" s="864"/>
      <c r="J4" s="864"/>
      <c r="K4" s="863"/>
      <c r="L4" s="828"/>
      <c r="M4" s="829"/>
      <c r="N4" s="829"/>
      <c r="O4" s="829"/>
    </row>
    <row r="5" spans="1:18" ht="28.5" customHeight="1">
      <c r="A5" s="827"/>
      <c r="B5" s="1095" t="s">
        <v>1432</v>
      </c>
      <c r="C5" s="1547" t="s">
        <v>1678</v>
      </c>
      <c r="D5" s="1547"/>
      <c r="E5" s="1547"/>
      <c r="F5" s="1547"/>
      <c r="G5" s="830"/>
      <c r="H5" s="1548" t="s">
        <v>1679</v>
      </c>
      <c r="I5" s="1549"/>
      <c r="J5" s="1549"/>
      <c r="K5" s="1549"/>
      <c r="L5" s="828"/>
      <c r="M5" s="829"/>
      <c r="N5" s="829"/>
      <c r="O5" s="829"/>
    </row>
    <row r="6" spans="1:18" ht="51" customHeight="1">
      <c r="A6" s="827"/>
      <c r="B6" s="832"/>
      <c r="C6" s="831" t="s">
        <v>1433</v>
      </c>
      <c r="D6" s="831" t="s">
        <v>1434</v>
      </c>
      <c r="E6" s="831" t="s">
        <v>1435</v>
      </c>
      <c r="F6" s="831" t="s">
        <v>1436</v>
      </c>
      <c r="G6" s="830"/>
      <c r="H6" s="831" t="s">
        <v>1433</v>
      </c>
      <c r="I6" s="831" t="s">
        <v>1434</v>
      </c>
      <c r="J6" s="831" t="s">
        <v>1435</v>
      </c>
      <c r="K6" s="831" t="s">
        <v>1436</v>
      </c>
      <c r="L6" s="828"/>
      <c r="M6" s="829"/>
      <c r="N6" s="829"/>
      <c r="O6" s="829"/>
    </row>
    <row r="7" spans="1:18" s="823" customFormat="1" ht="20.100000000000001" customHeight="1">
      <c r="A7" s="817"/>
      <c r="B7" s="865" t="s">
        <v>1677</v>
      </c>
      <c r="C7" s="1307">
        <v>10981674.696695801</v>
      </c>
      <c r="D7" s="1308"/>
      <c r="E7" s="1307">
        <v>62475453.400424205</v>
      </c>
      <c r="F7" s="1310"/>
      <c r="G7" s="833"/>
      <c r="H7" s="1309">
        <v>12542681</v>
      </c>
      <c r="I7" s="1310"/>
      <c r="J7" s="1309">
        <v>60204359</v>
      </c>
      <c r="K7" s="1310"/>
      <c r="L7" s="826"/>
      <c r="M7" s="821"/>
      <c r="N7" s="821"/>
      <c r="O7" s="822"/>
      <c r="P7" s="834"/>
      <c r="Q7" s="834"/>
    </row>
    <row r="8" spans="1:18" s="823" customFormat="1" ht="20.100000000000001" customHeight="1">
      <c r="A8" s="817"/>
      <c r="B8" s="1190" t="s">
        <v>1437</v>
      </c>
      <c r="C8" s="835">
        <v>0</v>
      </c>
      <c r="D8" s="835">
        <v>0</v>
      </c>
      <c r="E8" s="835">
        <v>71852.944955000014</v>
      </c>
      <c r="F8" s="835">
        <v>71852.944955000014</v>
      </c>
      <c r="G8" s="836"/>
      <c r="H8" s="837">
        <v>0</v>
      </c>
      <c r="I8" s="837">
        <v>0</v>
      </c>
      <c r="J8" s="837">
        <v>1946587</v>
      </c>
      <c r="K8" s="837">
        <v>1946587</v>
      </c>
      <c r="L8" s="826"/>
      <c r="M8" s="821"/>
      <c r="N8" s="821"/>
      <c r="O8" s="822"/>
      <c r="P8" s="834"/>
      <c r="Q8" s="834"/>
    </row>
    <row r="9" spans="1:18" s="823" customFormat="1" ht="20.100000000000001" customHeight="1">
      <c r="A9" s="817"/>
      <c r="B9" s="1191" t="s">
        <v>253</v>
      </c>
      <c r="C9" s="838">
        <v>1739648.7567262498</v>
      </c>
      <c r="D9" s="838">
        <v>1740137.442665</v>
      </c>
      <c r="E9" s="838">
        <v>15520632.044043485</v>
      </c>
      <c r="F9" s="838">
        <v>15522487.832619913</v>
      </c>
      <c r="G9" s="836"/>
      <c r="H9" s="839">
        <v>2222056</v>
      </c>
      <c r="I9" s="839">
        <v>2222056</v>
      </c>
      <c r="J9" s="839">
        <v>11029696</v>
      </c>
      <c r="K9" s="839">
        <v>11019693</v>
      </c>
      <c r="L9" s="826"/>
      <c r="M9" s="821"/>
      <c r="N9" s="821"/>
      <c r="O9" s="822"/>
      <c r="P9" s="834"/>
      <c r="Q9" s="834"/>
    </row>
    <row r="10" spans="1:18" s="823" customFormat="1" ht="20.100000000000001" customHeight="1" thickBot="1">
      <c r="A10" s="817"/>
      <c r="B10" s="1192" t="s">
        <v>698</v>
      </c>
      <c r="C10" s="840">
        <v>0</v>
      </c>
      <c r="D10" s="857"/>
      <c r="E10" s="840">
        <v>7697409.6314199995</v>
      </c>
      <c r="F10" s="858"/>
      <c r="G10" s="836"/>
      <c r="H10" s="841">
        <v>0</v>
      </c>
      <c r="I10" s="858"/>
      <c r="J10" s="841">
        <v>8744647</v>
      </c>
      <c r="K10" s="858"/>
      <c r="L10" s="826"/>
      <c r="M10" s="821"/>
      <c r="N10" s="821"/>
      <c r="O10" s="822"/>
      <c r="P10" s="834"/>
      <c r="Q10" s="834"/>
    </row>
    <row r="11" spans="1:18" s="823" customFormat="1" ht="15" customHeight="1">
      <c r="A11" s="817"/>
      <c r="B11" s="867"/>
      <c r="C11" s="867"/>
      <c r="D11" s="868"/>
      <c r="E11" s="867"/>
      <c r="F11" s="868"/>
      <c r="G11" s="861"/>
      <c r="H11" s="861"/>
      <c r="I11" s="861"/>
      <c r="J11" s="861"/>
      <c r="K11" s="861"/>
      <c r="L11" s="826"/>
      <c r="M11" s="822"/>
      <c r="N11" s="822"/>
      <c r="O11" s="822"/>
      <c r="P11" s="817"/>
      <c r="Q11" s="817"/>
    </row>
    <row r="12" spans="1:18" ht="15" customHeight="1">
      <c r="A12" s="827"/>
      <c r="B12" s="1096"/>
      <c r="C12" s="862"/>
      <c r="D12" s="863"/>
      <c r="E12" s="862"/>
      <c r="F12" s="863"/>
      <c r="G12" s="830"/>
      <c r="H12" s="864"/>
      <c r="I12" s="864"/>
      <c r="J12" s="864"/>
      <c r="K12" s="864"/>
      <c r="L12" s="828"/>
      <c r="M12" s="829"/>
      <c r="N12" s="829"/>
      <c r="O12" s="829"/>
    </row>
    <row r="13" spans="1:18" s="823" customFormat="1" ht="39.75" customHeight="1">
      <c r="A13" s="817"/>
      <c r="B13" s="1097" t="s">
        <v>1438</v>
      </c>
      <c r="C13" s="1550" t="s">
        <v>1445</v>
      </c>
      <c r="D13" s="1550"/>
      <c r="E13" s="1550" t="s">
        <v>1439</v>
      </c>
      <c r="F13" s="1550"/>
      <c r="G13" s="860"/>
      <c r="H13" s="861"/>
      <c r="I13" s="836"/>
      <c r="J13" s="833"/>
      <c r="K13" s="1098" t="s">
        <v>629</v>
      </c>
      <c r="L13" s="826"/>
      <c r="M13" s="821"/>
      <c r="N13" s="821"/>
      <c r="O13" s="821"/>
      <c r="P13" s="822"/>
      <c r="Q13" s="834"/>
      <c r="R13" s="834"/>
    </row>
    <row r="14" spans="1:18" ht="20.100000000000001" customHeight="1">
      <c r="A14" s="827"/>
      <c r="B14" s="871"/>
      <c r="C14" s="1193" t="s">
        <v>1678</v>
      </c>
      <c r="D14" s="1194" t="s">
        <v>1679</v>
      </c>
      <c r="E14" s="1193" t="s">
        <v>1678</v>
      </c>
      <c r="F14" s="1194" t="s">
        <v>1679</v>
      </c>
      <c r="G14" s="830"/>
      <c r="H14" s="872"/>
      <c r="I14" s="864"/>
      <c r="J14" s="864"/>
      <c r="K14" s="864"/>
      <c r="L14" s="828"/>
      <c r="M14" s="829"/>
      <c r="N14" s="829"/>
      <c r="O14" s="829"/>
    </row>
    <row r="15" spans="1:18" s="823" customFormat="1" ht="20.100000000000001" customHeight="1">
      <c r="A15" s="817"/>
      <c r="B15" s="866" t="s">
        <v>1437</v>
      </c>
      <c r="C15" s="835">
        <v>0</v>
      </c>
      <c r="D15" s="837">
        <v>0</v>
      </c>
      <c r="E15" s="835">
        <v>0</v>
      </c>
      <c r="F15" s="837">
        <v>0</v>
      </c>
      <c r="G15" s="836"/>
      <c r="H15" s="874"/>
      <c r="I15" s="833"/>
      <c r="J15" s="870"/>
      <c r="K15" s="861"/>
      <c r="L15" s="826"/>
      <c r="M15" s="821"/>
      <c r="N15" s="821"/>
      <c r="O15" s="822"/>
      <c r="P15" s="834"/>
      <c r="Q15" s="834"/>
    </row>
    <row r="16" spans="1:18" s="823" customFormat="1" ht="20.100000000000001" customHeight="1">
      <c r="A16" s="817"/>
      <c r="B16" s="866" t="s">
        <v>253</v>
      </c>
      <c r="C16" s="835" t="s">
        <v>1352</v>
      </c>
      <c r="D16" s="837" t="s">
        <v>1352</v>
      </c>
      <c r="E16" s="835">
        <v>164835.164835</v>
      </c>
      <c r="F16" s="837">
        <v>50471</v>
      </c>
      <c r="G16" s="836"/>
      <c r="H16" s="874"/>
      <c r="I16" s="833"/>
      <c r="J16" s="870"/>
      <c r="K16" s="861"/>
      <c r="L16" s="826"/>
      <c r="M16" s="821"/>
      <c r="N16" s="821"/>
      <c r="O16" s="822"/>
      <c r="P16" s="834"/>
      <c r="Q16" s="834"/>
    </row>
    <row r="17" spans="1:18" s="823" customFormat="1" ht="20.100000000000001" customHeight="1">
      <c r="A17" s="817"/>
      <c r="B17" s="875" t="s">
        <v>698</v>
      </c>
      <c r="C17" s="838">
        <v>0</v>
      </c>
      <c r="D17" s="839">
        <v>0</v>
      </c>
      <c r="E17" s="838">
        <v>0</v>
      </c>
      <c r="F17" s="839">
        <v>0</v>
      </c>
      <c r="G17" s="836"/>
      <c r="H17" s="836"/>
      <c r="I17" s="833"/>
      <c r="J17" s="870"/>
      <c r="K17" s="861"/>
      <c r="L17" s="826"/>
      <c r="M17" s="821"/>
      <c r="N17" s="821"/>
      <c r="O17" s="822"/>
      <c r="P17" s="834"/>
      <c r="Q17" s="834"/>
    </row>
    <row r="18" spans="1:18" s="823" customFormat="1" ht="24.95" customHeight="1" thickBot="1">
      <c r="A18" s="817"/>
      <c r="B18" s="881" t="s">
        <v>1440</v>
      </c>
      <c r="C18" s="840">
        <v>0</v>
      </c>
      <c r="D18" s="841">
        <v>0</v>
      </c>
      <c r="E18" s="840">
        <v>0</v>
      </c>
      <c r="F18" s="841">
        <v>0</v>
      </c>
      <c r="G18" s="861"/>
      <c r="H18" s="861"/>
      <c r="I18" s="833"/>
      <c r="J18" s="870"/>
      <c r="K18" s="861"/>
      <c r="L18" s="826"/>
      <c r="M18" s="821"/>
      <c r="N18" s="821"/>
      <c r="O18" s="822"/>
      <c r="P18" s="834"/>
      <c r="Q18" s="834"/>
    </row>
    <row r="19" spans="1:18" s="823" customFormat="1" ht="15" customHeight="1">
      <c r="A19" s="817"/>
      <c r="B19" s="883"/>
      <c r="C19" s="884"/>
      <c r="D19" s="885"/>
      <c r="E19" s="873"/>
      <c r="F19" s="873"/>
      <c r="G19" s="861"/>
      <c r="H19" s="861"/>
      <c r="I19" s="833"/>
      <c r="J19" s="870"/>
      <c r="K19" s="861"/>
      <c r="L19" s="826"/>
      <c r="M19" s="821"/>
      <c r="N19" s="821"/>
      <c r="O19" s="822"/>
      <c r="P19" s="834"/>
      <c r="Q19" s="834"/>
    </row>
    <row r="20" spans="1:18" ht="15" customHeight="1">
      <c r="A20" s="827"/>
      <c r="B20" s="862"/>
      <c r="C20" s="862"/>
      <c r="D20" s="863"/>
      <c r="E20"/>
      <c r="F20" s="829"/>
      <c r="G20" s="830"/>
      <c r="H20" s="864"/>
      <c r="I20" s="864"/>
      <c r="J20" s="864"/>
      <c r="K20" s="864"/>
      <c r="L20" s="828"/>
      <c r="M20" s="829"/>
      <c r="N20" s="829"/>
      <c r="O20" s="829"/>
    </row>
    <row r="21" spans="1:18" s="823" customFormat="1" ht="46.5" customHeight="1">
      <c r="A21" s="817"/>
      <c r="B21" s="1545" t="s">
        <v>1442</v>
      </c>
      <c r="C21" s="1551" t="s">
        <v>1441</v>
      </c>
      <c r="D21" s="1551"/>
      <c r="E21" s="831"/>
      <c r="F21" s="831"/>
      <c r="G21" s="860"/>
      <c r="H21" s="861"/>
      <c r="I21" s="836"/>
      <c r="J21" s="833"/>
      <c r="K21" s="870"/>
      <c r="L21" s="826"/>
      <c r="M21" s="821"/>
      <c r="N21" s="821"/>
      <c r="O21" s="821"/>
      <c r="P21" s="822"/>
      <c r="Q21" s="834"/>
      <c r="R21" s="834"/>
    </row>
    <row r="22" spans="1:18" ht="22.5" customHeight="1">
      <c r="A22" s="827"/>
      <c r="B22" s="1546"/>
      <c r="C22" s="1193" t="s">
        <v>1678</v>
      </c>
      <c r="D22" s="1194" t="s">
        <v>1679</v>
      </c>
      <c r="E22" s="876"/>
      <c r="F22" s="876"/>
      <c r="G22" s="830"/>
      <c r="H22" s="864"/>
      <c r="I22" s="864"/>
      <c r="J22" s="864"/>
      <c r="K22" s="864"/>
      <c r="L22" s="828"/>
      <c r="M22" s="829"/>
      <c r="N22" s="829"/>
      <c r="O22" s="829"/>
    </row>
    <row r="23" spans="1:18" s="823" customFormat="1" ht="24.95" customHeight="1">
      <c r="A23" s="817"/>
      <c r="B23" s="886" t="s">
        <v>1443</v>
      </c>
      <c r="C23" s="887">
        <v>6845902.0822250005</v>
      </c>
      <c r="D23" s="888">
        <v>8957873</v>
      </c>
      <c r="E23" s="877"/>
      <c r="F23" s="877"/>
      <c r="G23" s="833"/>
      <c r="H23" s="870"/>
      <c r="I23" s="861"/>
      <c r="J23" s="861"/>
      <c r="K23" s="861"/>
      <c r="L23" s="826"/>
      <c r="M23" s="822"/>
      <c r="N23" s="821"/>
      <c r="O23" s="821"/>
      <c r="P23" s="817"/>
      <c r="Q23" s="817"/>
    </row>
    <row r="24" spans="1:18" s="823" customFormat="1" ht="24.95" customHeight="1" thickBot="1">
      <c r="A24" s="817"/>
      <c r="B24" s="878" t="s">
        <v>1444</v>
      </c>
      <c r="C24" s="879">
        <v>10088945.400875345</v>
      </c>
      <c r="D24" s="882">
        <v>11885777</v>
      </c>
      <c r="E24" s="877"/>
      <c r="F24" s="877"/>
      <c r="G24" s="861"/>
      <c r="H24" s="861"/>
      <c r="I24" s="861"/>
      <c r="J24" s="861"/>
      <c r="K24" s="861"/>
      <c r="L24" s="826"/>
      <c r="M24" s="822"/>
      <c r="N24" s="821"/>
      <c r="O24" s="821"/>
      <c r="P24" s="817"/>
      <c r="Q24" s="817"/>
    </row>
    <row r="25" spans="1:18" s="823" customFormat="1" ht="15" customHeight="1">
      <c r="A25" s="817"/>
      <c r="B25" s="873"/>
      <c r="C25" s="861"/>
      <c r="D25" s="861"/>
      <c r="E25" s="880"/>
      <c r="F25" s="860"/>
      <c r="G25" s="869"/>
      <c r="H25" s="869"/>
      <c r="I25" s="869"/>
      <c r="J25" s="869"/>
      <c r="K25" s="861"/>
      <c r="L25" s="826"/>
      <c r="M25" s="822"/>
      <c r="N25" s="822"/>
      <c r="O25" s="822"/>
      <c r="P25" s="817"/>
      <c r="Q25" s="817"/>
    </row>
    <row r="26" spans="1:18" s="823" customFormat="1" ht="15" customHeight="1">
      <c r="A26" s="817"/>
      <c r="B26" s="873"/>
      <c r="C26" s="861"/>
      <c r="D26" s="861"/>
      <c r="E26" s="860"/>
      <c r="F26" s="860"/>
      <c r="G26" s="869"/>
      <c r="H26" s="869"/>
      <c r="I26" s="869"/>
      <c r="J26" s="869"/>
      <c r="K26" s="861"/>
      <c r="L26" s="826"/>
      <c r="M26" s="822"/>
      <c r="N26" s="822"/>
      <c r="O26" s="822"/>
      <c r="P26" s="817"/>
      <c r="Q26" s="817"/>
    </row>
    <row r="27" spans="1:18" s="823" customFormat="1" ht="15" customHeight="1">
      <c r="A27" s="817"/>
      <c r="B27" s="867"/>
      <c r="C27" s="867"/>
      <c r="D27" s="867"/>
      <c r="E27" s="860"/>
      <c r="F27" s="860"/>
      <c r="G27" s="869"/>
      <c r="H27" s="869"/>
      <c r="I27" s="869"/>
      <c r="J27" s="869"/>
      <c r="K27" s="861"/>
      <c r="L27" s="826"/>
      <c r="M27" s="822"/>
      <c r="N27" s="822"/>
      <c r="O27" s="822"/>
      <c r="P27" s="817"/>
      <c r="Q27" s="817"/>
    </row>
    <row r="28" spans="1:18" s="823" customFormat="1" ht="15" customHeight="1">
      <c r="A28" s="817"/>
      <c r="B28" s="867"/>
      <c r="C28" s="867"/>
      <c r="D28" s="867"/>
      <c r="E28" s="860"/>
      <c r="F28" s="860"/>
      <c r="G28" s="869"/>
      <c r="H28" s="869"/>
      <c r="I28" s="869"/>
      <c r="J28" s="869"/>
      <c r="K28" s="861"/>
      <c r="L28" s="826"/>
      <c r="M28" s="822"/>
      <c r="N28" s="822"/>
      <c r="O28" s="822"/>
      <c r="P28" s="817"/>
      <c r="Q28" s="817"/>
    </row>
    <row r="29" spans="1:18" s="823" customFormat="1" ht="15" customHeight="1">
      <c r="A29" s="817"/>
      <c r="B29" s="867"/>
      <c r="C29" s="867"/>
      <c r="D29" s="867"/>
      <c r="E29" s="860"/>
      <c r="F29" s="860"/>
      <c r="G29" s="869"/>
      <c r="H29" s="869"/>
      <c r="I29" s="869"/>
      <c r="J29" s="869"/>
      <c r="K29" s="861"/>
      <c r="L29" s="826"/>
      <c r="M29" s="822"/>
      <c r="N29" s="822"/>
      <c r="O29" s="822"/>
      <c r="P29" s="817"/>
      <c r="Q29" s="817"/>
    </row>
    <row r="30" spans="1:18" s="823" customFormat="1" ht="15" customHeight="1">
      <c r="A30" s="817"/>
      <c r="B30" s="867"/>
      <c r="C30" s="867"/>
      <c r="D30" s="867"/>
      <c r="E30" s="860"/>
      <c r="F30" s="860"/>
      <c r="G30" s="869"/>
      <c r="H30" s="869"/>
      <c r="I30" s="869"/>
      <c r="J30" s="869"/>
      <c r="K30" s="861"/>
      <c r="L30" s="826"/>
      <c r="M30" s="822"/>
      <c r="N30" s="822"/>
      <c r="O30" s="822"/>
      <c r="P30" s="817"/>
      <c r="Q30" s="817"/>
    </row>
    <row r="31" spans="1:18" s="823" customFormat="1" ht="15" customHeight="1">
      <c r="A31" s="817"/>
      <c r="B31" s="867"/>
      <c r="C31" s="867"/>
      <c r="D31" s="867"/>
      <c r="E31" s="860"/>
      <c r="F31" s="860"/>
      <c r="G31" s="833"/>
      <c r="H31" s="870"/>
      <c r="I31" s="861"/>
      <c r="J31" s="861"/>
      <c r="K31" s="861"/>
      <c r="L31" s="826"/>
      <c r="M31" s="822"/>
      <c r="N31" s="822"/>
      <c r="O31" s="822"/>
      <c r="P31" s="817"/>
      <c r="Q31" s="817"/>
    </row>
    <row r="32" spans="1:18" s="823" customFormat="1" ht="15" customHeight="1">
      <c r="A32" s="817"/>
      <c r="B32" s="867"/>
      <c r="C32" s="861"/>
      <c r="D32" s="861"/>
      <c r="E32" s="860"/>
      <c r="F32" s="860"/>
      <c r="G32" s="833"/>
      <c r="H32" s="870"/>
      <c r="I32" s="861"/>
      <c r="J32" s="861"/>
      <c r="K32" s="861"/>
      <c r="L32" s="826"/>
      <c r="M32" s="822"/>
      <c r="N32" s="822"/>
      <c r="O32" s="822"/>
      <c r="P32" s="817"/>
      <c r="Q32" s="817"/>
    </row>
    <row r="33" spans="1:17" s="823" customFormat="1" ht="15" customHeight="1">
      <c r="A33" s="817"/>
      <c r="B33" s="824"/>
      <c r="C33" s="826"/>
      <c r="D33" s="826"/>
      <c r="E33" s="825"/>
      <c r="F33" s="825"/>
      <c r="G33" s="842"/>
      <c r="H33" s="843"/>
      <c r="I33" s="826"/>
      <c r="J33" s="826"/>
      <c r="K33" s="826"/>
      <c r="L33" s="826"/>
      <c r="M33" s="822"/>
      <c r="N33" s="822"/>
      <c r="O33" s="822"/>
      <c r="P33" s="817"/>
      <c r="Q33" s="817"/>
    </row>
    <row r="34" spans="1:17" s="823" customFormat="1" ht="15" customHeight="1">
      <c r="A34" s="817"/>
      <c r="B34" s="824"/>
      <c r="C34" s="826"/>
      <c r="D34" s="826"/>
      <c r="E34" s="825"/>
      <c r="F34" s="825"/>
      <c r="G34" s="842"/>
      <c r="H34" s="843"/>
      <c r="I34" s="826"/>
      <c r="J34" s="826"/>
      <c r="K34" s="826"/>
      <c r="L34" s="826"/>
      <c r="M34" s="822"/>
      <c r="N34" s="822"/>
      <c r="O34" s="822"/>
      <c r="P34" s="817"/>
      <c r="Q34" s="817"/>
    </row>
    <row r="35" spans="1:17" s="823" customFormat="1" ht="15" customHeight="1">
      <c r="A35" s="817"/>
      <c r="B35" s="824"/>
      <c r="C35" s="824"/>
      <c r="D35" s="824"/>
      <c r="E35" s="825"/>
      <c r="F35" s="825"/>
      <c r="G35" s="842"/>
      <c r="H35" s="843"/>
      <c r="I35" s="826"/>
      <c r="J35" s="826"/>
      <c r="K35" s="826"/>
      <c r="L35" s="826"/>
      <c r="M35" s="822"/>
      <c r="N35" s="822"/>
      <c r="O35" s="822"/>
      <c r="P35" s="817"/>
      <c r="Q35" s="817"/>
    </row>
    <row r="36" spans="1:17" ht="15" customHeight="1">
      <c r="B36" s="828"/>
      <c r="C36" s="828"/>
      <c r="D36" s="828"/>
      <c r="E36" s="844"/>
      <c r="F36" s="844"/>
      <c r="G36" s="845"/>
      <c r="H36" s="846"/>
      <c r="I36" s="847"/>
      <c r="J36" s="847"/>
      <c r="K36" s="847"/>
      <c r="L36" s="847"/>
    </row>
    <row r="37" spans="1:17" ht="15" customHeight="1">
      <c r="B37" s="828"/>
      <c r="C37" s="828"/>
      <c r="D37" s="828"/>
      <c r="E37" s="844"/>
      <c r="F37" s="844"/>
      <c r="G37" s="845"/>
      <c r="H37" s="846"/>
      <c r="I37" s="847"/>
      <c r="J37" s="847"/>
      <c r="K37" s="847"/>
      <c r="L37" s="847"/>
    </row>
    <row r="38" spans="1:17" ht="15" customHeight="1">
      <c r="B38" s="849"/>
      <c r="C38" s="828"/>
      <c r="D38" s="828"/>
      <c r="E38" s="844"/>
      <c r="F38" s="844"/>
      <c r="G38" s="845"/>
      <c r="H38" s="846"/>
      <c r="I38" s="847"/>
      <c r="J38" s="847"/>
      <c r="K38" s="847"/>
      <c r="L38" s="847"/>
    </row>
    <row r="39" spans="1:17" ht="15" customHeight="1">
      <c r="B39" s="828"/>
      <c r="C39" s="828"/>
      <c r="D39" s="828"/>
      <c r="E39" s="844"/>
      <c r="F39" s="844"/>
      <c r="G39" s="845"/>
      <c r="H39" s="846"/>
      <c r="I39" s="847"/>
      <c r="J39" s="847"/>
      <c r="K39" s="847"/>
      <c r="L39" s="847"/>
    </row>
    <row r="40" spans="1:17" ht="15" customHeight="1">
      <c r="B40" s="828"/>
      <c r="C40" s="828"/>
      <c r="D40" s="828"/>
      <c r="E40" s="844"/>
      <c r="F40" s="844"/>
      <c r="G40" s="845"/>
      <c r="H40" s="846"/>
      <c r="I40" s="847"/>
      <c r="J40" s="847"/>
      <c r="K40" s="847"/>
      <c r="L40" s="847"/>
    </row>
    <row r="41" spans="1:17" ht="15" customHeight="1">
      <c r="B41" s="828"/>
      <c r="C41" s="828"/>
      <c r="D41" s="828"/>
      <c r="E41" s="844"/>
      <c r="F41" s="844"/>
      <c r="G41" s="845"/>
      <c r="H41" s="846"/>
      <c r="I41" s="847"/>
      <c r="J41" s="847"/>
      <c r="K41" s="847"/>
      <c r="L41" s="847"/>
    </row>
    <row r="42" spans="1:17" ht="15" customHeight="1">
      <c r="B42" s="828"/>
      <c r="C42" s="828"/>
      <c r="D42" s="828"/>
      <c r="E42" s="844"/>
      <c r="F42" s="844"/>
      <c r="G42" s="845"/>
      <c r="H42" s="850"/>
      <c r="I42" s="847"/>
      <c r="J42" s="847"/>
      <c r="K42" s="847"/>
      <c r="L42" s="847"/>
    </row>
    <row r="50" spans="2:8" ht="15" customHeight="1">
      <c r="B50" s="855"/>
      <c r="H50" s="855"/>
    </row>
    <row r="51" spans="2:8" ht="15" customHeight="1">
      <c r="B51" s="856"/>
      <c r="H51" s="856"/>
    </row>
  </sheetData>
  <mergeCells count="6">
    <mergeCell ref="B21:B22"/>
    <mergeCell ref="C5:F5"/>
    <mergeCell ref="H5:K5"/>
    <mergeCell ref="E13:F13"/>
    <mergeCell ref="C21:D21"/>
    <mergeCell ref="C13:D13"/>
  </mergeCells>
  <hyperlinks>
    <hyperlink ref="K13" location="Índice!A1" display="Back to the Index"/>
  </hyperlinks>
  <printOptions horizontalCentered="1"/>
  <pageMargins left="0.51181102362204722" right="0.51181102362204722" top="0.98425196850393704" bottom="0.78740157480314965" header="0.39370078740157483" footer="0.39370078740157483"/>
  <pageSetup paperSize="9" firstPageNumber="139" orientation="portrait" useFirstPageNumber="1" r:id="rId1"/>
  <headerFooter alignWithMargins="0">
    <oddHeader>&amp;R&amp;"FocoMbcp,Regular"&amp;8&amp;KBFBFBFBANCO COMERCIAL PORTUGUÊS  &amp;G
Notas às demonstrações financeiras consolidadas intercalares condensadas</oddHeader>
    <oddFooter>&amp;C&amp;"FocoMbcp,Regular"&amp;8&amp;K575756&amp;P</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I52"/>
  <sheetViews>
    <sheetView showGridLines="0" zoomScaleNormal="100" workbookViewId="0"/>
  </sheetViews>
  <sheetFormatPr defaultRowHeight="11.25"/>
  <cols>
    <col min="1" max="1" width="12.7109375" style="22" customWidth="1"/>
    <col min="2" max="2" width="4.7109375" style="22" customWidth="1"/>
    <col min="3" max="3" width="95.7109375" style="22" customWidth="1"/>
    <col min="4" max="7" width="12.7109375" style="22" customWidth="1"/>
    <col min="8" max="8" width="8.7109375" style="22" customWidth="1"/>
    <col min="9" max="9" width="12.7109375" style="22" customWidth="1"/>
    <col min="10" max="16384" width="9.140625" style="22"/>
  </cols>
  <sheetData>
    <row r="1" spans="2:9" ht="15" customHeight="1"/>
    <row r="2" spans="2:9" ht="15" customHeight="1">
      <c r="B2" s="1552" t="s">
        <v>1482</v>
      </c>
      <c r="C2" s="1552"/>
      <c r="D2" s="595"/>
      <c r="E2" s="595"/>
      <c r="F2" s="437"/>
      <c r="G2" s="47"/>
      <c r="H2" s="39"/>
      <c r="I2" s="34"/>
    </row>
    <row r="3" spans="2:9" ht="15" customHeight="1">
      <c r="B3" s="1127" t="s">
        <v>0</v>
      </c>
      <c r="C3" s="1108"/>
      <c r="D3" s="1108"/>
      <c r="E3" s="1108"/>
      <c r="F3" s="1108"/>
      <c r="G3" s="597"/>
      <c r="H3" s="597"/>
      <c r="I3" s="34"/>
    </row>
    <row r="4" spans="2:9" ht="15" customHeight="1">
      <c r="B4" s="24"/>
      <c r="C4" s="24"/>
      <c r="D4" s="24"/>
      <c r="E4" s="24"/>
      <c r="G4" s="436"/>
    </row>
    <row r="5" spans="2:9" s="26" customFormat="1" ht="20.100000000000001" customHeight="1">
      <c r="B5" s="250"/>
      <c r="C5" s="251"/>
      <c r="D5" s="653" t="s">
        <v>1356</v>
      </c>
      <c r="E5" s="653" t="s">
        <v>1355</v>
      </c>
      <c r="F5" s="653" t="s">
        <v>610</v>
      </c>
      <c r="G5" s="653" t="s">
        <v>611</v>
      </c>
      <c r="H5" s="40"/>
      <c r="I5" s="1352" t="s">
        <v>629</v>
      </c>
    </row>
    <row r="6" spans="2:9" s="28" customFormat="1" ht="20.100000000000001" customHeight="1">
      <c r="B6" s="655" t="s">
        <v>161</v>
      </c>
      <c r="C6" s="594"/>
      <c r="D6" s="594"/>
      <c r="E6" s="655"/>
      <c r="F6" s="655"/>
      <c r="G6" s="655"/>
      <c r="H6" s="27"/>
      <c r="I6" s="1352"/>
    </row>
    <row r="7" spans="2:9" s="28" customFormat="1" ht="20.100000000000001" customHeight="1">
      <c r="B7" s="389">
        <v>1</v>
      </c>
      <c r="C7" s="390" t="s">
        <v>162</v>
      </c>
      <c r="D7" s="67">
        <v>4974060.2053512391</v>
      </c>
      <c r="E7" s="67">
        <v>4889332.2</v>
      </c>
      <c r="F7" s="67">
        <v>4895391.5999999996</v>
      </c>
      <c r="G7" s="67">
        <v>4810253.5</v>
      </c>
      <c r="H7" s="41"/>
      <c r="I7" s="440"/>
    </row>
    <row r="8" spans="2:9" s="28" customFormat="1" ht="24.95" customHeight="1">
      <c r="B8" s="389">
        <v>2</v>
      </c>
      <c r="C8" s="390" t="s">
        <v>163</v>
      </c>
      <c r="D8" s="67">
        <v>4924117.6747130994</v>
      </c>
      <c r="E8" s="67">
        <v>5533288.7000000002</v>
      </c>
      <c r="F8" s="67">
        <v>4843682</v>
      </c>
      <c r="G8" s="67">
        <v>4734475.2</v>
      </c>
      <c r="H8" s="41"/>
      <c r="I8" s="35"/>
    </row>
    <row r="9" spans="2:9" s="28" customFormat="1" ht="20.100000000000001" customHeight="1">
      <c r="B9" s="389">
        <v>3</v>
      </c>
      <c r="C9" s="390" t="s">
        <v>164</v>
      </c>
      <c r="D9" s="67">
        <v>5047969.0011126781</v>
      </c>
      <c r="E9" s="67">
        <v>4963916.2</v>
      </c>
      <c r="F9" s="67">
        <v>4967877.7</v>
      </c>
      <c r="G9" s="67">
        <v>4879374.2</v>
      </c>
      <c r="H9" s="41"/>
    </row>
    <row r="10" spans="2:9" s="28" customFormat="1" ht="20.100000000000001" customHeight="1">
      <c r="B10" s="389">
        <v>4</v>
      </c>
      <c r="C10" s="390" t="s">
        <v>165</v>
      </c>
      <c r="D10" s="67">
        <v>4997668.4649696471</v>
      </c>
      <c r="E10" s="67">
        <v>5534457.5</v>
      </c>
      <c r="F10" s="67">
        <v>4915789.4000000004</v>
      </c>
      <c r="G10" s="67">
        <v>4803475.3</v>
      </c>
      <c r="H10" s="41"/>
      <c r="I10" s="35"/>
    </row>
    <row r="11" spans="2:9" s="28" customFormat="1" ht="20.100000000000001" customHeight="1">
      <c r="B11" s="389">
        <v>5</v>
      </c>
      <c r="C11" s="390" t="s">
        <v>5</v>
      </c>
      <c r="D11" s="67">
        <v>5618620.6989964666</v>
      </c>
      <c r="E11" s="67">
        <v>5560735.2000000002</v>
      </c>
      <c r="F11" s="67">
        <v>5581083.5999999996</v>
      </c>
      <c r="G11" s="67">
        <v>5510068</v>
      </c>
      <c r="H11" s="41"/>
    </row>
    <row r="12" spans="2:9" s="28" customFormat="1" ht="20.100000000000001" customHeight="1">
      <c r="B12" s="389">
        <v>6</v>
      </c>
      <c r="C12" s="390" t="s">
        <v>166</v>
      </c>
      <c r="D12" s="67">
        <v>5568456.8143710308</v>
      </c>
      <c r="E12" s="67">
        <v>6142351.9000000004</v>
      </c>
      <c r="F12" s="67">
        <v>5529132.9000000004</v>
      </c>
      <c r="G12" s="67">
        <v>5434573.7999999998</v>
      </c>
      <c r="H12" s="41"/>
      <c r="I12" s="35"/>
    </row>
    <row r="13" spans="2:9" s="29" customFormat="1" ht="20.100000000000001" customHeight="1">
      <c r="B13" s="593" t="s">
        <v>167</v>
      </c>
      <c r="C13" s="593"/>
      <c r="D13" s="593"/>
      <c r="E13" s="593"/>
      <c r="F13" s="593"/>
      <c r="G13" s="593"/>
      <c r="H13" s="42"/>
    </row>
    <row r="14" spans="2:9" s="28" customFormat="1" ht="20.100000000000001" customHeight="1">
      <c r="B14" s="389">
        <v>7</v>
      </c>
      <c r="C14" s="390" t="s">
        <v>168</v>
      </c>
      <c r="D14" s="67">
        <v>41855305.178378075</v>
      </c>
      <c r="E14" s="67">
        <v>42141891.899999999</v>
      </c>
      <c r="F14" s="67">
        <v>41792825.299999997</v>
      </c>
      <c r="G14" s="67">
        <v>41077391.200000003</v>
      </c>
      <c r="H14" s="41"/>
    </row>
    <row r="15" spans="2:9" s="28" customFormat="1" ht="20.100000000000001" customHeight="1">
      <c r="B15" s="389">
        <v>8</v>
      </c>
      <c r="C15" s="390" t="s">
        <v>169</v>
      </c>
      <c r="D15" s="67">
        <v>41769127.554804407</v>
      </c>
      <c r="E15" s="67">
        <v>42073446.799999997</v>
      </c>
      <c r="F15" s="67">
        <v>41722534.100000001</v>
      </c>
      <c r="G15" s="111">
        <v>41023440.100000001</v>
      </c>
      <c r="H15" s="43"/>
      <c r="I15" s="35"/>
    </row>
    <row r="16" spans="2:9" s="28" customFormat="1" ht="20.100000000000001" customHeight="1">
      <c r="B16" s="593" t="s">
        <v>170</v>
      </c>
      <c r="C16" s="593"/>
      <c r="D16" s="593"/>
      <c r="E16" s="593"/>
      <c r="F16" s="593"/>
      <c r="G16" s="593"/>
      <c r="H16" s="44"/>
    </row>
    <row r="17" spans="2:9" s="28" customFormat="1" ht="20.100000000000001" customHeight="1">
      <c r="B17" s="389">
        <v>9</v>
      </c>
      <c r="C17" s="390" t="s">
        <v>171</v>
      </c>
      <c r="D17" s="656">
        <v>0.11883942033519747</v>
      </c>
      <c r="E17" s="656">
        <v>0.11600000000000001</v>
      </c>
      <c r="F17" s="656">
        <v>0.1171</v>
      </c>
      <c r="G17" s="656">
        <v>0.1171</v>
      </c>
      <c r="H17" s="41"/>
    </row>
    <row r="18" spans="2:9" s="28" customFormat="1" ht="24.95" customHeight="1">
      <c r="B18" s="389">
        <v>10</v>
      </c>
      <c r="C18" s="390" t="s">
        <v>172</v>
      </c>
      <c r="D18" s="656">
        <v>0.11788892809054406</v>
      </c>
      <c r="E18" s="656">
        <v>0.13150000000000001</v>
      </c>
      <c r="F18" s="656">
        <v>0.11609999999999999</v>
      </c>
      <c r="G18" s="656">
        <v>0.1154</v>
      </c>
      <c r="H18" s="46"/>
    </row>
    <row r="19" spans="2:9" s="28" customFormat="1" ht="20.100000000000001" customHeight="1">
      <c r="B19" s="389">
        <v>11</v>
      </c>
      <c r="C19" s="390" t="s">
        <v>173</v>
      </c>
      <c r="D19" s="371">
        <v>0.12060523700876981</v>
      </c>
      <c r="E19" s="371">
        <v>0.1178</v>
      </c>
      <c r="F19" s="371">
        <v>0.11890000000000001</v>
      </c>
      <c r="G19" s="371">
        <v>0.1188</v>
      </c>
      <c r="H19" s="45"/>
    </row>
    <row r="20" spans="2:9" s="28" customFormat="1" ht="24.95" customHeight="1">
      <c r="B20" s="389">
        <v>12</v>
      </c>
      <c r="C20" s="390" t="s">
        <v>174</v>
      </c>
      <c r="D20" s="656">
        <v>0.11964981692309254</v>
      </c>
      <c r="E20" s="656">
        <v>0.13150000000000001</v>
      </c>
      <c r="F20" s="656">
        <v>0.1178</v>
      </c>
      <c r="G20" s="656">
        <v>0.1171</v>
      </c>
      <c r="H20" s="46"/>
    </row>
    <row r="21" spans="2:9" s="28" customFormat="1" ht="20.100000000000001" customHeight="1">
      <c r="B21" s="389">
        <v>13</v>
      </c>
      <c r="C21" s="390" t="s">
        <v>175</v>
      </c>
      <c r="D21" s="371">
        <v>0.13423915260087449</v>
      </c>
      <c r="E21" s="371">
        <v>0.13200000000000001</v>
      </c>
      <c r="F21" s="371">
        <v>0.13350000000000001</v>
      </c>
      <c r="G21" s="371">
        <v>0.1341</v>
      </c>
      <c r="H21" s="45"/>
    </row>
    <row r="22" spans="2:9" s="28" customFormat="1" ht="24.95" customHeight="1">
      <c r="B22" s="389">
        <v>14</v>
      </c>
      <c r="C22" s="390" t="s">
        <v>176</v>
      </c>
      <c r="D22" s="656">
        <v>0.13331513345747464</v>
      </c>
      <c r="E22" s="656">
        <v>0.14599999999999999</v>
      </c>
      <c r="F22" s="656">
        <v>0.13250000000000001</v>
      </c>
      <c r="G22" s="656">
        <v>0.13250000000000001</v>
      </c>
      <c r="H22" s="46"/>
    </row>
    <row r="23" spans="2:9" s="28" customFormat="1" ht="20.100000000000001" customHeight="1">
      <c r="B23" s="593" t="s">
        <v>42</v>
      </c>
      <c r="C23" s="593"/>
      <c r="D23" s="593"/>
      <c r="E23" s="593"/>
      <c r="F23" s="593"/>
      <c r="G23" s="593"/>
      <c r="H23" s="27"/>
    </row>
    <row r="24" spans="2:9" s="28" customFormat="1" ht="20.100000000000001" customHeight="1">
      <c r="B24" s="389">
        <v>15</v>
      </c>
      <c r="C24" s="390" t="s">
        <v>177</v>
      </c>
      <c r="D24" s="67">
        <v>80554958.118450001</v>
      </c>
      <c r="E24" s="67">
        <v>68056100.400000006</v>
      </c>
      <c r="F24" s="67">
        <v>67264012.799999997</v>
      </c>
      <c r="G24" s="67">
        <v>67013868.299999997</v>
      </c>
      <c r="H24" s="41"/>
    </row>
    <row r="25" spans="2:9" s="28" customFormat="1" ht="20.100000000000001" customHeight="1">
      <c r="B25" s="389">
        <v>16</v>
      </c>
      <c r="C25" s="390" t="s">
        <v>43</v>
      </c>
      <c r="D25" s="118">
        <v>6.2700000000000006E-2</v>
      </c>
      <c r="E25" s="118">
        <v>7.2900000000000006E-2</v>
      </c>
      <c r="F25" s="118">
        <v>7.3899999999999993E-2</v>
      </c>
      <c r="G25" s="118">
        <v>7.2800000000000004E-2</v>
      </c>
      <c r="H25" s="41"/>
    </row>
    <row r="26" spans="2:9" s="28" customFormat="1" ht="20.100000000000001" customHeight="1" thickBot="1">
      <c r="B26" s="391">
        <v>17</v>
      </c>
      <c r="C26" s="361" t="s">
        <v>178</v>
      </c>
      <c r="D26" s="657">
        <v>6.2E-2</v>
      </c>
      <c r="E26" s="657">
        <v>7.22E-2</v>
      </c>
      <c r="F26" s="657">
        <v>7.3099999999999998E-2</v>
      </c>
      <c r="G26" s="657">
        <v>7.17E-2</v>
      </c>
      <c r="H26" s="46"/>
    </row>
    <row r="27" spans="2:9" s="28" customFormat="1" ht="12" thickTop="1">
      <c r="B27" s="30"/>
      <c r="C27" s="31"/>
      <c r="D27" s="31"/>
      <c r="E27" s="31"/>
      <c r="F27" s="32"/>
      <c r="G27" s="32"/>
      <c r="H27" s="32"/>
      <c r="I27" s="32"/>
    </row>
    <row r="28" spans="2:9" s="28" customFormat="1" ht="15" customHeight="1">
      <c r="B28" s="30"/>
      <c r="C28" s="31"/>
      <c r="D28" s="31"/>
      <c r="E28" s="31"/>
      <c r="F28" s="32"/>
      <c r="G28"/>
      <c r="H28" s="32"/>
      <c r="I28" s="32"/>
    </row>
    <row r="29" spans="2:9" ht="15" customHeight="1">
      <c r="B29" s="23"/>
      <c r="C29" s="23"/>
      <c r="D29" s="23"/>
      <c r="E29" s="23"/>
      <c r="F29" s="23"/>
      <c r="G29"/>
      <c r="H29" s="23"/>
      <c r="I29" s="23"/>
    </row>
    <row r="30" spans="2:9" ht="15" customHeight="1">
      <c r="B30" s="23"/>
      <c r="C30" s="23"/>
      <c r="D30" s="23"/>
      <c r="E30" s="23"/>
      <c r="F30" s="23"/>
      <c r="G30" s="23"/>
      <c r="H30" s="23"/>
      <c r="I30" s="23"/>
    </row>
    <row r="31" spans="2:9" ht="15" customHeight="1">
      <c r="B31" s="23"/>
      <c r="C31" s="23"/>
      <c r="D31" s="23"/>
      <c r="E31" s="23"/>
      <c r="F31" s="23"/>
      <c r="G31" s="23"/>
      <c r="H31" s="23"/>
      <c r="I31" s="23"/>
    </row>
    <row r="32" spans="2:9" ht="15" customHeight="1">
      <c r="B32" s="23"/>
      <c r="C32" s="23"/>
      <c r="D32" s="23"/>
      <c r="E32" s="23"/>
      <c r="F32" s="23"/>
      <c r="G32" s="23"/>
      <c r="H32" s="23"/>
      <c r="I32" s="23"/>
    </row>
    <row r="33" spans="2:9" ht="15" customHeight="1">
      <c r="B33" s="23"/>
      <c r="C33" s="23"/>
      <c r="D33" s="23"/>
      <c r="E33" s="23"/>
      <c r="F33" s="23"/>
      <c r="G33" s="23"/>
      <c r="H33" s="23"/>
      <c r="I33" s="23"/>
    </row>
    <row r="34" spans="2:9" ht="15" customHeight="1">
      <c r="B34" s="23"/>
      <c r="C34" s="23"/>
      <c r="D34" s="23"/>
      <c r="E34" s="23"/>
      <c r="F34" s="23"/>
      <c r="G34" s="23"/>
      <c r="H34" s="23"/>
      <c r="I34" s="23"/>
    </row>
    <row r="35" spans="2:9" ht="15" customHeight="1">
      <c r="B35" s="23"/>
      <c r="C35" s="23"/>
      <c r="D35" s="23"/>
      <c r="E35" s="23"/>
      <c r="F35" s="23"/>
      <c r="G35" s="23"/>
      <c r="H35" s="23"/>
      <c r="I35" s="23"/>
    </row>
    <row r="36" spans="2:9" ht="15" customHeight="1">
      <c r="B36" s="23"/>
      <c r="C36" s="23"/>
      <c r="D36" s="23"/>
      <c r="E36" s="23"/>
      <c r="F36" s="23"/>
      <c r="G36" s="23"/>
      <c r="H36" s="23"/>
      <c r="I36" s="23"/>
    </row>
    <row r="37" spans="2:9" ht="15" customHeight="1">
      <c r="B37" s="23"/>
      <c r="C37" s="23"/>
      <c r="D37" s="23"/>
      <c r="E37" s="23"/>
      <c r="F37" s="23"/>
      <c r="G37" s="23"/>
      <c r="H37" s="23"/>
      <c r="I37" s="23"/>
    </row>
    <row r="38" spans="2:9" ht="15" customHeight="1">
      <c r="B38" s="23"/>
      <c r="C38" s="23"/>
      <c r="D38" s="23"/>
      <c r="E38" s="23"/>
      <c r="F38" s="23"/>
      <c r="G38" s="23"/>
      <c r="H38" s="23"/>
      <c r="I38" s="23"/>
    </row>
    <row r="39" spans="2:9" ht="15" customHeight="1">
      <c r="B39" s="23"/>
      <c r="C39" s="23"/>
      <c r="D39" s="23"/>
      <c r="E39" s="23"/>
      <c r="F39" s="23"/>
      <c r="G39" s="23"/>
      <c r="H39" s="23"/>
      <c r="I39" s="23"/>
    </row>
    <row r="40" spans="2:9" ht="15" customHeight="1">
      <c r="B40" s="23"/>
      <c r="C40" s="23"/>
      <c r="D40" s="23"/>
      <c r="E40" s="23"/>
      <c r="F40" s="23"/>
      <c r="G40" s="23"/>
      <c r="H40" s="23"/>
      <c r="I40" s="23"/>
    </row>
    <row r="41" spans="2:9" ht="15" customHeight="1">
      <c r="B41" s="23"/>
      <c r="C41" s="23"/>
      <c r="D41" s="23"/>
      <c r="E41" s="23"/>
      <c r="F41" s="23"/>
      <c r="G41" s="23"/>
      <c r="H41" s="23"/>
      <c r="I41" s="23"/>
    </row>
    <row r="42" spans="2:9" ht="15" customHeight="1">
      <c r="B42" s="23"/>
      <c r="C42" s="23"/>
      <c r="D42" s="23"/>
      <c r="E42" s="23"/>
      <c r="F42" s="23"/>
      <c r="G42" s="23"/>
      <c r="H42" s="23"/>
      <c r="I42" s="23"/>
    </row>
    <row r="43" spans="2:9" ht="15" customHeight="1">
      <c r="B43" s="23"/>
      <c r="C43" s="23"/>
      <c r="D43" s="23"/>
      <c r="E43" s="23"/>
      <c r="F43" s="23"/>
      <c r="G43" s="23"/>
      <c r="H43" s="23"/>
      <c r="I43" s="23"/>
    </row>
    <row r="44" spans="2:9" ht="15" customHeight="1">
      <c r="B44" s="23"/>
      <c r="C44" s="23"/>
      <c r="D44" s="23"/>
      <c r="E44" s="23"/>
      <c r="F44" s="23"/>
      <c r="G44" s="23"/>
      <c r="H44" s="23"/>
      <c r="I44" s="23"/>
    </row>
    <row r="45" spans="2:9" ht="15" customHeight="1">
      <c r="B45" s="23"/>
      <c r="C45" s="23"/>
      <c r="D45" s="23"/>
      <c r="E45" s="23"/>
      <c r="F45" s="23"/>
      <c r="G45" s="23"/>
      <c r="H45" s="23"/>
      <c r="I45" s="23"/>
    </row>
    <row r="46" spans="2:9" ht="15" customHeight="1">
      <c r="B46" s="23"/>
      <c r="C46" s="23"/>
      <c r="D46" s="23"/>
      <c r="E46" s="23"/>
      <c r="F46" s="23"/>
      <c r="G46" s="23"/>
      <c r="H46" s="23"/>
      <c r="I46" s="23"/>
    </row>
    <row r="47" spans="2:9" ht="15" customHeight="1">
      <c r="B47" s="23"/>
      <c r="C47" s="23"/>
      <c r="D47" s="23"/>
      <c r="E47" s="23"/>
      <c r="F47" s="23"/>
      <c r="G47" s="23"/>
      <c r="H47" s="23"/>
      <c r="I47" s="23"/>
    </row>
    <row r="48" spans="2:9" ht="15" customHeight="1">
      <c r="B48" s="23"/>
      <c r="C48" s="23"/>
      <c r="D48" s="23"/>
      <c r="E48" s="23"/>
      <c r="F48" s="23"/>
      <c r="G48" s="23"/>
      <c r="H48" s="23"/>
      <c r="I48" s="23"/>
    </row>
    <row r="49" spans="2:9" ht="15" customHeight="1">
      <c r="B49" s="23"/>
      <c r="C49" s="23"/>
      <c r="D49" s="23"/>
      <c r="E49" s="23"/>
      <c r="F49" s="23"/>
      <c r="G49" s="23"/>
      <c r="H49" s="23"/>
      <c r="I49" s="23"/>
    </row>
    <row r="50" spans="2:9" ht="15" customHeight="1">
      <c r="B50" s="23"/>
      <c r="C50" s="23"/>
      <c r="D50" s="23"/>
      <c r="E50" s="23"/>
      <c r="F50" s="23"/>
      <c r="G50" s="23"/>
      <c r="H50" s="23"/>
      <c r="I50" s="23"/>
    </row>
    <row r="51" spans="2:9" ht="15" customHeight="1">
      <c r="B51" s="23"/>
      <c r="C51" s="23"/>
      <c r="D51" s="23"/>
      <c r="E51" s="23"/>
      <c r="F51" s="23"/>
      <c r="G51" s="23"/>
      <c r="H51" s="23"/>
      <c r="I51" s="23"/>
    </row>
    <row r="52" spans="2:9" ht="15" customHeight="1">
      <c r="B52" s="23"/>
      <c r="C52" s="23"/>
      <c r="D52" s="23"/>
      <c r="E52" s="23"/>
      <c r="F52" s="23"/>
      <c r="G52" s="23"/>
      <c r="H52" s="23"/>
      <c r="I52" s="23"/>
    </row>
  </sheetData>
  <mergeCells count="2">
    <mergeCell ref="I5:I6"/>
    <mergeCell ref="B2:C2"/>
  </mergeCells>
  <hyperlinks>
    <hyperlink ref="I5:I6" location="Índice!A1" display="Voltar ao Índice"/>
  </hyperlinks>
  <pageMargins left="0.7" right="0.7" top="0.75" bottom="0.75" header="0.3" footer="0.3"/>
  <pageSetup paperSize="9" orientation="portrait" r:id="rId1"/>
  <ignoredErrors>
    <ignoredError sqref="D5:G5"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45"/>
  <sheetViews>
    <sheetView showGridLines="0" showZeros="0" zoomScaleNormal="100" workbookViewId="0"/>
  </sheetViews>
  <sheetFormatPr defaultColWidth="9.140625" defaultRowHeight="14.25" customHeight="1"/>
  <cols>
    <col min="1" max="1" width="12.7109375" style="57" customWidth="1"/>
    <col min="2" max="2" width="75.7109375" style="57" customWidth="1"/>
    <col min="3" max="3" width="15.7109375" style="57" customWidth="1"/>
    <col min="4" max="5" width="15.7109375" style="81" customWidth="1"/>
    <col min="6" max="6" width="15.7109375" style="57" customWidth="1"/>
    <col min="7" max="7" width="5.7109375" style="57" customWidth="1"/>
    <col min="8" max="9" width="15.7109375" style="57" customWidth="1"/>
    <col min="10" max="10" width="9.140625" style="57"/>
    <col min="11" max="11" width="13" style="57" customWidth="1"/>
    <col min="12" max="16384" width="9.140625" style="57"/>
  </cols>
  <sheetData>
    <row r="1" spans="2:11" ht="15" customHeight="1">
      <c r="B1" s="53"/>
      <c r="C1" s="53"/>
      <c r="D1" s="53"/>
      <c r="E1" s="958"/>
      <c r="F1" s="53"/>
    </row>
    <row r="2" spans="2:11" ht="15" customHeight="1">
      <c r="B2" s="416" t="s">
        <v>256</v>
      </c>
      <c r="C2" s="417"/>
      <c r="D2" s="419"/>
      <c r="E2" s="419"/>
      <c r="F2" s="419"/>
    </row>
    <row r="3" spans="2:11" ht="15" customHeight="1">
      <c r="B3" s="418" t="s">
        <v>257</v>
      </c>
      <c r="C3" s="418"/>
      <c r="D3" s="418"/>
      <c r="E3" s="959"/>
      <c r="F3" s="418"/>
    </row>
    <row r="4" spans="2:11" ht="15" customHeight="1">
      <c r="B4" s="1032" t="s">
        <v>0</v>
      </c>
      <c r="C4" s="979"/>
      <c r="D4" s="979"/>
      <c r="E4" s="979"/>
      <c r="F4" s="979"/>
    </row>
    <row r="5" spans="2:11" s="2" customFormat="1" ht="15" customHeight="1">
      <c r="B5" s="59"/>
      <c r="C5" s="1030" t="s">
        <v>1569</v>
      </c>
      <c r="D5" s="1030" t="s">
        <v>1570</v>
      </c>
      <c r="E5" s="1061" t="s">
        <v>1569</v>
      </c>
      <c r="F5" s="1030" t="s">
        <v>1570</v>
      </c>
      <c r="G5" s="103"/>
      <c r="H5" s="103"/>
      <c r="I5" s="434"/>
    </row>
    <row r="6" spans="2:11" s="2" customFormat="1" ht="35.1" customHeight="1">
      <c r="B6" s="59"/>
      <c r="C6" s="1371" t="s">
        <v>1</v>
      </c>
      <c r="D6" s="1371"/>
      <c r="E6" s="1372" t="s">
        <v>605</v>
      </c>
      <c r="F6" s="1373"/>
      <c r="H6" s="1044" t="s">
        <v>1</v>
      </c>
      <c r="I6" s="1052" t="s">
        <v>605</v>
      </c>
      <c r="K6" s="439" t="s">
        <v>629</v>
      </c>
    </row>
    <row r="7" spans="2:11" s="61" customFormat="1" ht="24.95" customHeight="1">
      <c r="B7" s="60"/>
      <c r="C7" s="422" t="s">
        <v>1356</v>
      </c>
      <c r="D7" s="423" t="s">
        <v>1355</v>
      </c>
      <c r="E7" s="1045" t="s">
        <v>1356</v>
      </c>
      <c r="F7" s="423" t="s">
        <v>1355</v>
      </c>
      <c r="H7" s="423" t="s">
        <v>1361</v>
      </c>
      <c r="I7" s="1053" t="s">
        <v>1361</v>
      </c>
    </row>
    <row r="8" spans="2:11" ht="15" customHeight="1">
      <c r="B8" s="287" t="s">
        <v>258</v>
      </c>
      <c r="C8" s="62">
        <v>34400279.036378808</v>
      </c>
      <c r="D8" s="63">
        <v>34207538.5</v>
      </c>
      <c r="E8" s="1046">
        <v>2752022.3229103046</v>
      </c>
      <c r="F8" s="63">
        <v>2736603.1</v>
      </c>
      <c r="G8" s="80"/>
      <c r="H8" s="64">
        <v>32317879.300000001</v>
      </c>
      <c r="I8" s="1054">
        <v>2585430.2999999998</v>
      </c>
    </row>
    <row r="9" spans="2:11" ht="15" customHeight="1">
      <c r="B9" s="65" t="s">
        <v>259</v>
      </c>
      <c r="C9" s="66"/>
      <c r="D9" s="67">
        <v>0</v>
      </c>
      <c r="E9" s="1047"/>
      <c r="F9" s="990">
        <v>0</v>
      </c>
      <c r="G9" s="80"/>
      <c r="H9" s="992">
        <v>0</v>
      </c>
      <c r="I9" s="1055">
        <v>0</v>
      </c>
    </row>
    <row r="10" spans="2:11" ht="15" customHeight="1">
      <c r="B10" s="68" t="s">
        <v>260</v>
      </c>
      <c r="C10" s="66">
        <v>10299052.862840001</v>
      </c>
      <c r="D10" s="67">
        <v>9884086</v>
      </c>
      <c r="E10" s="1047">
        <v>823924.22902720002</v>
      </c>
      <c r="F10" s="990">
        <v>790726.9</v>
      </c>
      <c r="G10" s="80"/>
      <c r="H10" s="992">
        <v>9020139.3000000007</v>
      </c>
      <c r="I10" s="1055">
        <v>721611.1</v>
      </c>
    </row>
    <row r="11" spans="2:11" ht="15" customHeight="1">
      <c r="B11" s="68" t="s">
        <v>604</v>
      </c>
      <c r="C11" s="66"/>
      <c r="D11" s="67">
        <v>0</v>
      </c>
      <c r="E11" s="1047"/>
      <c r="F11" s="990">
        <v>0</v>
      </c>
      <c r="G11" s="80"/>
      <c r="H11" s="992">
        <v>0</v>
      </c>
      <c r="I11" s="1055">
        <v>0</v>
      </c>
    </row>
    <row r="12" spans="2:11" ht="15" customHeight="1">
      <c r="B12" s="68" t="s">
        <v>261</v>
      </c>
      <c r="C12" s="66">
        <v>24101226.173538808</v>
      </c>
      <c r="D12" s="67">
        <v>24323452.5</v>
      </c>
      <c r="E12" s="1047">
        <v>1928098.0938831046</v>
      </c>
      <c r="F12" s="990">
        <v>1945876.2</v>
      </c>
      <c r="G12" s="80"/>
      <c r="H12" s="992">
        <v>23297739.899999999</v>
      </c>
      <c r="I12" s="1056">
        <v>1863819.2</v>
      </c>
    </row>
    <row r="13" spans="2:11" ht="15" customHeight="1">
      <c r="B13" s="68" t="s">
        <v>262</v>
      </c>
      <c r="C13" s="66"/>
      <c r="D13" s="67">
        <v>0</v>
      </c>
      <c r="E13" s="1047"/>
      <c r="F13" s="990">
        <v>0</v>
      </c>
      <c r="G13" s="80"/>
      <c r="H13" s="992">
        <v>0</v>
      </c>
      <c r="I13" s="1055">
        <v>0</v>
      </c>
    </row>
    <row r="14" spans="2:11" ht="15" customHeight="1">
      <c r="B14" s="70" t="s">
        <v>263</v>
      </c>
      <c r="C14" s="71">
        <v>588937.55147000006</v>
      </c>
      <c r="D14" s="72">
        <v>620367.9</v>
      </c>
      <c r="E14" s="1048">
        <v>47115.004117600009</v>
      </c>
      <c r="F14" s="72">
        <v>49629.4</v>
      </c>
      <c r="G14" s="80"/>
      <c r="H14" s="72">
        <v>758354</v>
      </c>
      <c r="I14" s="1057">
        <v>60668.3</v>
      </c>
    </row>
    <row r="15" spans="2:11" ht="15" customHeight="1">
      <c r="B15" s="65" t="s">
        <v>259</v>
      </c>
      <c r="C15" s="66"/>
      <c r="D15" s="67">
        <v>0</v>
      </c>
      <c r="E15" s="1047"/>
      <c r="F15" s="990">
        <v>0</v>
      </c>
      <c r="G15" s="80"/>
      <c r="H15" s="992">
        <v>0</v>
      </c>
      <c r="I15" s="1055">
        <v>0</v>
      </c>
    </row>
    <row r="16" spans="2:11" ht="15" customHeight="1">
      <c r="B16" s="68" t="s">
        <v>264</v>
      </c>
      <c r="C16" s="66">
        <v>437635.67194999999</v>
      </c>
      <c r="D16" s="73">
        <v>447320.1</v>
      </c>
      <c r="E16" s="1047">
        <v>35010.853755999997</v>
      </c>
      <c r="F16" s="990">
        <v>35785.599999999999</v>
      </c>
      <c r="G16" s="80"/>
      <c r="H16" s="992">
        <v>519686.40000000002</v>
      </c>
      <c r="I16" s="1055">
        <v>41574.9</v>
      </c>
    </row>
    <row r="17" spans="2:9" ht="15" customHeight="1">
      <c r="B17" s="68" t="s">
        <v>265</v>
      </c>
      <c r="C17" s="66">
        <v>0</v>
      </c>
      <c r="D17" s="67">
        <v>0</v>
      </c>
      <c r="E17" s="1047"/>
      <c r="F17" s="990">
        <v>0</v>
      </c>
      <c r="G17" s="80"/>
      <c r="H17" s="992">
        <v>0</v>
      </c>
      <c r="I17" s="1055">
        <v>0</v>
      </c>
    </row>
    <row r="18" spans="2:9" ht="15" customHeight="1">
      <c r="B18" s="68" t="s">
        <v>260</v>
      </c>
      <c r="C18" s="66"/>
      <c r="D18" s="73">
        <v>0</v>
      </c>
      <c r="E18" s="1047"/>
      <c r="F18" s="990">
        <v>0</v>
      </c>
      <c r="G18" s="80"/>
      <c r="H18" s="993">
        <v>0</v>
      </c>
      <c r="I18" s="1055">
        <v>0</v>
      </c>
    </row>
    <row r="19" spans="2:9" ht="15" customHeight="1">
      <c r="B19" s="68" t="s">
        <v>266</v>
      </c>
      <c r="C19" s="66">
        <v>0</v>
      </c>
      <c r="D19" s="67">
        <v>0</v>
      </c>
      <c r="E19" s="1047"/>
      <c r="F19" s="990">
        <v>0</v>
      </c>
      <c r="G19" s="80"/>
      <c r="H19" s="992">
        <v>0</v>
      </c>
      <c r="I19" s="1055">
        <v>0</v>
      </c>
    </row>
    <row r="20" spans="2:9" ht="15" customHeight="1">
      <c r="B20" s="68" t="s">
        <v>267</v>
      </c>
      <c r="C20" s="66">
        <v>0</v>
      </c>
      <c r="D20" s="67">
        <v>0</v>
      </c>
      <c r="E20" s="1047"/>
      <c r="F20" s="990">
        <v>0</v>
      </c>
      <c r="G20" s="80"/>
      <c r="H20" s="992">
        <v>0</v>
      </c>
      <c r="I20" s="1055">
        <v>0</v>
      </c>
    </row>
    <row r="21" spans="2:9" ht="15" customHeight="1">
      <c r="B21" s="68" t="s">
        <v>268</v>
      </c>
      <c r="C21" s="66">
        <v>151301.87952000002</v>
      </c>
      <c r="D21" s="67">
        <v>173047.8</v>
      </c>
      <c r="E21" s="1047">
        <v>12104.150361600001</v>
      </c>
      <c r="F21" s="990">
        <v>13843.8</v>
      </c>
      <c r="G21" s="80"/>
      <c r="H21" s="992">
        <v>238667.6</v>
      </c>
      <c r="I21" s="1056">
        <v>19093.400000000001</v>
      </c>
    </row>
    <row r="22" spans="2:9" ht="15" customHeight="1">
      <c r="B22" s="70" t="s">
        <v>269</v>
      </c>
      <c r="C22" s="71">
        <v>0</v>
      </c>
      <c r="D22" s="72">
        <v>0</v>
      </c>
      <c r="E22" s="1049"/>
      <c r="F22" s="991">
        <v>0</v>
      </c>
      <c r="G22" s="80"/>
      <c r="H22" s="72">
        <v>0</v>
      </c>
      <c r="I22" s="1058">
        <v>0</v>
      </c>
    </row>
    <row r="23" spans="2:9" ht="15" customHeight="1">
      <c r="B23" s="70" t="s">
        <v>270</v>
      </c>
      <c r="C23" s="71">
        <v>284072.9416967</v>
      </c>
      <c r="D23" s="72">
        <v>299037.3</v>
      </c>
      <c r="E23" s="1048">
        <v>22725.835335735999</v>
      </c>
      <c r="F23" s="72">
        <v>23923</v>
      </c>
      <c r="G23" s="80"/>
      <c r="H23" s="72">
        <v>350669</v>
      </c>
      <c r="I23" s="1057">
        <v>28053.5</v>
      </c>
    </row>
    <row r="24" spans="2:9" ht="15" customHeight="1">
      <c r="B24" s="65" t="s">
        <v>259</v>
      </c>
      <c r="C24" s="66"/>
      <c r="D24" s="67">
        <v>0</v>
      </c>
      <c r="E24" s="1047"/>
      <c r="F24" s="990">
        <v>0</v>
      </c>
      <c r="G24" s="80"/>
      <c r="H24" s="992">
        <v>0</v>
      </c>
      <c r="I24" s="1055">
        <v>0</v>
      </c>
    </row>
    <row r="25" spans="2:9" ht="15" customHeight="1">
      <c r="B25" s="68" t="s">
        <v>271</v>
      </c>
      <c r="C25" s="66">
        <v>1945.7326399999999</v>
      </c>
      <c r="D25" s="67">
        <v>3550.6</v>
      </c>
      <c r="E25" s="1047">
        <v>155.6586112</v>
      </c>
      <c r="F25" s="990">
        <v>284</v>
      </c>
      <c r="G25" s="80"/>
      <c r="H25" s="992">
        <v>3781.2</v>
      </c>
      <c r="I25" s="1059">
        <v>302.5</v>
      </c>
    </row>
    <row r="26" spans="2:9" ht="15" customHeight="1">
      <c r="B26" s="68" t="s">
        <v>272</v>
      </c>
      <c r="C26" s="66">
        <v>282127.2090567</v>
      </c>
      <c r="D26" s="67">
        <v>295486.7</v>
      </c>
      <c r="E26" s="1047">
        <v>22570.176724535999</v>
      </c>
      <c r="F26" s="990">
        <v>23638.9</v>
      </c>
      <c r="G26" s="80"/>
      <c r="H26" s="992">
        <v>346887.8</v>
      </c>
      <c r="I26" s="1059">
        <v>27751</v>
      </c>
    </row>
    <row r="27" spans="2:9" ht="15" customHeight="1">
      <c r="B27" s="68" t="s">
        <v>273</v>
      </c>
      <c r="C27" s="66">
        <v>0</v>
      </c>
      <c r="D27" s="67">
        <v>0</v>
      </c>
      <c r="E27" s="1047"/>
      <c r="F27" s="990">
        <v>0</v>
      </c>
      <c r="G27" s="80"/>
      <c r="H27" s="992">
        <v>0</v>
      </c>
      <c r="I27" s="1055">
        <v>0</v>
      </c>
    </row>
    <row r="28" spans="2:9" ht="15" customHeight="1">
      <c r="B28" s="68" t="s">
        <v>260</v>
      </c>
      <c r="C28" s="66">
        <v>0</v>
      </c>
      <c r="D28" s="67">
        <v>0</v>
      </c>
      <c r="E28" s="1047"/>
      <c r="F28" s="990">
        <v>0</v>
      </c>
      <c r="G28" s="80"/>
      <c r="H28" s="992">
        <v>0</v>
      </c>
      <c r="I28" s="1055">
        <v>0</v>
      </c>
    </row>
    <row r="29" spans="2:9" ht="15" customHeight="1">
      <c r="B29" s="70" t="s">
        <v>274</v>
      </c>
      <c r="C29" s="71">
        <v>1125844.9321600001</v>
      </c>
      <c r="D29" s="72">
        <v>1675977.5</v>
      </c>
      <c r="E29" s="1049">
        <v>90067.594572800008</v>
      </c>
      <c r="F29" s="991">
        <v>134078.20000000001</v>
      </c>
      <c r="G29" s="80"/>
      <c r="H29" s="72">
        <v>991991.5</v>
      </c>
      <c r="I29" s="1057">
        <v>79359.3</v>
      </c>
    </row>
    <row r="30" spans="2:9" ht="15" customHeight="1">
      <c r="B30" s="65" t="s">
        <v>259</v>
      </c>
      <c r="C30" s="66"/>
      <c r="D30" s="67">
        <v>0</v>
      </c>
      <c r="E30" s="1047"/>
      <c r="F30" s="990">
        <v>0</v>
      </c>
      <c r="G30" s="80"/>
      <c r="H30" s="992">
        <v>0</v>
      </c>
      <c r="I30" s="1059">
        <v>0</v>
      </c>
    </row>
    <row r="31" spans="2:9" ht="15" customHeight="1">
      <c r="B31" s="68" t="s">
        <v>260</v>
      </c>
      <c r="C31" s="66">
        <v>485130.20316000003</v>
      </c>
      <c r="D31" s="67">
        <v>970192.7</v>
      </c>
      <c r="E31" s="1047">
        <v>38810.416252800002</v>
      </c>
      <c r="F31" s="990">
        <v>77615.399999999994</v>
      </c>
      <c r="G31" s="80"/>
      <c r="H31" s="992">
        <v>358218.5</v>
      </c>
      <c r="I31" s="1059">
        <v>28657.5</v>
      </c>
    </row>
    <row r="32" spans="2:9" ht="15" customHeight="1">
      <c r="B32" s="68" t="s">
        <v>275</v>
      </c>
      <c r="C32" s="66">
        <v>640714.72900000005</v>
      </c>
      <c r="D32" s="67">
        <v>705784.9</v>
      </c>
      <c r="E32" s="1047">
        <v>51257.178320000006</v>
      </c>
      <c r="F32" s="990">
        <v>56462.8</v>
      </c>
      <c r="G32" s="80"/>
      <c r="H32" s="992">
        <v>633773</v>
      </c>
      <c r="I32" s="1059">
        <v>50701.8</v>
      </c>
    </row>
    <row r="33" spans="2:9" ht="15" customHeight="1">
      <c r="B33" s="70" t="s">
        <v>276</v>
      </c>
      <c r="C33" s="71">
        <v>0</v>
      </c>
      <c r="D33" s="72">
        <v>0</v>
      </c>
      <c r="E33" s="1049"/>
      <c r="F33" s="991">
        <v>0</v>
      </c>
      <c r="G33" s="80"/>
      <c r="H33" s="72">
        <v>0</v>
      </c>
      <c r="I33" s="1058">
        <v>0</v>
      </c>
    </row>
    <row r="34" spans="2:9" ht="15" customHeight="1">
      <c r="B34" s="70" t="s">
        <v>277</v>
      </c>
      <c r="C34" s="71">
        <v>3631244.0299299997</v>
      </c>
      <c r="D34" s="72">
        <v>3574096.6</v>
      </c>
      <c r="E34" s="1049">
        <v>290499.52239439997</v>
      </c>
      <c r="F34" s="991">
        <v>285927.7</v>
      </c>
      <c r="G34" s="80"/>
      <c r="H34" s="72">
        <v>3574096.6</v>
      </c>
      <c r="I34" s="1058">
        <v>285927.7</v>
      </c>
    </row>
    <row r="35" spans="2:9" ht="15" customHeight="1">
      <c r="B35" s="65" t="s">
        <v>259</v>
      </c>
      <c r="C35" s="66"/>
      <c r="D35" s="67">
        <v>0</v>
      </c>
      <c r="E35" s="1047"/>
      <c r="F35" s="990">
        <v>0</v>
      </c>
      <c r="G35" s="80"/>
      <c r="H35" s="992">
        <v>0</v>
      </c>
      <c r="I35" s="1055">
        <v>0</v>
      </c>
    </row>
    <row r="36" spans="2:9" ht="15" customHeight="1">
      <c r="B36" s="68" t="s">
        <v>278</v>
      </c>
      <c r="C36" s="66">
        <v>0</v>
      </c>
      <c r="D36" s="67">
        <v>0</v>
      </c>
      <c r="E36" s="1047"/>
      <c r="F36" s="990">
        <v>0</v>
      </c>
      <c r="G36" s="80"/>
      <c r="H36" s="992">
        <v>0</v>
      </c>
      <c r="I36" s="1055">
        <v>0</v>
      </c>
    </row>
    <row r="37" spans="2:9" ht="15" customHeight="1">
      <c r="B37" s="68" t="s">
        <v>260</v>
      </c>
      <c r="C37" s="66">
        <v>3631244.0299299997</v>
      </c>
      <c r="D37" s="67">
        <v>3574096.6</v>
      </c>
      <c r="E37" s="1047">
        <v>1929734.9357175047</v>
      </c>
      <c r="F37" s="990">
        <v>285927.7</v>
      </c>
      <c r="G37" s="80"/>
      <c r="H37" s="992">
        <v>3574096.6</v>
      </c>
      <c r="I37" s="1055">
        <v>285927.7</v>
      </c>
    </row>
    <row r="38" spans="2:9" ht="15" customHeight="1">
      <c r="B38" s="68" t="s">
        <v>279</v>
      </c>
      <c r="C38" s="66">
        <v>0</v>
      </c>
      <c r="D38" s="67">
        <v>0</v>
      </c>
      <c r="E38" s="1047"/>
      <c r="F38" s="990">
        <v>0</v>
      </c>
      <c r="G38" s="80"/>
      <c r="H38" s="992">
        <v>0</v>
      </c>
      <c r="I38" s="1055">
        <v>0</v>
      </c>
    </row>
    <row r="39" spans="2:9" ht="15" customHeight="1">
      <c r="B39" s="70" t="s">
        <v>280</v>
      </c>
      <c r="C39" s="71">
        <v>1824926.6868511906</v>
      </c>
      <c r="D39" s="72">
        <v>1764874.1</v>
      </c>
      <c r="E39" s="1049">
        <v>145994.13494809525</v>
      </c>
      <c r="F39" s="991">
        <v>141189.9</v>
      </c>
      <c r="G39" s="80"/>
      <c r="H39" s="72">
        <v>2178122.7000000002</v>
      </c>
      <c r="I39" s="1058">
        <v>174249.8</v>
      </c>
    </row>
    <row r="40" spans="2:9" ht="15" customHeight="1">
      <c r="B40" s="70" t="s">
        <v>281</v>
      </c>
      <c r="C40" s="74">
        <v>0</v>
      </c>
      <c r="D40" s="75">
        <v>0</v>
      </c>
      <c r="E40" s="1050"/>
      <c r="F40" s="76">
        <v>0</v>
      </c>
      <c r="G40" s="80"/>
      <c r="H40" s="994">
        <v>0</v>
      </c>
      <c r="I40" s="1050">
        <v>0</v>
      </c>
    </row>
    <row r="41" spans="2:9" ht="15" customHeight="1" thickBot="1">
      <c r="B41" s="77" t="s">
        <v>2</v>
      </c>
      <c r="C41" s="78">
        <v>41855305.178486697</v>
      </c>
      <c r="D41" s="989">
        <v>42141891.899999999</v>
      </c>
      <c r="E41" s="1051">
        <v>3348424.4142789356</v>
      </c>
      <c r="F41" s="989">
        <v>3371351.4</v>
      </c>
      <c r="G41" s="80"/>
      <c r="H41" s="108">
        <v>40171113</v>
      </c>
      <c r="I41" s="1060">
        <v>3213689</v>
      </c>
    </row>
    <row r="42" spans="2:9" ht="14.25" customHeight="1" thickTop="1">
      <c r="B42" s="79"/>
      <c r="C42" s="955"/>
      <c r="D42" s="955"/>
      <c r="E42" s="955"/>
      <c r="F42" s="955"/>
    </row>
    <row r="43" spans="2:9" ht="14.25" customHeight="1">
      <c r="C43" s="80"/>
      <c r="D43" s="80"/>
      <c r="E43" s="80"/>
      <c r="F43" s="80"/>
    </row>
    <row r="44" spans="2:9" ht="14.25" customHeight="1">
      <c r="I44" s="1352" t="s">
        <v>629</v>
      </c>
    </row>
    <row r="45" spans="2:9" ht="14.25" customHeight="1">
      <c r="I45" s="1352"/>
    </row>
  </sheetData>
  <mergeCells count="3">
    <mergeCell ref="C6:D6"/>
    <mergeCell ref="E6:F6"/>
    <mergeCell ref="I44:I45"/>
  </mergeCells>
  <hyperlinks>
    <hyperlink ref="K6" location="Índice!A1" display="Back to the Index"/>
  </hyperlinks>
  <printOptions horizontalCentered="1"/>
  <pageMargins left="0.22" right="0.19" top="0.98425196850393704" bottom="0.82677165354330717" header="0.51181102362204722" footer="0.51181102362204722"/>
  <pageSetup paperSize="122" scale="73" orientation="portrait" r:id="rId1"/>
  <headerFooter alignWithMargins="0">
    <oddFooter>&amp;C&amp;F &amp;A&amp;R&amp;D &amp;T</oddFooter>
  </headerFooter>
  <ignoredErrors>
    <ignoredError sqref="D7:D41 C7 H7:I7 E7:F7" twoDigitTextYear="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G114"/>
  <sheetViews>
    <sheetView showZeros="0" zoomScaleNormal="100" workbookViewId="0"/>
  </sheetViews>
  <sheetFormatPr defaultRowHeight="11.25"/>
  <cols>
    <col min="1" max="1" width="12.7109375" style="22" customWidth="1"/>
    <col min="2" max="2" width="4.7109375" style="22" customWidth="1"/>
    <col min="3" max="3" width="94.85546875" style="22" customWidth="1"/>
    <col min="4" max="4" width="16.7109375" style="22" customWidth="1"/>
    <col min="5" max="5" width="35.7109375" style="22" customWidth="1"/>
    <col min="6" max="6" width="8.7109375" style="23" customWidth="1"/>
    <col min="7" max="7" width="12.7109375" style="22" customWidth="1"/>
    <col min="8" max="16384" width="9.140625" style="22"/>
  </cols>
  <sheetData>
    <row r="1" spans="2:7" ht="15" customHeight="1"/>
    <row r="2" spans="2:7" ht="15" customHeight="1">
      <c r="B2" s="1479" t="s">
        <v>1483</v>
      </c>
      <c r="C2" s="1479"/>
      <c r="D2" s="1479"/>
    </row>
    <row r="3" spans="2:7" ht="15" customHeight="1">
      <c r="B3" s="1127" t="s">
        <v>0</v>
      </c>
      <c r="C3" s="24"/>
      <c r="D3" s="24"/>
      <c r="E3" s="435"/>
    </row>
    <row r="4" spans="2:7" ht="35.1" customHeight="1">
      <c r="B4" s="149"/>
      <c r="C4" s="149"/>
      <c r="D4" s="252"/>
      <c r="E4" s="252" t="s">
        <v>230</v>
      </c>
    </row>
    <row r="5" spans="2:7" ht="23.25" customHeight="1">
      <c r="B5" s="1553" t="s">
        <v>44</v>
      </c>
      <c r="C5" s="1553"/>
      <c r="D5" s="1553"/>
      <c r="E5" s="1553"/>
      <c r="G5" s="1352" t="s">
        <v>629</v>
      </c>
    </row>
    <row r="6" spans="2:7" ht="15" customHeight="1">
      <c r="B6" s="1133">
        <v>1</v>
      </c>
      <c r="C6" s="392" t="s">
        <v>45</v>
      </c>
      <c r="D6" s="111">
        <v>4737481.0056483867</v>
      </c>
      <c r="E6" s="67" t="s">
        <v>179</v>
      </c>
      <c r="G6" s="1352"/>
    </row>
    <row r="7" spans="2:7" ht="15" customHeight="1">
      <c r="B7" s="1133"/>
      <c r="C7" s="393" t="s">
        <v>180</v>
      </c>
      <c r="D7" s="111">
        <v>4724925.7021300001</v>
      </c>
      <c r="E7" s="67" t="s">
        <v>183</v>
      </c>
    </row>
    <row r="8" spans="2:7" ht="15" customHeight="1">
      <c r="B8" s="1133"/>
      <c r="C8" s="393" t="s">
        <v>181</v>
      </c>
      <c r="D8" s="111"/>
      <c r="E8" s="67" t="s">
        <v>183</v>
      </c>
    </row>
    <row r="9" spans="2:7" ht="15" customHeight="1">
      <c r="B9" s="1133"/>
      <c r="C9" s="393" t="s">
        <v>182</v>
      </c>
      <c r="D9" s="111"/>
      <c r="E9" s="67" t="s">
        <v>183</v>
      </c>
    </row>
    <row r="10" spans="2:7" ht="15" customHeight="1">
      <c r="B10" s="1133">
        <v>2</v>
      </c>
      <c r="C10" s="392" t="s">
        <v>46</v>
      </c>
      <c r="D10" s="111">
        <v>693895.65925999999</v>
      </c>
      <c r="E10" s="394" t="s">
        <v>1413</v>
      </c>
    </row>
    <row r="11" spans="2:7" ht="15" customHeight="1">
      <c r="B11" s="1133">
        <v>3</v>
      </c>
      <c r="C11" s="392" t="s">
        <v>184</v>
      </c>
      <c r="D11" s="111">
        <v>191836.44174000024</v>
      </c>
      <c r="E11" s="394" t="s">
        <v>47</v>
      </c>
    </row>
    <row r="12" spans="2:7" ht="15" customHeight="1">
      <c r="B12" s="1133" t="s">
        <v>48</v>
      </c>
      <c r="C12" s="392" t="s">
        <v>49</v>
      </c>
      <c r="D12" s="111"/>
      <c r="E12" s="394" t="s">
        <v>50</v>
      </c>
    </row>
    <row r="13" spans="2:7" ht="24.95" customHeight="1">
      <c r="B13" s="1133">
        <v>4</v>
      </c>
      <c r="C13" s="392" t="s">
        <v>51</v>
      </c>
      <c r="D13" s="111">
        <v>0</v>
      </c>
      <c r="E13" s="67" t="s">
        <v>52</v>
      </c>
    </row>
    <row r="14" spans="2:7" ht="15" customHeight="1">
      <c r="B14" s="1133">
        <v>5</v>
      </c>
      <c r="C14" s="392" t="s">
        <v>53</v>
      </c>
      <c r="D14" s="111">
        <v>599168.68795227632</v>
      </c>
      <c r="E14" s="67">
        <v>84</v>
      </c>
    </row>
    <row r="15" spans="2:7" ht="15" customHeight="1">
      <c r="B15" s="1133" t="s">
        <v>54</v>
      </c>
      <c r="C15" s="392" t="s">
        <v>55</v>
      </c>
      <c r="D15" s="111">
        <v>0</v>
      </c>
      <c r="E15" s="67" t="s">
        <v>56</v>
      </c>
    </row>
    <row r="16" spans="2:7" ht="20.100000000000001" customHeight="1">
      <c r="B16" s="1134">
        <v>6</v>
      </c>
      <c r="C16" s="253" t="s">
        <v>57</v>
      </c>
      <c r="D16" s="254">
        <v>6222381.7946006637</v>
      </c>
      <c r="E16" s="255" t="s">
        <v>185</v>
      </c>
    </row>
    <row r="17" spans="2:5" ht="21.75" customHeight="1">
      <c r="B17" s="1553" t="s">
        <v>58</v>
      </c>
      <c r="C17" s="1553"/>
      <c r="D17" s="1553"/>
      <c r="E17" s="1553"/>
    </row>
    <row r="18" spans="2:5" ht="15" customHeight="1">
      <c r="B18" s="1133">
        <v>7</v>
      </c>
      <c r="C18" s="392" t="s">
        <v>59</v>
      </c>
      <c r="D18" s="111">
        <v>-119760.10903301</v>
      </c>
      <c r="E18" s="67" t="s">
        <v>60</v>
      </c>
    </row>
    <row r="19" spans="2:5" ht="15" customHeight="1">
      <c r="B19" s="1133">
        <v>8</v>
      </c>
      <c r="C19" s="392" t="s">
        <v>61</v>
      </c>
      <c r="D19" s="111">
        <v>-245912.55203025055</v>
      </c>
      <c r="E19" s="67" t="s">
        <v>186</v>
      </c>
    </row>
    <row r="20" spans="2:5" ht="15" customHeight="1">
      <c r="B20" s="1133">
        <v>9</v>
      </c>
      <c r="C20" s="392" t="s">
        <v>62</v>
      </c>
      <c r="D20" s="111">
        <v>0</v>
      </c>
      <c r="E20" s="67"/>
    </row>
    <row r="21" spans="2:5" ht="24.95" customHeight="1">
      <c r="B21" s="1133">
        <v>10</v>
      </c>
      <c r="C21" s="392" t="s">
        <v>63</v>
      </c>
      <c r="D21" s="111">
        <v>-328228.76465739758</v>
      </c>
      <c r="E21" s="67" t="s">
        <v>187</v>
      </c>
    </row>
    <row r="22" spans="2:5" ht="15" customHeight="1">
      <c r="B22" s="1133">
        <v>11</v>
      </c>
      <c r="C22" s="392" t="s">
        <v>64</v>
      </c>
      <c r="D22" s="111">
        <v>-33828.97985110998</v>
      </c>
      <c r="E22" s="67" t="s">
        <v>188</v>
      </c>
    </row>
    <row r="23" spans="2:5" ht="15" customHeight="1">
      <c r="B23" s="1133">
        <v>12</v>
      </c>
      <c r="C23" s="392" t="s">
        <v>65</v>
      </c>
      <c r="D23" s="111">
        <v>-124730.05629735565</v>
      </c>
      <c r="E23" s="67" t="s">
        <v>189</v>
      </c>
    </row>
    <row r="24" spans="2:5" ht="15" customHeight="1">
      <c r="B24" s="1133">
        <v>13</v>
      </c>
      <c r="C24" s="392" t="s">
        <v>66</v>
      </c>
      <c r="D24" s="111">
        <v>0</v>
      </c>
      <c r="E24" s="67" t="s">
        <v>67</v>
      </c>
    </row>
    <row r="25" spans="2:5" ht="15" customHeight="1">
      <c r="B25" s="1133">
        <v>14</v>
      </c>
      <c r="C25" s="392" t="s">
        <v>68</v>
      </c>
      <c r="D25" s="111">
        <v>-3355.0625380515471</v>
      </c>
      <c r="E25" s="67" t="s">
        <v>69</v>
      </c>
    </row>
    <row r="26" spans="2:5" ht="15" customHeight="1">
      <c r="B26" s="1133">
        <v>15</v>
      </c>
      <c r="C26" s="392" t="s">
        <v>70</v>
      </c>
      <c r="D26" s="111">
        <v>-12706.748</v>
      </c>
      <c r="E26" s="67" t="s">
        <v>190</v>
      </c>
    </row>
    <row r="27" spans="2:5" ht="15" customHeight="1">
      <c r="B27" s="1135">
        <v>16</v>
      </c>
      <c r="C27" s="395" t="s">
        <v>71</v>
      </c>
      <c r="D27" s="326">
        <v>-13.552900919978507</v>
      </c>
      <c r="E27" s="321" t="s">
        <v>191</v>
      </c>
    </row>
    <row r="28" spans="2:5" ht="24.95" customHeight="1">
      <c r="B28" s="1133">
        <v>17</v>
      </c>
      <c r="C28" s="392" t="s">
        <v>192</v>
      </c>
      <c r="D28" s="111">
        <v>0</v>
      </c>
      <c r="E28" s="67" t="s">
        <v>193</v>
      </c>
    </row>
    <row r="29" spans="2:5" ht="24.95" customHeight="1">
      <c r="B29" s="1133">
        <v>18</v>
      </c>
      <c r="C29" s="392" t="s">
        <v>194</v>
      </c>
      <c r="D29" s="111">
        <v>0</v>
      </c>
      <c r="E29" s="67" t="s">
        <v>196</v>
      </c>
    </row>
    <row r="30" spans="2:5" ht="24.95" customHeight="1">
      <c r="B30" s="1133">
        <v>19</v>
      </c>
      <c r="C30" s="392" t="s">
        <v>195</v>
      </c>
      <c r="D30" s="111">
        <v>0</v>
      </c>
      <c r="E30" s="67" t="s">
        <v>197</v>
      </c>
    </row>
    <row r="31" spans="2:5" ht="15" customHeight="1">
      <c r="B31" s="1133">
        <v>20</v>
      </c>
      <c r="C31" s="392" t="s">
        <v>62</v>
      </c>
      <c r="D31" s="111">
        <v>0</v>
      </c>
      <c r="E31" s="67"/>
    </row>
    <row r="32" spans="2:5" ht="24.95" customHeight="1">
      <c r="B32" s="1133" t="s">
        <v>72</v>
      </c>
      <c r="C32" s="392" t="s">
        <v>73</v>
      </c>
      <c r="D32" s="111">
        <v>0</v>
      </c>
      <c r="E32" s="67" t="s">
        <v>74</v>
      </c>
    </row>
    <row r="33" spans="2:5" ht="15" customHeight="1">
      <c r="B33" s="1133" t="s">
        <v>75</v>
      </c>
      <c r="C33" s="393" t="s">
        <v>76</v>
      </c>
      <c r="D33" s="111">
        <v>0</v>
      </c>
      <c r="E33" s="67" t="s">
        <v>77</v>
      </c>
    </row>
    <row r="34" spans="2:5" ht="15" customHeight="1">
      <c r="B34" s="1133" t="s">
        <v>78</v>
      </c>
      <c r="C34" s="393" t="s">
        <v>79</v>
      </c>
      <c r="D34" s="111">
        <v>0</v>
      </c>
      <c r="E34" s="67" t="s">
        <v>80</v>
      </c>
    </row>
    <row r="35" spans="2:5" ht="15" customHeight="1">
      <c r="B35" s="1133" t="s">
        <v>81</v>
      </c>
      <c r="C35" s="393" t="s">
        <v>82</v>
      </c>
      <c r="D35" s="111">
        <v>0</v>
      </c>
      <c r="E35" s="67" t="s">
        <v>83</v>
      </c>
    </row>
    <row r="36" spans="2:5" ht="24.95" customHeight="1">
      <c r="B36" s="1133">
        <v>21</v>
      </c>
      <c r="C36" s="392" t="s">
        <v>84</v>
      </c>
      <c r="D36" s="111">
        <v>-256678.38209921814</v>
      </c>
      <c r="E36" s="67" t="s">
        <v>198</v>
      </c>
    </row>
    <row r="37" spans="2:5" ht="15" customHeight="1">
      <c r="B37" s="1133">
        <v>22</v>
      </c>
      <c r="C37" s="392" t="s">
        <v>85</v>
      </c>
      <c r="D37" s="111">
        <v>-147483.47054406692</v>
      </c>
      <c r="E37" s="67" t="s">
        <v>86</v>
      </c>
    </row>
    <row r="38" spans="2:5" ht="24.95" customHeight="1">
      <c r="B38" s="1133">
        <v>23</v>
      </c>
      <c r="C38" s="393" t="s">
        <v>87</v>
      </c>
      <c r="D38" s="111">
        <v>-58768.057641778112</v>
      </c>
      <c r="E38" s="67" t="s">
        <v>199</v>
      </c>
    </row>
    <row r="39" spans="2:5" ht="15" customHeight="1">
      <c r="B39" s="1133">
        <v>24</v>
      </c>
      <c r="C39" s="392" t="s">
        <v>62</v>
      </c>
      <c r="D39" s="111">
        <v>0</v>
      </c>
      <c r="E39" s="67"/>
    </row>
    <row r="40" spans="2:5" ht="15" customHeight="1">
      <c r="B40" s="1133">
        <v>25</v>
      </c>
      <c r="C40" s="393" t="s">
        <v>88</v>
      </c>
      <c r="D40" s="111">
        <v>-88715.412902288808</v>
      </c>
      <c r="E40" s="67" t="s">
        <v>198</v>
      </c>
    </row>
    <row r="41" spans="2:5" ht="15" customHeight="1">
      <c r="B41" s="1133" t="s">
        <v>89</v>
      </c>
      <c r="C41" s="392" t="s">
        <v>90</v>
      </c>
      <c r="D41" s="111">
        <v>0</v>
      </c>
      <c r="E41" s="67" t="s">
        <v>200</v>
      </c>
    </row>
    <row r="42" spans="2:5" ht="15" customHeight="1">
      <c r="B42" s="1133" t="s">
        <v>91</v>
      </c>
      <c r="C42" s="392" t="s">
        <v>92</v>
      </c>
      <c r="D42" s="111"/>
      <c r="E42" s="67" t="s">
        <v>93</v>
      </c>
    </row>
    <row r="43" spans="2:5" ht="15" customHeight="1">
      <c r="B43" s="1133">
        <v>27</v>
      </c>
      <c r="C43" s="392" t="s">
        <v>94</v>
      </c>
      <c r="D43" s="111">
        <v>0</v>
      </c>
      <c r="E43" s="67" t="s">
        <v>236</v>
      </c>
    </row>
    <row r="44" spans="2:5" ht="20.100000000000001" customHeight="1">
      <c r="B44" s="1136">
        <v>28</v>
      </c>
      <c r="C44" s="256" t="s">
        <v>95</v>
      </c>
      <c r="D44" s="257">
        <v>-1272697.6779513804</v>
      </c>
      <c r="E44" s="258" t="s">
        <v>201</v>
      </c>
    </row>
    <row r="45" spans="2:5" ht="20.100000000000001" customHeight="1">
      <c r="B45" s="1137">
        <v>29</v>
      </c>
      <c r="C45" s="260" t="s">
        <v>26</v>
      </c>
      <c r="D45" s="261">
        <v>4949684.1166492831</v>
      </c>
      <c r="E45" s="279" t="s">
        <v>594</v>
      </c>
    </row>
    <row r="46" spans="2:5" ht="24.95" customHeight="1">
      <c r="B46" s="1553" t="s">
        <v>96</v>
      </c>
      <c r="C46" s="1553"/>
      <c r="D46" s="1553"/>
      <c r="E46" s="1553"/>
    </row>
    <row r="47" spans="2:5" ht="15" customHeight="1">
      <c r="B47" s="1133">
        <v>30</v>
      </c>
      <c r="C47" s="392" t="s">
        <v>45</v>
      </c>
      <c r="D47" s="111">
        <v>0</v>
      </c>
      <c r="E47" s="67" t="s">
        <v>97</v>
      </c>
    </row>
    <row r="48" spans="2:5" ht="15" customHeight="1">
      <c r="B48" s="1133">
        <v>31</v>
      </c>
      <c r="C48" s="393" t="s">
        <v>98</v>
      </c>
      <c r="D48" s="111">
        <v>0</v>
      </c>
      <c r="E48" s="67"/>
    </row>
    <row r="49" spans="2:5" ht="15" customHeight="1">
      <c r="B49" s="1133">
        <v>32</v>
      </c>
      <c r="C49" s="393" t="s">
        <v>99</v>
      </c>
      <c r="D49" s="111">
        <v>0</v>
      </c>
      <c r="E49" s="67"/>
    </row>
    <row r="50" spans="2:5" ht="24.95" customHeight="1">
      <c r="B50" s="1133">
        <v>33</v>
      </c>
      <c r="C50" s="392" t="s">
        <v>100</v>
      </c>
      <c r="D50" s="111">
        <v>0</v>
      </c>
      <c r="E50" s="67" t="s">
        <v>101</v>
      </c>
    </row>
    <row r="51" spans="2:5" ht="24.95" customHeight="1">
      <c r="B51" s="1133">
        <v>34</v>
      </c>
      <c r="C51" s="392" t="s">
        <v>102</v>
      </c>
      <c r="D51" s="111">
        <v>78889.652178667689</v>
      </c>
      <c r="E51" s="67" t="s">
        <v>202</v>
      </c>
    </row>
    <row r="52" spans="2:5" ht="15" customHeight="1">
      <c r="B52" s="1138">
        <v>35</v>
      </c>
      <c r="C52" s="393" t="s">
        <v>103</v>
      </c>
      <c r="D52" s="111">
        <v>0</v>
      </c>
      <c r="E52" s="67" t="s">
        <v>101</v>
      </c>
    </row>
    <row r="53" spans="2:5" ht="20.100000000000001" customHeight="1">
      <c r="B53" s="1137">
        <v>36</v>
      </c>
      <c r="C53" s="259" t="s">
        <v>104</v>
      </c>
      <c r="D53" s="261">
        <v>78889.652178667689</v>
      </c>
      <c r="E53" s="258" t="s">
        <v>203</v>
      </c>
    </row>
    <row r="54" spans="2:5" ht="24.95" customHeight="1">
      <c r="B54" s="1553" t="s">
        <v>105</v>
      </c>
      <c r="C54" s="1553"/>
      <c r="D54" s="1553"/>
      <c r="E54" s="1553"/>
    </row>
    <row r="55" spans="2:5" ht="15" customHeight="1">
      <c r="B55" s="1133">
        <v>37</v>
      </c>
      <c r="C55" s="392" t="s">
        <v>106</v>
      </c>
      <c r="D55" s="111">
        <v>0</v>
      </c>
      <c r="E55" s="67" t="s">
        <v>204</v>
      </c>
    </row>
    <row r="56" spans="2:5" ht="24.95" customHeight="1">
      <c r="B56" s="1133">
        <v>38</v>
      </c>
      <c r="C56" s="392" t="s">
        <v>205</v>
      </c>
      <c r="D56" s="111">
        <v>0</v>
      </c>
      <c r="E56" s="67" t="s">
        <v>206</v>
      </c>
    </row>
    <row r="57" spans="2:5" ht="24.95" customHeight="1">
      <c r="B57" s="1133">
        <v>39</v>
      </c>
      <c r="C57" s="392" t="s">
        <v>207</v>
      </c>
      <c r="D57" s="111">
        <v>0</v>
      </c>
      <c r="E57" s="67" t="s">
        <v>208</v>
      </c>
    </row>
    <row r="58" spans="2:5" ht="24.95" customHeight="1">
      <c r="B58" s="1133">
        <v>40</v>
      </c>
      <c r="C58" s="392" t="s">
        <v>209</v>
      </c>
      <c r="D58" s="111">
        <v>0</v>
      </c>
      <c r="E58" s="67" t="s">
        <v>210</v>
      </c>
    </row>
    <row r="59" spans="2:5" ht="15" customHeight="1">
      <c r="B59" s="1133">
        <v>41</v>
      </c>
      <c r="C59" s="392" t="s">
        <v>62</v>
      </c>
      <c r="D59" s="111">
        <v>0</v>
      </c>
      <c r="E59" s="67"/>
    </row>
    <row r="60" spans="2:5" ht="15" customHeight="1">
      <c r="B60" s="1133">
        <v>42</v>
      </c>
      <c r="C60" s="392" t="s">
        <v>107</v>
      </c>
      <c r="D60" s="111">
        <v>0</v>
      </c>
      <c r="E60" s="67" t="s">
        <v>108</v>
      </c>
    </row>
    <row r="61" spans="2:5" ht="20.100000000000001" customHeight="1">
      <c r="B61" s="1136">
        <v>43</v>
      </c>
      <c r="C61" s="263" t="s">
        <v>109</v>
      </c>
      <c r="D61" s="257">
        <v>0</v>
      </c>
      <c r="E61" s="264" t="s">
        <v>211</v>
      </c>
    </row>
    <row r="62" spans="2:5" ht="20.100000000000001" customHeight="1">
      <c r="B62" s="1136">
        <v>44</v>
      </c>
      <c r="C62" s="263" t="s">
        <v>110</v>
      </c>
      <c r="D62" s="257">
        <v>78889.652178667689</v>
      </c>
      <c r="E62" s="264" t="s">
        <v>595</v>
      </c>
    </row>
    <row r="63" spans="2:5" ht="20.100000000000001" customHeight="1">
      <c r="B63" s="1137">
        <v>45</v>
      </c>
      <c r="C63" s="260" t="s">
        <v>111</v>
      </c>
      <c r="D63" s="261">
        <v>5028573.7688279506</v>
      </c>
      <c r="E63" s="262" t="s">
        <v>212</v>
      </c>
    </row>
    <row r="64" spans="2:5" ht="24.95" customHeight="1">
      <c r="B64" s="1553" t="s">
        <v>112</v>
      </c>
      <c r="C64" s="1553"/>
      <c r="D64" s="1553"/>
      <c r="E64" s="1553"/>
    </row>
    <row r="65" spans="2:6" ht="15" customHeight="1">
      <c r="B65" s="1133">
        <v>46</v>
      </c>
      <c r="C65" s="392" t="s">
        <v>45</v>
      </c>
      <c r="D65" s="111">
        <v>466866.31127946154</v>
      </c>
      <c r="E65" s="67" t="s">
        <v>113</v>
      </c>
    </row>
    <row r="66" spans="2:6" ht="24.95" customHeight="1">
      <c r="B66" s="1133">
        <v>47</v>
      </c>
      <c r="C66" s="392" t="s">
        <v>114</v>
      </c>
      <c r="D66" s="111"/>
      <c r="E66" s="67" t="s">
        <v>115</v>
      </c>
    </row>
    <row r="67" spans="2:6" ht="24.95" customHeight="1">
      <c r="B67" s="1133">
        <v>48</v>
      </c>
      <c r="C67" s="392" t="s">
        <v>237</v>
      </c>
      <c r="D67" s="111">
        <v>155816.81794053403</v>
      </c>
      <c r="E67" s="67" t="s">
        <v>213</v>
      </c>
    </row>
    <row r="68" spans="2:6" ht="15" customHeight="1">
      <c r="B68" s="1133">
        <v>49</v>
      </c>
      <c r="C68" s="393" t="s">
        <v>103</v>
      </c>
      <c r="D68" s="111">
        <v>0</v>
      </c>
      <c r="E68" s="67" t="s">
        <v>115</v>
      </c>
    </row>
    <row r="69" spans="2:6" ht="15" customHeight="1">
      <c r="B69" s="1133">
        <v>50</v>
      </c>
      <c r="C69" s="392" t="s">
        <v>116</v>
      </c>
      <c r="D69" s="111">
        <v>0</v>
      </c>
      <c r="E69" s="67" t="s">
        <v>117</v>
      </c>
    </row>
    <row r="70" spans="2:6" ht="20.100000000000001" customHeight="1">
      <c r="B70" s="1139">
        <v>51</v>
      </c>
      <c r="C70" s="265" t="s">
        <v>118</v>
      </c>
      <c r="D70" s="254">
        <v>622683.12921999558</v>
      </c>
      <c r="E70" s="255"/>
    </row>
    <row r="71" spans="2:6" ht="24.95" customHeight="1">
      <c r="B71" s="1553" t="s">
        <v>119</v>
      </c>
      <c r="C71" s="1553"/>
      <c r="D71" s="1553"/>
      <c r="E71" s="1553"/>
    </row>
    <row r="72" spans="2:6" ht="15" customHeight="1">
      <c r="B72" s="1133">
        <v>52</v>
      </c>
      <c r="C72" s="392" t="s">
        <v>214</v>
      </c>
      <c r="D72" s="111">
        <v>0</v>
      </c>
      <c r="E72" s="67" t="s">
        <v>215</v>
      </c>
    </row>
    <row r="73" spans="2:6" ht="24.95" customHeight="1">
      <c r="B73" s="1133">
        <v>53</v>
      </c>
      <c r="C73" s="392" t="s">
        <v>120</v>
      </c>
      <c r="D73" s="111">
        <v>0</v>
      </c>
      <c r="E73" s="67" t="s">
        <v>216</v>
      </c>
    </row>
    <row r="74" spans="2:6" ht="24.95" customHeight="1">
      <c r="B74" s="1133">
        <v>54</v>
      </c>
      <c r="C74" s="392" t="s">
        <v>121</v>
      </c>
      <c r="D74" s="111">
        <v>0</v>
      </c>
      <c r="E74" s="67" t="s">
        <v>217</v>
      </c>
    </row>
    <row r="75" spans="2:6" ht="24.95" customHeight="1">
      <c r="B75" s="1133">
        <v>55</v>
      </c>
      <c r="C75" s="392" t="s">
        <v>122</v>
      </c>
      <c r="D75" s="111">
        <v>-58800</v>
      </c>
      <c r="E75" s="67" t="s">
        <v>218</v>
      </c>
    </row>
    <row r="76" spans="2:6" ht="15" customHeight="1">
      <c r="B76" s="1133">
        <v>56</v>
      </c>
      <c r="C76" s="392" t="s">
        <v>62</v>
      </c>
      <c r="D76" s="111">
        <v>0</v>
      </c>
      <c r="E76" s="67"/>
    </row>
    <row r="77" spans="2:6" ht="20.100000000000001" customHeight="1">
      <c r="B77" s="1136">
        <v>57</v>
      </c>
      <c r="C77" s="263" t="s">
        <v>123</v>
      </c>
      <c r="D77" s="257">
        <v>-58800</v>
      </c>
      <c r="E77" s="264" t="s">
        <v>219</v>
      </c>
    </row>
    <row r="78" spans="2:6" ht="20.100000000000001" customHeight="1">
      <c r="B78" s="1136">
        <v>58</v>
      </c>
      <c r="C78" s="263" t="s">
        <v>40</v>
      </c>
      <c r="D78" s="257">
        <v>563883.12921999558</v>
      </c>
      <c r="E78" s="264" t="s">
        <v>596</v>
      </c>
      <c r="F78" s="25"/>
    </row>
    <row r="79" spans="2:6" ht="20.100000000000001" customHeight="1">
      <c r="B79" s="1136">
        <v>59</v>
      </c>
      <c r="C79" s="263" t="s">
        <v>124</v>
      </c>
      <c r="D79" s="257">
        <v>5592456.8980479464</v>
      </c>
      <c r="E79" s="264" t="s">
        <v>220</v>
      </c>
    </row>
    <row r="80" spans="2:6" ht="20.100000000000001" customHeight="1">
      <c r="B80" s="1140">
        <v>60</v>
      </c>
      <c r="C80" s="276" t="s">
        <v>125</v>
      </c>
      <c r="D80" s="277">
        <v>41791217.090002827</v>
      </c>
      <c r="E80" s="277"/>
    </row>
    <row r="81" spans="2:5" ht="24.95" customHeight="1">
      <c r="B81" s="1553" t="s">
        <v>126</v>
      </c>
      <c r="C81" s="1553"/>
      <c r="D81" s="1553"/>
      <c r="E81" s="1553"/>
    </row>
    <row r="82" spans="2:5" ht="20.100000000000001" customHeight="1">
      <c r="B82" s="1136">
        <v>61</v>
      </c>
      <c r="C82" s="263" t="s">
        <v>127</v>
      </c>
      <c r="D82" s="266">
        <v>0.11843838158600392</v>
      </c>
      <c r="E82" s="264" t="s">
        <v>221</v>
      </c>
    </row>
    <row r="83" spans="2:5" ht="20.100000000000001" customHeight="1">
      <c r="B83" s="1136">
        <v>62</v>
      </c>
      <c r="C83" s="263" t="s">
        <v>128</v>
      </c>
      <c r="D83" s="266">
        <v>0.12032609047968769</v>
      </c>
      <c r="E83" s="264" t="s">
        <v>222</v>
      </c>
    </row>
    <row r="84" spans="2:5" ht="20.100000000000001" customHeight="1">
      <c r="B84" s="1136">
        <v>63</v>
      </c>
      <c r="C84" s="263" t="s">
        <v>129</v>
      </c>
      <c r="D84" s="266">
        <v>0.13381895258048748</v>
      </c>
      <c r="E84" s="264" t="s">
        <v>130</v>
      </c>
    </row>
    <row r="85" spans="2:5" ht="63.75" customHeight="1">
      <c r="B85" s="1141">
        <v>64</v>
      </c>
      <c r="C85" s="267" t="s">
        <v>131</v>
      </c>
      <c r="D85" s="268">
        <v>0</v>
      </c>
      <c r="E85" s="269" t="s">
        <v>223</v>
      </c>
    </row>
    <row r="86" spans="2:5" ht="20.100000000000001" customHeight="1">
      <c r="B86" s="1136">
        <v>65</v>
      </c>
      <c r="C86" s="270" t="s">
        <v>132</v>
      </c>
      <c r="D86" s="271">
        <v>0</v>
      </c>
      <c r="E86" s="264"/>
    </row>
    <row r="87" spans="2:5" ht="20.100000000000001" customHeight="1">
      <c r="B87" s="1142">
        <v>66</v>
      </c>
      <c r="C87" s="272" t="s">
        <v>133</v>
      </c>
      <c r="D87" s="273">
        <v>0</v>
      </c>
      <c r="E87" s="274"/>
    </row>
    <row r="88" spans="2:5" ht="20.100000000000001" customHeight="1">
      <c r="B88" s="1136">
        <v>67</v>
      </c>
      <c r="C88" s="270" t="s">
        <v>134</v>
      </c>
      <c r="D88" s="271">
        <v>0</v>
      </c>
      <c r="E88" s="264"/>
    </row>
    <row r="89" spans="2:5" ht="35.1" customHeight="1">
      <c r="B89" s="1136" t="s">
        <v>135</v>
      </c>
      <c r="C89" s="270" t="s">
        <v>136</v>
      </c>
      <c r="D89" s="271">
        <v>0</v>
      </c>
      <c r="E89" s="264"/>
    </row>
    <row r="90" spans="2:5" ht="35.1" customHeight="1">
      <c r="B90" s="1136">
        <v>68</v>
      </c>
      <c r="C90" s="263" t="s">
        <v>137</v>
      </c>
      <c r="D90" s="275">
        <v>7.3952655314968502E-2</v>
      </c>
      <c r="E90" s="264" t="s">
        <v>138</v>
      </c>
    </row>
    <row r="91" spans="2:5" ht="20.100000000000001" customHeight="1">
      <c r="B91" s="1136">
        <v>69</v>
      </c>
      <c r="C91" s="263" t="s">
        <v>139</v>
      </c>
      <c r="D91" s="257"/>
      <c r="E91" s="264"/>
    </row>
    <row r="92" spans="2:5" ht="20.100000000000001" customHeight="1">
      <c r="B92" s="1136">
        <v>70</v>
      </c>
      <c r="C92" s="263" t="s">
        <v>139</v>
      </c>
      <c r="D92" s="257"/>
      <c r="E92" s="264"/>
    </row>
    <row r="93" spans="2:5" ht="20.100000000000001" customHeight="1">
      <c r="B93" s="1140">
        <v>71</v>
      </c>
      <c r="C93" s="276" t="s">
        <v>139</v>
      </c>
      <c r="D93" s="277"/>
      <c r="E93" s="278"/>
    </row>
    <row r="94" spans="2:5" ht="20.100000000000001" customHeight="1">
      <c r="B94" s="1553" t="s">
        <v>140</v>
      </c>
      <c r="C94" s="1553"/>
      <c r="D94" s="1553"/>
      <c r="E94" s="1553"/>
    </row>
    <row r="95" spans="2:5" ht="24.95" customHeight="1">
      <c r="B95" s="1133">
        <v>72</v>
      </c>
      <c r="C95" s="392" t="s">
        <v>224</v>
      </c>
      <c r="D95" s="111">
        <v>22938.48573996903</v>
      </c>
      <c r="E95" s="396" t="s">
        <v>225</v>
      </c>
    </row>
    <row r="96" spans="2:5" ht="24.95" customHeight="1">
      <c r="B96" s="1133">
        <v>73</v>
      </c>
      <c r="C96" s="392" t="s">
        <v>141</v>
      </c>
      <c r="D96" s="111">
        <v>354656.66927022749</v>
      </c>
      <c r="E96" s="67" t="s">
        <v>226</v>
      </c>
    </row>
    <row r="97" spans="2:5" ht="15" customHeight="1">
      <c r="B97" s="1133">
        <v>74</v>
      </c>
      <c r="C97" s="392" t="s">
        <v>62</v>
      </c>
      <c r="D97" s="111">
        <v>0</v>
      </c>
      <c r="E97" s="67"/>
    </row>
    <row r="98" spans="2:5" ht="24.95" customHeight="1">
      <c r="B98" s="1143">
        <v>75</v>
      </c>
      <c r="C98" s="397" t="s">
        <v>227</v>
      </c>
      <c r="D98" s="398">
        <v>535384.59692925692</v>
      </c>
      <c r="E98" s="75" t="s">
        <v>228</v>
      </c>
    </row>
    <row r="99" spans="2:5" ht="20.100000000000001" customHeight="1">
      <c r="B99" s="1553" t="s">
        <v>142</v>
      </c>
      <c r="C99" s="1553"/>
      <c r="D99" s="1553"/>
      <c r="E99" s="1553"/>
    </row>
    <row r="100" spans="2:5" ht="24.95" customHeight="1">
      <c r="B100" s="1133">
        <v>76</v>
      </c>
      <c r="C100" s="392" t="s">
        <v>229</v>
      </c>
      <c r="D100" s="111">
        <v>0</v>
      </c>
      <c r="E100" s="394" t="s">
        <v>143</v>
      </c>
    </row>
    <row r="101" spans="2:5" ht="15" customHeight="1">
      <c r="B101" s="1133">
        <v>77</v>
      </c>
      <c r="C101" s="392" t="s">
        <v>144</v>
      </c>
      <c r="D101" s="111"/>
      <c r="E101" s="394" t="s">
        <v>143</v>
      </c>
    </row>
    <row r="102" spans="2:5" ht="24.95" customHeight="1">
      <c r="B102" s="1133">
        <v>78</v>
      </c>
      <c r="C102" s="392" t="s">
        <v>145</v>
      </c>
      <c r="D102" s="111"/>
      <c r="E102" s="394" t="s">
        <v>143</v>
      </c>
    </row>
    <row r="103" spans="2:5" ht="15" customHeight="1">
      <c r="B103" s="1143">
        <v>79</v>
      </c>
      <c r="C103" s="397" t="s">
        <v>146</v>
      </c>
      <c r="D103" s="398"/>
      <c r="E103" s="399" t="s">
        <v>143</v>
      </c>
    </row>
    <row r="104" spans="2:5" ht="24.95" customHeight="1">
      <c r="B104" s="1553" t="s">
        <v>147</v>
      </c>
      <c r="C104" s="1553"/>
      <c r="D104" s="1553"/>
      <c r="E104" s="1553"/>
    </row>
    <row r="105" spans="2:5" ht="15" customHeight="1">
      <c r="B105" s="1133">
        <v>80</v>
      </c>
      <c r="C105" s="392" t="s">
        <v>148</v>
      </c>
      <c r="D105" s="111">
        <v>0</v>
      </c>
      <c r="E105" s="67" t="s">
        <v>149</v>
      </c>
    </row>
    <row r="106" spans="2:5" ht="15" customHeight="1">
      <c r="B106" s="1135">
        <v>81</v>
      </c>
      <c r="C106" s="395" t="s">
        <v>150</v>
      </c>
      <c r="D106" s="326">
        <v>0</v>
      </c>
      <c r="E106" s="321" t="s">
        <v>149</v>
      </c>
    </row>
    <row r="107" spans="2:5" ht="15" customHeight="1">
      <c r="B107" s="1133">
        <v>82</v>
      </c>
      <c r="C107" s="392" t="s">
        <v>151</v>
      </c>
      <c r="D107" s="111">
        <v>1753.2</v>
      </c>
      <c r="E107" s="67" t="s">
        <v>152</v>
      </c>
    </row>
    <row r="108" spans="2:5" ht="15" customHeight="1">
      <c r="B108" s="1133">
        <v>83</v>
      </c>
      <c r="C108" s="392" t="s">
        <v>153</v>
      </c>
      <c r="D108" s="111">
        <v>0</v>
      </c>
      <c r="E108" s="67" t="s">
        <v>152</v>
      </c>
    </row>
    <row r="109" spans="2:5" ht="15" customHeight="1">
      <c r="B109" s="1133">
        <v>84</v>
      </c>
      <c r="C109" s="392" t="s">
        <v>154</v>
      </c>
      <c r="D109" s="111">
        <v>10808.430507999999</v>
      </c>
      <c r="E109" s="67" t="s">
        <v>155</v>
      </c>
    </row>
    <row r="110" spans="2:5" ht="15" customHeight="1" thickBot="1">
      <c r="B110" s="1144">
        <v>85</v>
      </c>
      <c r="C110" s="400" t="s">
        <v>156</v>
      </c>
      <c r="D110" s="327">
        <v>16212.645761999995</v>
      </c>
      <c r="E110" s="401" t="s">
        <v>155</v>
      </c>
    </row>
    <row r="111" spans="2:5" ht="12" thickTop="1"/>
    <row r="113" spans="5:5">
      <c r="E113" s="1352" t="s">
        <v>629</v>
      </c>
    </row>
    <row r="114" spans="5:5">
      <c r="E114" s="1352"/>
    </row>
  </sheetData>
  <mergeCells count="13">
    <mergeCell ref="B5:E5"/>
    <mergeCell ref="B17:E17"/>
    <mergeCell ref="B46:E46"/>
    <mergeCell ref="B2:D2"/>
    <mergeCell ref="G5:G6"/>
    <mergeCell ref="B54:E54"/>
    <mergeCell ref="E113:E114"/>
    <mergeCell ref="B104:E104"/>
    <mergeCell ref="B64:E64"/>
    <mergeCell ref="B71:E71"/>
    <mergeCell ref="B81:E81"/>
    <mergeCell ref="B94:E94"/>
    <mergeCell ref="B99:E99"/>
  </mergeCells>
  <hyperlinks>
    <hyperlink ref="G5:G6" location="Índice!A1" display="Voltar ao Índice"/>
    <hyperlink ref="E113:E114" location="Índice!A1" display="Voltar ao Índice"/>
  </hyperlinks>
  <pageMargins left="0.7" right="0.7" top="0.75" bottom="0.75" header="0.3" footer="0.3"/>
  <pageSetup paperSize="9" orientation="portrait" r:id="rId1"/>
  <ignoredErrors>
    <ignoredError sqref="E100:E103"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V71"/>
  <sheetViews>
    <sheetView showGridLines="0" showZeros="0" zoomScaleNormal="100" workbookViewId="0"/>
  </sheetViews>
  <sheetFormatPr defaultRowHeight="15" customHeight="1"/>
  <cols>
    <col min="1" max="1" width="12.7109375" style="1196" customWidth="1"/>
    <col min="2" max="2" width="4.7109375" style="1196" customWidth="1"/>
    <col min="3" max="3" width="28.7109375" style="1196" customWidth="1"/>
    <col min="4" max="8" width="15.7109375" style="1196" customWidth="1"/>
    <col min="9" max="9" width="15.7109375" style="1196" customWidth="1" collapsed="1"/>
    <col min="10" max="13" width="15.7109375" style="1196" customWidth="1"/>
    <col min="14" max="14" width="15.7109375" style="1196" customWidth="1" collapsed="1"/>
    <col min="15" max="22" width="15.7109375" style="1196" customWidth="1"/>
    <col min="23" max="16384" width="9.140625" style="1196"/>
  </cols>
  <sheetData>
    <row r="2" spans="2:22" ht="15" customHeight="1">
      <c r="B2" s="1554"/>
      <c r="C2" s="1554"/>
      <c r="D2" s="1554"/>
      <c r="E2" s="1554"/>
      <c r="F2" s="1554"/>
      <c r="G2" s="1554"/>
      <c r="H2" s="1554"/>
      <c r="I2" s="1554"/>
      <c r="J2" s="1195"/>
      <c r="M2" s="1352" t="s">
        <v>629</v>
      </c>
    </row>
    <row r="3" spans="2:22" ht="15" customHeight="1">
      <c r="B3" s="1555" t="s">
        <v>1848</v>
      </c>
      <c r="C3" s="1555"/>
      <c r="D3" s="1555"/>
      <c r="E3" s="1555"/>
      <c r="F3" s="1555"/>
      <c r="G3" s="1555"/>
      <c r="M3" s="1352"/>
    </row>
    <row r="5" spans="2:22" s="1201" customFormat="1" ht="15" customHeight="1">
      <c r="B5" s="1197"/>
      <c r="C5" s="1198"/>
      <c r="D5" s="1199" t="s">
        <v>157</v>
      </c>
      <c r="E5" s="1199" t="s">
        <v>158</v>
      </c>
      <c r="F5" s="1199" t="s">
        <v>159</v>
      </c>
      <c r="G5" s="1199" t="s">
        <v>1684</v>
      </c>
      <c r="H5" s="1199" t="s">
        <v>1685</v>
      </c>
      <c r="I5" s="1199" t="s">
        <v>1686</v>
      </c>
      <c r="J5" s="1199" t="s">
        <v>1687</v>
      </c>
      <c r="K5" s="1199" t="s">
        <v>1688</v>
      </c>
      <c r="L5" s="1199" t="s">
        <v>1689</v>
      </c>
      <c r="M5" s="1199" t="s">
        <v>1690</v>
      </c>
      <c r="N5" s="1199" t="s">
        <v>1691</v>
      </c>
      <c r="O5" s="1199" t="s">
        <v>1692</v>
      </c>
      <c r="P5" s="1199" t="s">
        <v>1693</v>
      </c>
      <c r="Q5" s="1199" t="s">
        <v>1694</v>
      </c>
      <c r="R5" s="1199" t="s">
        <v>1695</v>
      </c>
      <c r="S5" s="1199" t="s">
        <v>1696</v>
      </c>
      <c r="T5" s="1199" t="s">
        <v>1697</v>
      </c>
      <c r="U5" s="1200" t="s">
        <v>1698</v>
      </c>
      <c r="V5" s="1200" t="s">
        <v>1699</v>
      </c>
    </row>
    <row r="6" spans="2:22" s="1207" customFormat="1" ht="24.95" customHeight="1">
      <c r="B6" s="1202">
        <v>1</v>
      </c>
      <c r="C6" s="1203" t="s">
        <v>1700</v>
      </c>
      <c r="D6" s="1204" t="s">
        <v>1701</v>
      </c>
      <c r="E6" s="1204" t="s">
        <v>1701</v>
      </c>
      <c r="F6" s="1204" t="s">
        <v>1701</v>
      </c>
      <c r="G6" s="1204" t="s">
        <v>1701</v>
      </c>
      <c r="H6" s="1204" t="s">
        <v>1701</v>
      </c>
      <c r="I6" s="1205" t="s">
        <v>1701</v>
      </c>
      <c r="J6" s="1205" t="s">
        <v>1701</v>
      </c>
      <c r="K6" s="1205" t="s">
        <v>1701</v>
      </c>
      <c r="L6" s="1205" t="s">
        <v>1701</v>
      </c>
      <c r="M6" s="1205" t="s">
        <v>1701</v>
      </c>
      <c r="N6" s="1206" t="s">
        <v>1701</v>
      </c>
      <c r="O6" s="1206" t="s">
        <v>1701</v>
      </c>
      <c r="P6" s="1206" t="s">
        <v>160</v>
      </c>
      <c r="Q6" s="1206" t="s">
        <v>1701</v>
      </c>
      <c r="R6" s="1206" t="s">
        <v>1702</v>
      </c>
      <c r="S6" s="1206" t="s">
        <v>1701</v>
      </c>
      <c r="T6" s="1206" t="s">
        <v>1701</v>
      </c>
      <c r="U6" s="1206" t="s">
        <v>1701</v>
      </c>
      <c r="V6" s="1206" t="s">
        <v>1701</v>
      </c>
    </row>
    <row r="7" spans="2:22" s="1207" customFormat="1" ht="24.95" customHeight="1">
      <c r="B7" s="1208">
        <v>2</v>
      </c>
      <c r="C7" s="1209" t="s">
        <v>1703</v>
      </c>
      <c r="D7" s="1210" t="s">
        <v>1704</v>
      </c>
      <c r="E7" s="1210" t="s">
        <v>1705</v>
      </c>
      <c r="F7" s="1210" t="s">
        <v>1706</v>
      </c>
      <c r="G7" s="1210" t="s">
        <v>1707</v>
      </c>
      <c r="H7" s="1210" t="s">
        <v>1708</v>
      </c>
      <c r="I7" s="1210" t="s">
        <v>1709</v>
      </c>
      <c r="J7" s="1210" t="s">
        <v>1710</v>
      </c>
      <c r="K7" s="1210" t="s">
        <v>1711</v>
      </c>
      <c r="L7" s="1210" t="s">
        <v>1712</v>
      </c>
      <c r="M7" s="1210" t="s">
        <v>1713</v>
      </c>
      <c r="N7" s="1211" t="s">
        <v>1714</v>
      </c>
      <c r="O7" s="1211" t="s">
        <v>1715</v>
      </c>
      <c r="P7" s="1211" t="s">
        <v>1716</v>
      </c>
      <c r="Q7" s="1211" t="s">
        <v>1717</v>
      </c>
      <c r="R7" s="1211" t="s">
        <v>1718</v>
      </c>
      <c r="S7" s="1211" t="s">
        <v>1719</v>
      </c>
      <c r="T7" s="1211" t="s">
        <v>1720</v>
      </c>
      <c r="U7" s="1211" t="s">
        <v>1721</v>
      </c>
      <c r="V7" s="1211" t="s">
        <v>1722</v>
      </c>
    </row>
    <row r="8" spans="2:22" s="1207" customFormat="1" ht="24.95" customHeight="1">
      <c r="B8" s="1208">
        <v>3</v>
      </c>
      <c r="C8" s="1209" t="s">
        <v>1723</v>
      </c>
      <c r="D8" s="1210" t="s">
        <v>1724</v>
      </c>
      <c r="E8" s="1210" t="s">
        <v>1724</v>
      </c>
      <c r="F8" s="1210" t="s">
        <v>1724</v>
      </c>
      <c r="G8" s="1210" t="s">
        <v>1724</v>
      </c>
      <c r="H8" s="1210" t="s">
        <v>1724</v>
      </c>
      <c r="I8" s="1210" t="s">
        <v>1724</v>
      </c>
      <c r="J8" s="1210" t="s">
        <v>1724</v>
      </c>
      <c r="K8" s="1210" t="s">
        <v>1724</v>
      </c>
      <c r="L8" s="1210" t="s">
        <v>1724</v>
      </c>
      <c r="M8" s="1210" t="s">
        <v>1725</v>
      </c>
      <c r="N8" s="1211" t="s">
        <v>1725</v>
      </c>
      <c r="O8" s="1211" t="s">
        <v>1725</v>
      </c>
      <c r="P8" s="1211" t="s">
        <v>1726</v>
      </c>
      <c r="Q8" s="1211" t="s">
        <v>1724</v>
      </c>
      <c r="R8" s="1211" t="s">
        <v>1727</v>
      </c>
      <c r="S8" s="1211" t="s">
        <v>1725</v>
      </c>
      <c r="T8" s="1211" t="s">
        <v>1725</v>
      </c>
      <c r="U8" s="1211" t="s">
        <v>1725</v>
      </c>
      <c r="V8" s="1211" t="s">
        <v>1725</v>
      </c>
    </row>
    <row r="9" spans="2:22" s="1216" customFormat="1" ht="24.95" customHeight="1">
      <c r="B9" s="1212" t="s">
        <v>1728</v>
      </c>
      <c r="C9" s="1213"/>
      <c r="D9" s="1214"/>
      <c r="E9" s="1214"/>
      <c r="F9" s="1214"/>
      <c r="G9" s="1214"/>
      <c r="H9" s="1214"/>
      <c r="I9" s="1215"/>
      <c r="J9" s="1215"/>
      <c r="K9" s="1215"/>
      <c r="L9" s="1215"/>
      <c r="M9" s="1215"/>
      <c r="N9" s="1214"/>
      <c r="O9" s="1214"/>
      <c r="P9" s="1214"/>
      <c r="Q9" s="1214"/>
      <c r="R9" s="1214"/>
      <c r="S9" s="1214"/>
      <c r="T9" s="1214"/>
      <c r="U9" s="1214"/>
      <c r="V9" s="1214"/>
    </row>
    <row r="10" spans="2:22" s="1207" customFormat="1" ht="24.95" customHeight="1">
      <c r="B10" s="1208">
        <v>4</v>
      </c>
      <c r="C10" s="1209" t="s">
        <v>1729</v>
      </c>
      <c r="D10" s="1210" t="s">
        <v>1730</v>
      </c>
      <c r="E10" s="1210" t="s">
        <v>1730</v>
      </c>
      <c r="F10" s="1210" t="s">
        <v>1730</v>
      </c>
      <c r="G10" s="1210" t="s">
        <v>1730</v>
      </c>
      <c r="H10" s="1210" t="s">
        <v>1730</v>
      </c>
      <c r="I10" s="1210" t="s">
        <v>1730</v>
      </c>
      <c r="J10" s="1210" t="s">
        <v>1730</v>
      </c>
      <c r="K10" s="1210" t="s">
        <v>1730</v>
      </c>
      <c r="L10" s="1210" t="s">
        <v>1730</v>
      </c>
      <c r="M10" s="1210" t="s">
        <v>1730</v>
      </c>
      <c r="N10" s="1211" t="s">
        <v>1730</v>
      </c>
      <c r="O10" s="1211" t="s">
        <v>1730</v>
      </c>
      <c r="P10" s="1211" t="s">
        <v>1730</v>
      </c>
      <c r="Q10" s="1211" t="s">
        <v>1730</v>
      </c>
      <c r="R10" s="1211" t="s">
        <v>1730</v>
      </c>
      <c r="S10" s="1211" t="s">
        <v>1730</v>
      </c>
      <c r="T10" s="1211" t="s">
        <v>1730</v>
      </c>
      <c r="U10" s="1211" t="s">
        <v>1731</v>
      </c>
      <c r="V10" s="1211" t="s">
        <v>1732</v>
      </c>
    </row>
    <row r="11" spans="2:22" s="1207" customFormat="1" ht="24.95" customHeight="1">
      <c r="B11" s="1208">
        <v>5</v>
      </c>
      <c r="C11" s="1209" t="s">
        <v>1733</v>
      </c>
      <c r="D11" s="1210" t="s">
        <v>1730</v>
      </c>
      <c r="E11" s="1210" t="s">
        <v>1730</v>
      </c>
      <c r="F11" s="1210" t="s">
        <v>1730</v>
      </c>
      <c r="G11" s="1210" t="s">
        <v>1730</v>
      </c>
      <c r="H11" s="1210" t="s">
        <v>1730</v>
      </c>
      <c r="I11" s="1210" t="s">
        <v>1730</v>
      </c>
      <c r="J11" s="1210" t="s">
        <v>1730</v>
      </c>
      <c r="K11" s="1210" t="s">
        <v>1730</v>
      </c>
      <c r="L11" s="1210" t="s">
        <v>1730</v>
      </c>
      <c r="M11" s="1210" t="s">
        <v>1730</v>
      </c>
      <c r="N11" s="1211" t="s">
        <v>1730</v>
      </c>
      <c r="O11" s="1211" t="s">
        <v>1730</v>
      </c>
      <c r="P11" s="1211" t="s">
        <v>1730</v>
      </c>
      <c r="Q11" s="1211" t="s">
        <v>1730</v>
      </c>
      <c r="R11" s="1211" t="s">
        <v>1730</v>
      </c>
      <c r="S11" s="1211" t="s">
        <v>1734</v>
      </c>
      <c r="T11" s="1211" t="s">
        <v>1734</v>
      </c>
      <c r="U11" s="1211" t="s">
        <v>1734</v>
      </c>
      <c r="V11" s="1211" t="s">
        <v>1732</v>
      </c>
    </row>
    <row r="12" spans="2:22" s="1207" customFormat="1" ht="39" customHeight="1">
      <c r="B12" s="1208">
        <v>6</v>
      </c>
      <c r="C12" s="1209" t="s">
        <v>1735</v>
      </c>
      <c r="D12" s="1210" t="s">
        <v>1736</v>
      </c>
      <c r="E12" s="1210" t="s">
        <v>1736</v>
      </c>
      <c r="F12" s="1210" t="s">
        <v>1736</v>
      </c>
      <c r="G12" s="1210" t="s">
        <v>1736</v>
      </c>
      <c r="H12" s="1210" t="s">
        <v>1736</v>
      </c>
      <c r="I12" s="1210" t="s">
        <v>1736</v>
      </c>
      <c r="J12" s="1210" t="s">
        <v>1736</v>
      </c>
      <c r="K12" s="1210" t="s">
        <v>1736</v>
      </c>
      <c r="L12" s="1210" t="s">
        <v>1736</v>
      </c>
      <c r="M12" s="1210" t="s">
        <v>1736</v>
      </c>
      <c r="N12" s="1211" t="s">
        <v>1736</v>
      </c>
      <c r="O12" s="1211" t="s">
        <v>1736</v>
      </c>
      <c r="P12" s="1211" t="s">
        <v>1736</v>
      </c>
      <c r="Q12" s="1211" t="s">
        <v>1736</v>
      </c>
      <c r="R12" s="1211" t="s">
        <v>1736</v>
      </c>
      <c r="S12" s="1211" t="s">
        <v>1736</v>
      </c>
      <c r="T12" s="1211" t="s">
        <v>1736</v>
      </c>
      <c r="U12" s="1211" t="s">
        <v>1736</v>
      </c>
      <c r="V12" s="1211" t="s">
        <v>1736</v>
      </c>
    </row>
    <row r="13" spans="2:22" s="1207" customFormat="1" ht="24.95" customHeight="1">
      <c r="B13" s="1208">
        <v>7</v>
      </c>
      <c r="C13" s="1209" t="s">
        <v>1737</v>
      </c>
      <c r="D13" s="1210" t="s">
        <v>1738</v>
      </c>
      <c r="E13" s="1210" t="s">
        <v>1738</v>
      </c>
      <c r="F13" s="1210" t="s">
        <v>1738</v>
      </c>
      <c r="G13" s="1210" t="s">
        <v>1738</v>
      </c>
      <c r="H13" s="1210" t="s">
        <v>1738</v>
      </c>
      <c r="I13" s="1210" t="s">
        <v>1738</v>
      </c>
      <c r="J13" s="1210" t="s">
        <v>1738</v>
      </c>
      <c r="K13" s="1210" t="s">
        <v>1738</v>
      </c>
      <c r="L13" s="1210" t="s">
        <v>1738</v>
      </c>
      <c r="M13" s="1210" t="s">
        <v>1738</v>
      </c>
      <c r="N13" s="1211" t="s">
        <v>1738</v>
      </c>
      <c r="O13" s="1211" t="s">
        <v>1738</v>
      </c>
      <c r="P13" s="1211" t="s">
        <v>1738</v>
      </c>
      <c r="Q13" s="1211" t="s">
        <v>1738</v>
      </c>
      <c r="R13" s="1211" t="s">
        <v>1738</v>
      </c>
      <c r="S13" s="1211" t="s">
        <v>1738</v>
      </c>
      <c r="T13" s="1211" t="s">
        <v>1738</v>
      </c>
      <c r="U13" s="1211" t="s">
        <v>1739</v>
      </c>
      <c r="V13" s="1211" t="s">
        <v>1740</v>
      </c>
    </row>
    <row r="14" spans="2:22" s="1207" customFormat="1" ht="39" customHeight="1">
      <c r="B14" s="1208">
        <v>8</v>
      </c>
      <c r="C14" s="1209" t="s">
        <v>1741</v>
      </c>
      <c r="D14" s="1251">
        <v>51173333.333333336</v>
      </c>
      <c r="E14" s="1251">
        <v>7444444.444444445</v>
      </c>
      <c r="F14" s="1251">
        <v>6844444.444444444</v>
      </c>
      <c r="G14" s="1251">
        <v>979166.66666666674</v>
      </c>
      <c r="H14" s="1251">
        <v>5009666.666666666</v>
      </c>
      <c r="I14" s="1251">
        <v>2901111.1111111115</v>
      </c>
      <c r="J14" s="1251">
        <v>28880611.111111112</v>
      </c>
      <c r="K14" s="1251">
        <v>16158333.333333332</v>
      </c>
      <c r="L14" s="1251">
        <v>7904166.666666667</v>
      </c>
      <c r="M14" s="1251">
        <v>5341111.1111111119</v>
      </c>
      <c r="N14" s="1251">
        <v>12835000</v>
      </c>
      <c r="O14" s="1251">
        <v>6416666.6666666679</v>
      </c>
      <c r="P14" s="1251">
        <v>14978255.723906033</v>
      </c>
      <c r="Q14" s="1251">
        <v>300000000</v>
      </c>
      <c r="R14" s="1251">
        <v>46077919.169282019</v>
      </c>
      <c r="S14" s="1251">
        <v>8814030.5079999994</v>
      </c>
      <c r="T14" s="1251">
        <v>1994400</v>
      </c>
      <c r="U14" s="1252">
        <v>1168800</v>
      </c>
      <c r="V14" s="1252">
        <v>4721010338.5283899</v>
      </c>
    </row>
    <row r="15" spans="2:22" s="1207" customFormat="1" ht="24.95" customHeight="1">
      <c r="B15" s="1208">
        <v>9</v>
      </c>
      <c r="C15" s="1209" t="s">
        <v>1742</v>
      </c>
      <c r="D15" s="1251">
        <v>114000000</v>
      </c>
      <c r="E15" s="1251">
        <v>50000000</v>
      </c>
      <c r="F15" s="1251">
        <v>40000000</v>
      </c>
      <c r="G15" s="1251">
        <v>7500000</v>
      </c>
      <c r="H15" s="1251">
        <v>26600000</v>
      </c>
      <c r="I15" s="1251">
        <v>14000000</v>
      </c>
      <c r="J15" s="1251">
        <v>64100000</v>
      </c>
      <c r="K15" s="1251">
        <v>35000000</v>
      </c>
      <c r="L15" s="1251">
        <v>26250000</v>
      </c>
      <c r="M15" s="1251">
        <v>23000000</v>
      </c>
      <c r="N15" s="1252">
        <v>51000000</v>
      </c>
      <c r="O15" s="1252">
        <v>25000000</v>
      </c>
      <c r="P15" s="1252">
        <v>98850000</v>
      </c>
      <c r="Q15" s="1253">
        <v>300000000</v>
      </c>
      <c r="R15" s="1217" t="s">
        <v>1850</v>
      </c>
      <c r="S15" s="1217" t="s">
        <v>1851</v>
      </c>
      <c r="T15" s="1252">
        <v>35000000</v>
      </c>
      <c r="U15" s="1252">
        <v>300000000</v>
      </c>
      <c r="V15" s="1218" t="s">
        <v>1743</v>
      </c>
    </row>
    <row r="16" spans="2:22" s="1207" customFormat="1" ht="24.95" customHeight="1">
      <c r="B16" s="1208" t="s">
        <v>1744</v>
      </c>
      <c r="C16" s="1209" t="s">
        <v>1745</v>
      </c>
      <c r="D16" s="1219">
        <v>1</v>
      </c>
      <c r="E16" s="1220">
        <v>0.84453999999999996</v>
      </c>
      <c r="F16" s="1220">
        <v>0.80400000000000005</v>
      </c>
      <c r="G16" s="1219">
        <v>1</v>
      </c>
      <c r="H16" s="1220">
        <v>0.7319</v>
      </c>
      <c r="I16" s="1220">
        <v>0.72313799999999995</v>
      </c>
      <c r="J16" s="1219">
        <v>1</v>
      </c>
      <c r="K16" s="1219">
        <v>1</v>
      </c>
      <c r="L16" s="1220">
        <v>0.82550000000000001</v>
      </c>
      <c r="M16" s="1220">
        <v>0.81520199999999998</v>
      </c>
      <c r="N16" s="1221">
        <v>0.83199400000000001</v>
      </c>
      <c r="O16" s="1221">
        <v>0.82819500000000001</v>
      </c>
      <c r="P16" s="1222">
        <v>1</v>
      </c>
      <c r="Q16" s="1222">
        <v>1</v>
      </c>
      <c r="R16" s="1222">
        <v>1</v>
      </c>
      <c r="S16" s="1223">
        <v>1</v>
      </c>
      <c r="T16" s="1223">
        <v>1</v>
      </c>
      <c r="U16" s="1223">
        <v>1</v>
      </c>
      <c r="V16" s="1224" t="s">
        <v>1743</v>
      </c>
    </row>
    <row r="17" spans="2:22" s="1207" customFormat="1" ht="24.95" customHeight="1">
      <c r="B17" s="1208" t="s">
        <v>1746</v>
      </c>
      <c r="C17" s="1209" t="s">
        <v>1747</v>
      </c>
      <c r="D17" s="1225">
        <v>1</v>
      </c>
      <c r="E17" s="1225">
        <v>1</v>
      </c>
      <c r="F17" s="1225">
        <v>1</v>
      </c>
      <c r="G17" s="1225">
        <v>1</v>
      </c>
      <c r="H17" s="1225">
        <v>1</v>
      </c>
      <c r="I17" s="1225">
        <v>1</v>
      </c>
      <c r="J17" s="1225">
        <v>1</v>
      </c>
      <c r="K17" s="1225">
        <v>1</v>
      </c>
      <c r="L17" s="1225">
        <v>1</v>
      </c>
      <c r="M17" s="1225">
        <v>1</v>
      </c>
      <c r="N17" s="1226">
        <v>1</v>
      </c>
      <c r="O17" s="1226">
        <v>1</v>
      </c>
      <c r="P17" s="1226">
        <v>1</v>
      </c>
      <c r="Q17" s="1226">
        <v>1</v>
      </c>
      <c r="R17" s="1226">
        <v>1</v>
      </c>
      <c r="S17" s="1226">
        <v>1</v>
      </c>
      <c r="T17" s="1226">
        <v>1</v>
      </c>
      <c r="U17" s="1226">
        <v>1</v>
      </c>
      <c r="V17" s="1226" t="s">
        <v>1743</v>
      </c>
    </row>
    <row r="18" spans="2:22" s="1207" customFormat="1" ht="24.95" customHeight="1">
      <c r="B18" s="1208">
        <v>10</v>
      </c>
      <c r="C18" s="1209" t="s">
        <v>1748</v>
      </c>
      <c r="D18" s="1210" t="s">
        <v>1749</v>
      </c>
      <c r="E18" s="1210" t="s">
        <v>1749</v>
      </c>
      <c r="F18" s="1210" t="s">
        <v>1749</v>
      </c>
      <c r="G18" s="1210" t="s">
        <v>1749</v>
      </c>
      <c r="H18" s="1210" t="s">
        <v>1749</v>
      </c>
      <c r="I18" s="1210" t="s">
        <v>1749</v>
      </c>
      <c r="J18" s="1210" t="s">
        <v>1749</v>
      </c>
      <c r="K18" s="1210" t="s">
        <v>1749</v>
      </c>
      <c r="L18" s="1210" t="s">
        <v>1749</v>
      </c>
      <c r="M18" s="1210" t="s">
        <v>1749</v>
      </c>
      <c r="N18" s="1211" t="s">
        <v>1749</v>
      </c>
      <c r="O18" s="1211" t="s">
        <v>1749</v>
      </c>
      <c r="P18" s="1211" t="s">
        <v>1749</v>
      </c>
      <c r="Q18" s="1211" t="s">
        <v>1749</v>
      </c>
      <c r="R18" s="1211" t="s">
        <v>1749</v>
      </c>
      <c r="S18" s="1211" t="s">
        <v>1749</v>
      </c>
      <c r="T18" s="1211" t="s">
        <v>1749</v>
      </c>
      <c r="U18" s="1211" t="s">
        <v>11</v>
      </c>
      <c r="V18" s="1211" t="s">
        <v>11</v>
      </c>
    </row>
    <row r="19" spans="2:22" s="1207" customFormat="1" ht="24.95" customHeight="1">
      <c r="B19" s="1208">
        <v>11</v>
      </c>
      <c r="C19" s="1209" t="s">
        <v>1750</v>
      </c>
      <c r="D19" s="1227" t="s">
        <v>1751</v>
      </c>
      <c r="E19" s="1210" t="s">
        <v>1752</v>
      </c>
      <c r="F19" s="1210" t="s">
        <v>1753</v>
      </c>
      <c r="G19" s="1210" t="s">
        <v>1754</v>
      </c>
      <c r="H19" s="1210" t="s">
        <v>1755</v>
      </c>
      <c r="I19" s="1210" t="s">
        <v>1756</v>
      </c>
      <c r="J19" s="1210" t="s">
        <v>1757</v>
      </c>
      <c r="K19" s="1210" t="s">
        <v>1758</v>
      </c>
      <c r="L19" s="1210" t="s">
        <v>1759</v>
      </c>
      <c r="M19" s="1210" t="s">
        <v>1760</v>
      </c>
      <c r="N19" s="1211" t="s">
        <v>1761</v>
      </c>
      <c r="O19" s="1211" t="s">
        <v>1761</v>
      </c>
      <c r="P19" s="1211" t="s">
        <v>1762</v>
      </c>
      <c r="Q19" s="1211" t="s">
        <v>1763</v>
      </c>
      <c r="R19" s="1211" t="s">
        <v>1763</v>
      </c>
      <c r="S19" s="1211" t="s">
        <v>1764</v>
      </c>
      <c r="T19" s="1211" t="s">
        <v>1765</v>
      </c>
      <c r="U19" s="1211" t="s">
        <v>1766</v>
      </c>
      <c r="V19" s="1211" t="s">
        <v>1743</v>
      </c>
    </row>
    <row r="20" spans="2:22" s="1207" customFormat="1" ht="24.95" customHeight="1">
      <c r="B20" s="1208">
        <v>12</v>
      </c>
      <c r="C20" s="1209" t="s">
        <v>1767</v>
      </c>
      <c r="D20" s="1210" t="s">
        <v>1768</v>
      </c>
      <c r="E20" s="1210" t="s">
        <v>1768</v>
      </c>
      <c r="F20" s="1210" t="s">
        <v>1768</v>
      </c>
      <c r="G20" s="1210" t="s">
        <v>1768</v>
      </c>
      <c r="H20" s="1210" t="s">
        <v>1768</v>
      </c>
      <c r="I20" s="1210" t="s">
        <v>1768</v>
      </c>
      <c r="J20" s="1210" t="s">
        <v>1768</v>
      </c>
      <c r="K20" s="1210" t="s">
        <v>1768</v>
      </c>
      <c r="L20" s="1210" t="s">
        <v>1768</v>
      </c>
      <c r="M20" s="1210" t="s">
        <v>1768</v>
      </c>
      <c r="N20" s="1211" t="s">
        <v>1768</v>
      </c>
      <c r="O20" s="1211" t="s">
        <v>1768</v>
      </c>
      <c r="P20" s="1211" t="s">
        <v>1768</v>
      </c>
      <c r="Q20" s="1211" t="s">
        <v>1768</v>
      </c>
      <c r="R20" s="1211" t="s">
        <v>1768</v>
      </c>
      <c r="S20" s="1211" t="s">
        <v>1769</v>
      </c>
      <c r="T20" s="1211" t="s">
        <v>1769</v>
      </c>
      <c r="U20" s="1211" t="s">
        <v>1769</v>
      </c>
      <c r="V20" s="1211" t="s">
        <v>1770</v>
      </c>
    </row>
    <row r="21" spans="2:22" s="1207" customFormat="1" ht="24.95" customHeight="1">
      <c r="B21" s="1208">
        <v>13</v>
      </c>
      <c r="C21" s="1209" t="s">
        <v>1771</v>
      </c>
      <c r="D21" s="1227" t="s">
        <v>1772</v>
      </c>
      <c r="E21" s="1210" t="s">
        <v>1773</v>
      </c>
      <c r="F21" s="1210" t="s">
        <v>1774</v>
      </c>
      <c r="G21" s="1210" t="s">
        <v>1775</v>
      </c>
      <c r="H21" s="1210" t="s">
        <v>1776</v>
      </c>
      <c r="I21" s="1210" t="s">
        <v>1777</v>
      </c>
      <c r="J21" s="1210" t="s">
        <v>1778</v>
      </c>
      <c r="K21" s="1210" t="s">
        <v>1779</v>
      </c>
      <c r="L21" s="1210" t="s">
        <v>1780</v>
      </c>
      <c r="M21" s="1210" t="s">
        <v>1781</v>
      </c>
      <c r="N21" s="1211" t="s">
        <v>1782</v>
      </c>
      <c r="O21" s="1211" t="s">
        <v>1783</v>
      </c>
      <c r="P21" s="1211" t="s">
        <v>1784</v>
      </c>
      <c r="Q21" s="1211" t="s">
        <v>1785</v>
      </c>
      <c r="R21" s="1211" t="s">
        <v>1785</v>
      </c>
      <c r="S21" s="1211" t="s">
        <v>1770</v>
      </c>
      <c r="T21" s="1211" t="s">
        <v>1770</v>
      </c>
      <c r="U21" s="1211" t="s">
        <v>1770</v>
      </c>
      <c r="V21" s="1211" t="s">
        <v>1743</v>
      </c>
    </row>
    <row r="22" spans="2:22" s="1207" customFormat="1" ht="36" customHeight="1">
      <c r="B22" s="1208">
        <v>14</v>
      </c>
      <c r="C22" s="1209" t="s">
        <v>1786</v>
      </c>
      <c r="D22" s="1210" t="s">
        <v>1787</v>
      </c>
      <c r="E22" s="1210" t="s">
        <v>1787</v>
      </c>
      <c r="F22" s="1210" t="s">
        <v>1787</v>
      </c>
      <c r="G22" s="1210" t="s">
        <v>1787</v>
      </c>
      <c r="H22" s="1210" t="s">
        <v>1787</v>
      </c>
      <c r="I22" s="1210" t="s">
        <v>1787</v>
      </c>
      <c r="J22" s="1210" t="s">
        <v>1787</v>
      </c>
      <c r="K22" s="1210" t="s">
        <v>1787</v>
      </c>
      <c r="L22" s="1210" t="s">
        <v>1787</v>
      </c>
      <c r="M22" s="1210" t="s">
        <v>1787</v>
      </c>
      <c r="N22" s="1211" t="s">
        <v>1787</v>
      </c>
      <c r="O22" s="1211" t="s">
        <v>1787</v>
      </c>
      <c r="P22" s="1211" t="s">
        <v>1788</v>
      </c>
      <c r="Q22" s="1211" t="s">
        <v>1787</v>
      </c>
      <c r="R22" s="1211" t="s">
        <v>1787</v>
      </c>
      <c r="S22" s="1211" t="s">
        <v>1787</v>
      </c>
      <c r="T22" s="1211" t="s">
        <v>1787</v>
      </c>
      <c r="U22" s="1211" t="s">
        <v>1787</v>
      </c>
      <c r="V22" s="1211" t="s">
        <v>1743</v>
      </c>
    </row>
    <row r="23" spans="2:22" s="1207" customFormat="1" ht="146.25">
      <c r="B23" s="1208">
        <v>15</v>
      </c>
      <c r="C23" s="1209" t="s">
        <v>1789</v>
      </c>
      <c r="D23" s="1210" t="s">
        <v>1790</v>
      </c>
      <c r="E23" s="1210" t="s">
        <v>1790</v>
      </c>
      <c r="F23" s="1210" t="s">
        <v>1790</v>
      </c>
      <c r="G23" s="1210" t="s">
        <v>1790</v>
      </c>
      <c r="H23" s="1210" t="s">
        <v>1790</v>
      </c>
      <c r="I23" s="1210" t="s">
        <v>1790</v>
      </c>
      <c r="J23" s="1210" t="s">
        <v>1790</v>
      </c>
      <c r="K23" s="1210" t="s">
        <v>1790</v>
      </c>
      <c r="L23" s="1210" t="s">
        <v>1790</v>
      </c>
      <c r="M23" s="1210" t="s">
        <v>1790</v>
      </c>
      <c r="N23" s="1211" t="s">
        <v>1790</v>
      </c>
      <c r="O23" s="1211" t="s">
        <v>1790</v>
      </c>
      <c r="P23" s="1228" t="s">
        <v>1791</v>
      </c>
      <c r="Q23" s="1211" t="s">
        <v>1792</v>
      </c>
      <c r="R23" s="1211" t="s">
        <v>1793</v>
      </c>
      <c r="S23" s="1211" t="s">
        <v>1794</v>
      </c>
      <c r="T23" s="1211" t="s">
        <v>1795</v>
      </c>
      <c r="U23" s="1211" t="s">
        <v>1796</v>
      </c>
      <c r="V23" s="1211" t="s">
        <v>1743</v>
      </c>
    </row>
    <row r="24" spans="2:22" s="1207" customFormat="1" ht="36" customHeight="1">
      <c r="B24" s="1208">
        <v>16</v>
      </c>
      <c r="C24" s="1229" t="s">
        <v>1797</v>
      </c>
      <c r="D24" s="1210" t="s">
        <v>1743</v>
      </c>
      <c r="E24" s="1210" t="s">
        <v>1743</v>
      </c>
      <c r="F24" s="1210" t="s">
        <v>1743</v>
      </c>
      <c r="G24" s="1210" t="s">
        <v>1743</v>
      </c>
      <c r="H24" s="1210" t="s">
        <v>1743</v>
      </c>
      <c r="I24" s="1210" t="s">
        <v>1743</v>
      </c>
      <c r="J24" s="1210" t="s">
        <v>1743</v>
      </c>
      <c r="K24" s="1210" t="s">
        <v>1743</v>
      </c>
      <c r="L24" s="1210" t="s">
        <v>1743</v>
      </c>
      <c r="M24" s="1210" t="s">
        <v>1743</v>
      </c>
      <c r="N24" s="1230" t="s">
        <v>1743</v>
      </c>
      <c r="O24" s="1230" t="s">
        <v>1743</v>
      </c>
      <c r="P24" s="1230" t="s">
        <v>1743</v>
      </c>
      <c r="Q24" s="1230" t="s">
        <v>1743</v>
      </c>
      <c r="R24" s="1230" t="s">
        <v>1743</v>
      </c>
      <c r="S24" s="1211" t="s">
        <v>1798</v>
      </c>
      <c r="T24" s="1211" t="s">
        <v>1798</v>
      </c>
      <c r="U24" s="1211" t="s">
        <v>1798</v>
      </c>
      <c r="V24" s="1211" t="s">
        <v>1743</v>
      </c>
    </row>
    <row r="25" spans="2:22" s="1216" customFormat="1" ht="24.95" customHeight="1">
      <c r="B25" s="1212" t="s">
        <v>1799</v>
      </c>
      <c r="C25" s="1231"/>
      <c r="D25" s="1214"/>
      <c r="E25" s="1214"/>
      <c r="F25" s="1214"/>
      <c r="G25" s="1214"/>
      <c r="H25" s="1214"/>
      <c r="I25" s="1214"/>
      <c r="J25" s="1214"/>
      <c r="K25" s="1214"/>
      <c r="L25" s="1214"/>
      <c r="M25" s="1214"/>
      <c r="N25" s="1214"/>
      <c r="O25" s="1214"/>
      <c r="P25" s="1214"/>
      <c r="Q25" s="1214"/>
      <c r="R25" s="1214"/>
      <c r="S25" s="1214"/>
      <c r="T25" s="1214"/>
      <c r="U25" s="1214"/>
      <c r="V25" s="1214"/>
    </row>
    <row r="26" spans="2:22" s="1207" customFormat="1" ht="24.95" customHeight="1">
      <c r="B26" s="1208">
        <v>17</v>
      </c>
      <c r="C26" s="1209" t="s">
        <v>1800</v>
      </c>
      <c r="D26" s="1210" t="s">
        <v>1801</v>
      </c>
      <c r="E26" s="1210" t="s">
        <v>1802</v>
      </c>
      <c r="F26" s="1210" t="s">
        <v>1802</v>
      </c>
      <c r="G26" s="1210" t="s">
        <v>1802</v>
      </c>
      <c r="H26" s="1210" t="s">
        <v>1802</v>
      </c>
      <c r="I26" s="1210" t="s">
        <v>1802</v>
      </c>
      <c r="J26" s="1210" t="s">
        <v>1801</v>
      </c>
      <c r="K26" s="1210" t="s">
        <v>1801</v>
      </c>
      <c r="L26" s="1210" t="s">
        <v>1802</v>
      </c>
      <c r="M26" s="1210" t="s">
        <v>1802</v>
      </c>
      <c r="N26" s="1211" t="s">
        <v>1802</v>
      </c>
      <c r="O26" s="1211" t="s">
        <v>1802</v>
      </c>
      <c r="P26" s="1211" t="s">
        <v>1802</v>
      </c>
      <c r="Q26" s="1211" t="s">
        <v>1803</v>
      </c>
      <c r="R26" s="1211" t="s">
        <v>1801</v>
      </c>
      <c r="S26" s="1211" t="s">
        <v>1801</v>
      </c>
      <c r="T26" s="1211" t="s">
        <v>1801</v>
      </c>
      <c r="U26" s="1211" t="s">
        <v>1804</v>
      </c>
      <c r="V26" s="1211" t="s">
        <v>1801</v>
      </c>
    </row>
    <row r="27" spans="2:22" s="1207" customFormat="1" ht="84.95" customHeight="1">
      <c r="B27" s="1208">
        <v>18</v>
      </c>
      <c r="C27" s="1229" t="s">
        <v>1805</v>
      </c>
      <c r="D27" s="1210" t="s">
        <v>1806</v>
      </c>
      <c r="E27" s="1232">
        <v>9.3100000000000002E-2</v>
      </c>
      <c r="F27" s="1233">
        <v>8.5190000000000002E-2</v>
      </c>
      <c r="G27" s="1233">
        <v>6.3829999999999998E-2</v>
      </c>
      <c r="H27" s="1233">
        <v>7.1499999999999994E-2</v>
      </c>
      <c r="I27" s="1233">
        <v>7.0099999999999996E-2</v>
      </c>
      <c r="J27" s="1210" t="s">
        <v>1806</v>
      </c>
      <c r="K27" s="1210" t="s">
        <v>1806</v>
      </c>
      <c r="L27" s="1232">
        <v>0.09</v>
      </c>
      <c r="M27" s="1232">
        <v>0.09</v>
      </c>
      <c r="N27" s="1234">
        <v>9.1495999999999994E-2</v>
      </c>
      <c r="O27" s="1234">
        <v>0.09</v>
      </c>
      <c r="P27" s="1234">
        <v>0.13</v>
      </c>
      <c r="Q27" s="1211" t="s">
        <v>1807</v>
      </c>
      <c r="R27" s="1211" t="s">
        <v>1808</v>
      </c>
      <c r="S27" s="1211" t="s">
        <v>1809</v>
      </c>
      <c r="T27" s="1211" t="s">
        <v>1810</v>
      </c>
      <c r="U27" s="1211" t="s">
        <v>1811</v>
      </c>
      <c r="V27" s="1211" t="s">
        <v>1743</v>
      </c>
    </row>
    <row r="28" spans="2:22" s="1207" customFormat="1" ht="24.95" customHeight="1">
      <c r="B28" s="1208">
        <v>19</v>
      </c>
      <c r="C28" s="1209" t="s">
        <v>1812</v>
      </c>
      <c r="D28" s="1210" t="s">
        <v>1788</v>
      </c>
      <c r="E28" s="1210" t="s">
        <v>1788</v>
      </c>
      <c r="F28" s="1210" t="s">
        <v>1788</v>
      </c>
      <c r="G28" s="1210" t="s">
        <v>1788</v>
      </c>
      <c r="H28" s="1210" t="s">
        <v>1788</v>
      </c>
      <c r="I28" s="1210" t="s">
        <v>1788</v>
      </c>
      <c r="J28" s="1210" t="s">
        <v>1788</v>
      </c>
      <c r="K28" s="1210" t="s">
        <v>1788</v>
      </c>
      <c r="L28" s="1210" t="s">
        <v>1788</v>
      </c>
      <c r="M28" s="1210" t="s">
        <v>1788</v>
      </c>
      <c r="N28" s="1211" t="s">
        <v>1788</v>
      </c>
      <c r="O28" s="1211" t="s">
        <v>1788</v>
      </c>
      <c r="P28" s="1211" t="s">
        <v>1788</v>
      </c>
      <c r="Q28" s="1211" t="s">
        <v>1788</v>
      </c>
      <c r="R28" s="1211" t="s">
        <v>1788</v>
      </c>
      <c r="S28" s="1211" t="s">
        <v>1788</v>
      </c>
      <c r="T28" s="1211" t="s">
        <v>1788</v>
      </c>
      <c r="U28" s="1211" t="s">
        <v>1788</v>
      </c>
      <c r="V28" s="1211" t="s">
        <v>1743</v>
      </c>
    </row>
    <row r="29" spans="2:22" s="1207" customFormat="1" ht="30" customHeight="1">
      <c r="B29" s="1208" t="s">
        <v>72</v>
      </c>
      <c r="C29" s="1229" t="s">
        <v>1813</v>
      </c>
      <c r="D29" s="1210" t="s">
        <v>1814</v>
      </c>
      <c r="E29" s="1210" t="s">
        <v>1814</v>
      </c>
      <c r="F29" s="1210" t="s">
        <v>1814</v>
      </c>
      <c r="G29" s="1210" t="s">
        <v>1814</v>
      </c>
      <c r="H29" s="1210" t="s">
        <v>1814</v>
      </c>
      <c r="I29" s="1211" t="s">
        <v>1814</v>
      </c>
      <c r="J29" s="1211" t="s">
        <v>1814</v>
      </c>
      <c r="K29" s="1211" t="s">
        <v>1814</v>
      </c>
      <c r="L29" s="1211" t="s">
        <v>1814</v>
      </c>
      <c r="M29" s="1211" t="s">
        <v>1814</v>
      </c>
      <c r="N29" s="1211" t="s">
        <v>1814</v>
      </c>
      <c r="O29" s="1211" t="s">
        <v>1814</v>
      </c>
      <c r="P29" s="1211" t="s">
        <v>1814</v>
      </c>
      <c r="Q29" s="1211" t="s">
        <v>1814</v>
      </c>
      <c r="R29" s="1211" t="s">
        <v>1814</v>
      </c>
      <c r="S29" s="1211" t="s">
        <v>1814</v>
      </c>
      <c r="T29" s="1211" t="s">
        <v>1814</v>
      </c>
      <c r="U29" s="1211" t="s">
        <v>1815</v>
      </c>
      <c r="V29" s="1211" t="s">
        <v>1815</v>
      </c>
    </row>
    <row r="30" spans="2:22" s="1207" customFormat="1" ht="39" customHeight="1">
      <c r="B30" s="1208" t="s">
        <v>75</v>
      </c>
      <c r="C30" s="1229" t="s">
        <v>1816</v>
      </c>
      <c r="D30" s="1210" t="s">
        <v>1814</v>
      </c>
      <c r="E30" s="1210" t="s">
        <v>1814</v>
      </c>
      <c r="F30" s="1210" t="s">
        <v>1814</v>
      </c>
      <c r="G30" s="1210" t="s">
        <v>1814</v>
      </c>
      <c r="H30" s="1210" t="s">
        <v>1814</v>
      </c>
      <c r="I30" s="1211" t="s">
        <v>1814</v>
      </c>
      <c r="J30" s="1211" t="s">
        <v>1814</v>
      </c>
      <c r="K30" s="1211" t="s">
        <v>1814</v>
      </c>
      <c r="L30" s="1211" t="s">
        <v>1814</v>
      </c>
      <c r="M30" s="1211" t="s">
        <v>1814</v>
      </c>
      <c r="N30" s="1211" t="s">
        <v>1814</v>
      </c>
      <c r="O30" s="1211" t="s">
        <v>1814</v>
      </c>
      <c r="P30" s="1211" t="s">
        <v>1814</v>
      </c>
      <c r="Q30" s="1211" t="s">
        <v>1814</v>
      </c>
      <c r="R30" s="1211" t="s">
        <v>1814</v>
      </c>
      <c r="S30" s="1211" t="s">
        <v>1814</v>
      </c>
      <c r="T30" s="1211" t="s">
        <v>1814</v>
      </c>
      <c r="U30" s="1211" t="s">
        <v>1815</v>
      </c>
      <c r="V30" s="1211" t="s">
        <v>1743</v>
      </c>
    </row>
    <row r="31" spans="2:22" s="1207" customFormat="1" ht="24.95" customHeight="1">
      <c r="B31" s="1208">
        <v>21</v>
      </c>
      <c r="C31" s="1229" t="s">
        <v>1817</v>
      </c>
      <c r="D31" s="1210" t="s">
        <v>1788</v>
      </c>
      <c r="E31" s="1210" t="s">
        <v>1788</v>
      </c>
      <c r="F31" s="1210" t="s">
        <v>1788</v>
      </c>
      <c r="G31" s="1210" t="s">
        <v>1788</v>
      </c>
      <c r="H31" s="1210" t="s">
        <v>1788</v>
      </c>
      <c r="I31" s="1211" t="s">
        <v>1788</v>
      </c>
      <c r="J31" s="1211" t="s">
        <v>1788</v>
      </c>
      <c r="K31" s="1211" t="s">
        <v>1788</v>
      </c>
      <c r="L31" s="1211" t="s">
        <v>1788</v>
      </c>
      <c r="M31" s="1211" t="s">
        <v>1788</v>
      </c>
      <c r="N31" s="1211" t="s">
        <v>1788</v>
      </c>
      <c r="O31" s="1211" t="s">
        <v>1788</v>
      </c>
      <c r="P31" s="1211" t="s">
        <v>1788</v>
      </c>
      <c r="Q31" s="1211" t="s">
        <v>1788</v>
      </c>
      <c r="R31" s="1211" t="s">
        <v>1788</v>
      </c>
      <c r="S31" s="1211" t="s">
        <v>1787</v>
      </c>
      <c r="T31" s="1211" t="s">
        <v>1787</v>
      </c>
      <c r="U31" s="1211" t="s">
        <v>1788</v>
      </c>
      <c r="V31" s="1211" t="s">
        <v>1743</v>
      </c>
    </row>
    <row r="32" spans="2:22" s="1207" customFormat="1" ht="24.95" customHeight="1">
      <c r="B32" s="1208">
        <v>22</v>
      </c>
      <c r="C32" s="1229" t="s">
        <v>1818</v>
      </c>
      <c r="D32" s="1210" t="s">
        <v>1819</v>
      </c>
      <c r="E32" s="1210" t="s">
        <v>1819</v>
      </c>
      <c r="F32" s="1210" t="s">
        <v>1819</v>
      </c>
      <c r="G32" s="1210" t="s">
        <v>1819</v>
      </c>
      <c r="H32" s="1210" t="s">
        <v>1819</v>
      </c>
      <c r="I32" s="1211" t="s">
        <v>1819</v>
      </c>
      <c r="J32" s="1211" t="s">
        <v>1819</v>
      </c>
      <c r="K32" s="1211" t="s">
        <v>1819</v>
      </c>
      <c r="L32" s="1211" t="s">
        <v>1819</v>
      </c>
      <c r="M32" s="1211" t="s">
        <v>1819</v>
      </c>
      <c r="N32" s="1211" t="s">
        <v>1819</v>
      </c>
      <c r="O32" s="1211" t="s">
        <v>1819</v>
      </c>
      <c r="P32" s="1211" t="s">
        <v>1819</v>
      </c>
      <c r="Q32" s="1211" t="s">
        <v>1819</v>
      </c>
      <c r="R32" s="1211" t="s">
        <v>1819</v>
      </c>
      <c r="S32" s="1211" t="s">
        <v>1820</v>
      </c>
      <c r="T32" s="1211" t="s">
        <v>1820</v>
      </c>
      <c r="U32" s="1211" t="s">
        <v>1819</v>
      </c>
      <c r="V32" s="1211" t="s">
        <v>1819</v>
      </c>
    </row>
    <row r="33" spans="2:22" s="1207" customFormat="1" ht="24.95" customHeight="1">
      <c r="B33" s="1208">
        <v>23</v>
      </c>
      <c r="C33" s="1229" t="s">
        <v>1821</v>
      </c>
      <c r="D33" s="1210" t="s">
        <v>1822</v>
      </c>
      <c r="E33" s="1210" t="s">
        <v>1822</v>
      </c>
      <c r="F33" s="1210" t="s">
        <v>1822</v>
      </c>
      <c r="G33" s="1210" t="s">
        <v>1822</v>
      </c>
      <c r="H33" s="1210" t="s">
        <v>1822</v>
      </c>
      <c r="I33" s="1211" t="s">
        <v>1822</v>
      </c>
      <c r="J33" s="1211" t="s">
        <v>1822</v>
      </c>
      <c r="K33" s="1211" t="s">
        <v>1822</v>
      </c>
      <c r="L33" s="1211" t="s">
        <v>1822</v>
      </c>
      <c r="M33" s="1211" t="s">
        <v>1822</v>
      </c>
      <c r="N33" s="1211" t="s">
        <v>1822</v>
      </c>
      <c r="O33" s="1211" t="s">
        <v>1822</v>
      </c>
      <c r="P33" s="1211" t="s">
        <v>1822</v>
      </c>
      <c r="Q33" s="1211" t="s">
        <v>1822</v>
      </c>
      <c r="R33" s="1211" t="s">
        <v>1822</v>
      </c>
      <c r="S33" s="1211" t="s">
        <v>1822</v>
      </c>
      <c r="T33" s="1211" t="s">
        <v>1822</v>
      </c>
      <c r="U33" s="1211" t="s">
        <v>1822</v>
      </c>
      <c r="V33" s="1211" t="s">
        <v>1822</v>
      </c>
    </row>
    <row r="34" spans="2:22" s="1207" customFormat="1" ht="24.95" customHeight="1">
      <c r="B34" s="1208">
        <v>24</v>
      </c>
      <c r="C34" s="1229" t="s">
        <v>1823</v>
      </c>
      <c r="D34" s="1210" t="s">
        <v>1743</v>
      </c>
      <c r="E34" s="1210" t="s">
        <v>1743</v>
      </c>
      <c r="F34" s="1210" t="s">
        <v>1743</v>
      </c>
      <c r="G34" s="1210" t="s">
        <v>1743</v>
      </c>
      <c r="H34" s="1210" t="s">
        <v>1743</v>
      </c>
      <c r="I34" s="1211" t="s">
        <v>1743</v>
      </c>
      <c r="J34" s="1211" t="s">
        <v>1743</v>
      </c>
      <c r="K34" s="1211" t="s">
        <v>1743</v>
      </c>
      <c r="L34" s="1211" t="s">
        <v>1743</v>
      </c>
      <c r="M34" s="1211" t="s">
        <v>1743</v>
      </c>
      <c r="N34" s="1211" t="s">
        <v>1743</v>
      </c>
      <c r="O34" s="1211" t="s">
        <v>1743</v>
      </c>
      <c r="P34" s="1211" t="s">
        <v>1743</v>
      </c>
      <c r="Q34" s="1211" t="s">
        <v>1743</v>
      </c>
      <c r="R34" s="1211" t="s">
        <v>1743</v>
      </c>
      <c r="S34" s="1211" t="s">
        <v>1743</v>
      </c>
      <c r="T34" s="1211" t="s">
        <v>1743</v>
      </c>
      <c r="U34" s="1211" t="s">
        <v>1743</v>
      </c>
      <c r="V34" s="1211" t="s">
        <v>1743</v>
      </c>
    </row>
    <row r="35" spans="2:22" s="1207" customFormat="1" ht="24.95" customHeight="1">
      <c r="B35" s="1208">
        <v>25</v>
      </c>
      <c r="C35" s="1229" t="s">
        <v>1824</v>
      </c>
      <c r="D35" s="1210" t="s">
        <v>1743</v>
      </c>
      <c r="E35" s="1210" t="s">
        <v>1743</v>
      </c>
      <c r="F35" s="1210" t="s">
        <v>1743</v>
      </c>
      <c r="G35" s="1210" t="s">
        <v>1743</v>
      </c>
      <c r="H35" s="1210" t="s">
        <v>1743</v>
      </c>
      <c r="I35" s="1211" t="s">
        <v>1743</v>
      </c>
      <c r="J35" s="1211" t="s">
        <v>1743</v>
      </c>
      <c r="K35" s="1211" t="s">
        <v>1743</v>
      </c>
      <c r="L35" s="1211" t="s">
        <v>1743</v>
      </c>
      <c r="M35" s="1211" t="s">
        <v>1743</v>
      </c>
      <c r="N35" s="1211" t="s">
        <v>1743</v>
      </c>
      <c r="O35" s="1211" t="s">
        <v>1743</v>
      </c>
      <c r="P35" s="1211" t="s">
        <v>1743</v>
      </c>
      <c r="Q35" s="1211" t="s">
        <v>1743</v>
      </c>
      <c r="R35" s="1211" t="s">
        <v>1743</v>
      </c>
      <c r="S35" s="1211" t="s">
        <v>1743</v>
      </c>
      <c r="T35" s="1211" t="s">
        <v>1743</v>
      </c>
      <c r="U35" s="1211" t="s">
        <v>1743</v>
      </c>
      <c r="V35" s="1211" t="s">
        <v>1743</v>
      </c>
    </row>
    <row r="36" spans="2:22" s="1207" customFormat="1" ht="24.95" customHeight="1">
      <c r="B36" s="1208">
        <v>26</v>
      </c>
      <c r="C36" s="1229" t="s">
        <v>1825</v>
      </c>
      <c r="D36" s="1210" t="s">
        <v>1743</v>
      </c>
      <c r="E36" s="1210" t="s">
        <v>1743</v>
      </c>
      <c r="F36" s="1210" t="s">
        <v>1743</v>
      </c>
      <c r="G36" s="1210" t="s">
        <v>1743</v>
      </c>
      <c r="H36" s="1210" t="s">
        <v>1743</v>
      </c>
      <c r="I36" s="1211" t="s">
        <v>1743</v>
      </c>
      <c r="J36" s="1211" t="s">
        <v>1743</v>
      </c>
      <c r="K36" s="1211" t="s">
        <v>1743</v>
      </c>
      <c r="L36" s="1211" t="s">
        <v>1743</v>
      </c>
      <c r="M36" s="1211" t="s">
        <v>1743</v>
      </c>
      <c r="N36" s="1211" t="s">
        <v>1743</v>
      </c>
      <c r="O36" s="1211" t="s">
        <v>1743</v>
      </c>
      <c r="P36" s="1211" t="s">
        <v>1743</v>
      </c>
      <c r="Q36" s="1211" t="s">
        <v>1743</v>
      </c>
      <c r="R36" s="1211" t="s">
        <v>1743</v>
      </c>
      <c r="S36" s="1211" t="s">
        <v>1743</v>
      </c>
      <c r="T36" s="1211" t="s">
        <v>1743</v>
      </c>
      <c r="U36" s="1211" t="s">
        <v>1743</v>
      </c>
      <c r="V36" s="1211" t="s">
        <v>1743</v>
      </c>
    </row>
    <row r="37" spans="2:22" s="1207" customFormat="1" ht="24.95" customHeight="1">
      <c r="B37" s="1208">
        <v>27</v>
      </c>
      <c r="C37" s="1229" t="s">
        <v>1826</v>
      </c>
      <c r="D37" s="1210" t="s">
        <v>1743</v>
      </c>
      <c r="E37" s="1210" t="s">
        <v>1743</v>
      </c>
      <c r="F37" s="1210" t="s">
        <v>1743</v>
      </c>
      <c r="G37" s="1210" t="s">
        <v>1743</v>
      </c>
      <c r="H37" s="1210" t="s">
        <v>1743</v>
      </c>
      <c r="I37" s="1211" t="s">
        <v>1743</v>
      </c>
      <c r="J37" s="1211" t="s">
        <v>1743</v>
      </c>
      <c r="K37" s="1211" t="s">
        <v>1743</v>
      </c>
      <c r="L37" s="1211" t="s">
        <v>1743</v>
      </c>
      <c r="M37" s="1211" t="s">
        <v>1743</v>
      </c>
      <c r="N37" s="1211" t="s">
        <v>1743</v>
      </c>
      <c r="O37" s="1211" t="s">
        <v>1743</v>
      </c>
      <c r="P37" s="1211" t="s">
        <v>1743</v>
      </c>
      <c r="Q37" s="1211" t="s">
        <v>1743</v>
      </c>
      <c r="R37" s="1211" t="s">
        <v>1743</v>
      </c>
      <c r="S37" s="1211" t="s">
        <v>1743</v>
      </c>
      <c r="T37" s="1211" t="s">
        <v>1743</v>
      </c>
      <c r="U37" s="1211" t="s">
        <v>1743</v>
      </c>
      <c r="V37" s="1211" t="s">
        <v>1743</v>
      </c>
    </row>
    <row r="38" spans="2:22" s="1207" customFormat="1" ht="39" customHeight="1">
      <c r="B38" s="1208">
        <v>28</v>
      </c>
      <c r="C38" s="1229" t="s">
        <v>1827</v>
      </c>
      <c r="D38" s="1210" t="s">
        <v>1743</v>
      </c>
      <c r="E38" s="1210" t="s">
        <v>1743</v>
      </c>
      <c r="F38" s="1210" t="s">
        <v>1743</v>
      </c>
      <c r="G38" s="1210" t="s">
        <v>1743</v>
      </c>
      <c r="H38" s="1210" t="s">
        <v>1743</v>
      </c>
      <c r="I38" s="1211" t="s">
        <v>1743</v>
      </c>
      <c r="J38" s="1211" t="s">
        <v>1743</v>
      </c>
      <c r="K38" s="1211" t="s">
        <v>1743</v>
      </c>
      <c r="L38" s="1211" t="s">
        <v>1743</v>
      </c>
      <c r="M38" s="1211" t="s">
        <v>1743</v>
      </c>
      <c r="N38" s="1211" t="s">
        <v>1743</v>
      </c>
      <c r="O38" s="1211" t="s">
        <v>1743</v>
      </c>
      <c r="P38" s="1211" t="s">
        <v>1743</v>
      </c>
      <c r="Q38" s="1211" t="s">
        <v>1743</v>
      </c>
      <c r="R38" s="1211" t="s">
        <v>1743</v>
      </c>
      <c r="S38" s="1211" t="s">
        <v>1743</v>
      </c>
      <c r="T38" s="1211" t="s">
        <v>1743</v>
      </c>
      <c r="U38" s="1211" t="s">
        <v>1743</v>
      </c>
      <c r="V38" s="1211" t="s">
        <v>1743</v>
      </c>
    </row>
    <row r="39" spans="2:22" s="1207" customFormat="1" ht="39" customHeight="1">
      <c r="B39" s="1208">
        <v>29</v>
      </c>
      <c r="C39" s="1229" t="s">
        <v>1828</v>
      </c>
      <c r="D39" s="1235" t="s">
        <v>1743</v>
      </c>
      <c r="E39" s="1235" t="s">
        <v>1743</v>
      </c>
      <c r="F39" s="1235" t="s">
        <v>1743</v>
      </c>
      <c r="G39" s="1235" t="s">
        <v>1743</v>
      </c>
      <c r="H39" s="1235" t="s">
        <v>1743</v>
      </c>
      <c r="I39" s="1236" t="s">
        <v>1743</v>
      </c>
      <c r="J39" s="1236" t="s">
        <v>1743</v>
      </c>
      <c r="K39" s="1236" t="s">
        <v>1743</v>
      </c>
      <c r="L39" s="1236" t="s">
        <v>1743</v>
      </c>
      <c r="M39" s="1236" t="s">
        <v>1743</v>
      </c>
      <c r="N39" s="1236" t="s">
        <v>1743</v>
      </c>
      <c r="O39" s="1236" t="s">
        <v>1743</v>
      </c>
      <c r="P39" s="1236" t="s">
        <v>1743</v>
      </c>
      <c r="Q39" s="1236" t="s">
        <v>1743</v>
      </c>
      <c r="R39" s="1236" t="s">
        <v>1743</v>
      </c>
      <c r="S39" s="1236" t="s">
        <v>1743</v>
      </c>
      <c r="T39" s="1236" t="s">
        <v>1743</v>
      </c>
      <c r="U39" s="1236" t="s">
        <v>1743</v>
      </c>
      <c r="V39" s="1236" t="s">
        <v>1743</v>
      </c>
    </row>
    <row r="40" spans="2:22" s="1207" customFormat="1" ht="24.95" customHeight="1">
      <c r="B40" s="1208">
        <v>30</v>
      </c>
      <c r="C40" s="1229" t="s">
        <v>1829</v>
      </c>
      <c r="D40" s="1210" t="s">
        <v>1788</v>
      </c>
      <c r="E40" s="1210" t="s">
        <v>1788</v>
      </c>
      <c r="F40" s="1210" t="s">
        <v>1788</v>
      </c>
      <c r="G40" s="1210" t="s">
        <v>1788</v>
      </c>
      <c r="H40" s="1210" t="s">
        <v>1788</v>
      </c>
      <c r="I40" s="1211" t="s">
        <v>1788</v>
      </c>
      <c r="J40" s="1211" t="s">
        <v>1788</v>
      </c>
      <c r="K40" s="1211" t="s">
        <v>1788</v>
      </c>
      <c r="L40" s="1211" t="s">
        <v>1788</v>
      </c>
      <c r="M40" s="1211" t="s">
        <v>1788</v>
      </c>
      <c r="N40" s="1211" t="s">
        <v>1788</v>
      </c>
      <c r="O40" s="1211" t="s">
        <v>1788</v>
      </c>
      <c r="P40" s="1211" t="s">
        <v>1788</v>
      </c>
      <c r="Q40" s="1211" t="s">
        <v>1743</v>
      </c>
      <c r="R40" s="1211" t="s">
        <v>1743</v>
      </c>
      <c r="S40" s="1211" t="s">
        <v>1787</v>
      </c>
      <c r="T40" s="1211" t="s">
        <v>1787</v>
      </c>
      <c r="U40" s="1236" t="s">
        <v>1787</v>
      </c>
      <c r="V40" s="1236" t="s">
        <v>1788</v>
      </c>
    </row>
    <row r="41" spans="2:22" s="1207" customFormat="1" ht="24.95" customHeight="1">
      <c r="B41" s="1208">
        <v>31</v>
      </c>
      <c r="C41" s="1229" t="s">
        <v>1830</v>
      </c>
      <c r="D41" s="1210" t="s">
        <v>1743</v>
      </c>
      <c r="E41" s="1210" t="s">
        <v>1743</v>
      </c>
      <c r="F41" s="1210" t="s">
        <v>1743</v>
      </c>
      <c r="G41" s="1210" t="s">
        <v>1743</v>
      </c>
      <c r="H41" s="1210" t="s">
        <v>1743</v>
      </c>
      <c r="I41" s="1211" t="s">
        <v>1743</v>
      </c>
      <c r="J41" s="1211" t="s">
        <v>1743</v>
      </c>
      <c r="K41" s="1211" t="s">
        <v>1743</v>
      </c>
      <c r="L41" s="1211" t="s">
        <v>1743</v>
      </c>
      <c r="M41" s="1211" t="s">
        <v>1743</v>
      </c>
      <c r="N41" s="1211" t="s">
        <v>1743</v>
      </c>
      <c r="O41" s="1211" t="s">
        <v>1743</v>
      </c>
      <c r="P41" s="1211" t="s">
        <v>1743</v>
      </c>
      <c r="Q41" s="1211" t="s">
        <v>1743</v>
      </c>
      <c r="R41" s="1211" t="s">
        <v>1743</v>
      </c>
      <c r="S41" s="1211" t="s">
        <v>1743</v>
      </c>
      <c r="T41" s="1211" t="s">
        <v>1743</v>
      </c>
      <c r="U41" s="1211" t="s">
        <v>1743</v>
      </c>
      <c r="V41" s="1211" t="s">
        <v>1743</v>
      </c>
    </row>
    <row r="42" spans="2:22" s="1207" customFormat="1" ht="24.95" customHeight="1">
      <c r="B42" s="1202">
        <v>32</v>
      </c>
      <c r="C42" s="1237" t="s">
        <v>1831</v>
      </c>
      <c r="D42" s="1204" t="s">
        <v>1743</v>
      </c>
      <c r="E42" s="1204" t="s">
        <v>1743</v>
      </c>
      <c r="F42" s="1204" t="s">
        <v>1743</v>
      </c>
      <c r="G42" s="1204" t="s">
        <v>1743</v>
      </c>
      <c r="H42" s="1204" t="s">
        <v>1743</v>
      </c>
      <c r="I42" s="1211" t="s">
        <v>1743</v>
      </c>
      <c r="J42" s="1211" t="s">
        <v>1743</v>
      </c>
      <c r="K42" s="1211" t="s">
        <v>1743</v>
      </c>
      <c r="L42" s="1211" t="s">
        <v>1743</v>
      </c>
      <c r="M42" s="1211" t="s">
        <v>1743</v>
      </c>
      <c r="N42" s="1211" t="s">
        <v>1743</v>
      </c>
      <c r="O42" s="1211" t="s">
        <v>1743</v>
      </c>
      <c r="P42" s="1211" t="s">
        <v>1743</v>
      </c>
      <c r="Q42" s="1211" t="s">
        <v>1743</v>
      </c>
      <c r="R42" s="1211" t="s">
        <v>1743</v>
      </c>
      <c r="S42" s="1211" t="s">
        <v>1832</v>
      </c>
      <c r="T42" s="1211" t="s">
        <v>1832</v>
      </c>
      <c r="U42" s="1211" t="s">
        <v>1833</v>
      </c>
      <c r="V42" s="1211" t="s">
        <v>1743</v>
      </c>
    </row>
    <row r="43" spans="2:22" s="1207" customFormat="1" ht="24.95" customHeight="1">
      <c r="B43" s="1208">
        <v>33</v>
      </c>
      <c r="C43" s="1229" t="s">
        <v>1834</v>
      </c>
      <c r="D43" s="1210" t="s">
        <v>1743</v>
      </c>
      <c r="E43" s="1210" t="s">
        <v>1743</v>
      </c>
      <c r="F43" s="1210" t="s">
        <v>1743</v>
      </c>
      <c r="G43" s="1210" t="s">
        <v>1743</v>
      </c>
      <c r="H43" s="1210" t="s">
        <v>1743</v>
      </c>
      <c r="I43" s="1211" t="s">
        <v>1743</v>
      </c>
      <c r="J43" s="1211" t="s">
        <v>1743</v>
      </c>
      <c r="K43" s="1211" t="s">
        <v>1743</v>
      </c>
      <c r="L43" s="1211" t="s">
        <v>1743</v>
      </c>
      <c r="M43" s="1211" t="s">
        <v>1743</v>
      </c>
      <c r="N43" s="1211" t="s">
        <v>1743</v>
      </c>
      <c r="O43" s="1211" t="s">
        <v>1743</v>
      </c>
      <c r="P43" s="1211" t="s">
        <v>1743</v>
      </c>
      <c r="Q43" s="1211" t="s">
        <v>1743</v>
      </c>
      <c r="R43" s="1211" t="s">
        <v>1743</v>
      </c>
      <c r="S43" s="1211" t="s">
        <v>1835</v>
      </c>
      <c r="T43" s="1211" t="s">
        <v>1835</v>
      </c>
      <c r="U43" s="1211" t="s">
        <v>1836</v>
      </c>
      <c r="V43" s="1211" t="s">
        <v>1743</v>
      </c>
    </row>
    <row r="44" spans="2:22" s="1207" customFormat="1" ht="39" customHeight="1">
      <c r="B44" s="1208">
        <v>34</v>
      </c>
      <c r="C44" s="1229" t="s">
        <v>1837</v>
      </c>
      <c r="D44" s="1210" t="s">
        <v>1743</v>
      </c>
      <c r="E44" s="1210" t="s">
        <v>1743</v>
      </c>
      <c r="F44" s="1210" t="s">
        <v>1743</v>
      </c>
      <c r="G44" s="1210" t="s">
        <v>1743</v>
      </c>
      <c r="H44" s="1210" t="s">
        <v>1743</v>
      </c>
      <c r="I44" s="1211" t="s">
        <v>1743</v>
      </c>
      <c r="J44" s="1211" t="s">
        <v>1743</v>
      </c>
      <c r="K44" s="1211" t="s">
        <v>1743</v>
      </c>
      <c r="L44" s="1211" t="s">
        <v>1743</v>
      </c>
      <c r="M44" s="1211" t="s">
        <v>1743</v>
      </c>
      <c r="N44" s="1211" t="s">
        <v>1743</v>
      </c>
      <c r="O44" s="1211" t="s">
        <v>1743</v>
      </c>
      <c r="P44" s="1211" t="s">
        <v>1743</v>
      </c>
      <c r="Q44" s="1211" t="s">
        <v>1743</v>
      </c>
      <c r="R44" s="1211" t="s">
        <v>1743</v>
      </c>
      <c r="S44" s="1211" t="s">
        <v>1743</v>
      </c>
      <c r="T44" s="1211" t="s">
        <v>1743</v>
      </c>
      <c r="U44" s="1238" t="s">
        <v>159</v>
      </c>
      <c r="V44" s="1211" t="s">
        <v>1743</v>
      </c>
    </row>
    <row r="45" spans="2:22" s="1207" customFormat="1" ht="58.5" customHeight="1">
      <c r="B45" s="1208">
        <v>35</v>
      </c>
      <c r="C45" s="1229" t="s">
        <v>1838</v>
      </c>
      <c r="D45" s="1210" t="s">
        <v>1839</v>
      </c>
      <c r="E45" s="1210" t="s">
        <v>1839</v>
      </c>
      <c r="F45" s="1210" t="s">
        <v>1839</v>
      </c>
      <c r="G45" s="1210" t="s">
        <v>1839</v>
      </c>
      <c r="H45" s="1210" t="s">
        <v>1839</v>
      </c>
      <c r="I45" s="1211" t="s">
        <v>1839</v>
      </c>
      <c r="J45" s="1211" t="s">
        <v>1839</v>
      </c>
      <c r="K45" s="1211" t="s">
        <v>1839</v>
      </c>
      <c r="L45" s="1211" t="s">
        <v>1839</v>
      </c>
      <c r="M45" s="1211" t="s">
        <v>1839</v>
      </c>
      <c r="N45" s="1211" t="s">
        <v>1839</v>
      </c>
      <c r="O45" s="1211" t="s">
        <v>1839</v>
      </c>
      <c r="P45" s="1211" t="s">
        <v>1839</v>
      </c>
      <c r="Q45" s="1211" t="s">
        <v>1839</v>
      </c>
      <c r="R45" s="1211" t="s">
        <v>1839</v>
      </c>
      <c r="S45" s="1211" t="s">
        <v>1839</v>
      </c>
      <c r="T45" s="1211" t="s">
        <v>1839</v>
      </c>
      <c r="U45" s="1211" t="s">
        <v>1730</v>
      </c>
      <c r="V45" s="1211" t="s">
        <v>1731</v>
      </c>
    </row>
    <row r="46" spans="2:22" s="1207" customFormat="1" ht="24.95" customHeight="1">
      <c r="B46" s="1208">
        <v>36</v>
      </c>
      <c r="C46" s="1229" t="s">
        <v>1840</v>
      </c>
      <c r="D46" s="1210" t="s">
        <v>1788</v>
      </c>
      <c r="E46" s="1210" t="s">
        <v>1788</v>
      </c>
      <c r="F46" s="1210" t="s">
        <v>1788</v>
      </c>
      <c r="G46" s="1210" t="s">
        <v>1788</v>
      </c>
      <c r="H46" s="1210" t="s">
        <v>1788</v>
      </c>
      <c r="I46" s="1211" t="s">
        <v>1788</v>
      </c>
      <c r="J46" s="1211" t="s">
        <v>1788</v>
      </c>
      <c r="K46" s="1211" t="s">
        <v>1788</v>
      </c>
      <c r="L46" s="1211" t="s">
        <v>1788</v>
      </c>
      <c r="M46" s="1211" t="s">
        <v>1788</v>
      </c>
      <c r="N46" s="1211" t="s">
        <v>1788</v>
      </c>
      <c r="O46" s="1211" t="s">
        <v>1788</v>
      </c>
      <c r="P46" s="1211" t="s">
        <v>1788</v>
      </c>
      <c r="Q46" s="1211" t="s">
        <v>1788</v>
      </c>
      <c r="R46" s="1211" t="s">
        <v>1788</v>
      </c>
      <c r="S46" s="1211" t="s">
        <v>1787</v>
      </c>
      <c r="T46" s="1211" t="s">
        <v>1787</v>
      </c>
      <c r="U46" s="1211" t="s">
        <v>1787</v>
      </c>
      <c r="V46" s="1211" t="s">
        <v>1788</v>
      </c>
    </row>
    <row r="47" spans="2:22" s="1207" customFormat="1" ht="39.75" customHeight="1" thickBot="1">
      <c r="B47" s="1239">
        <v>37</v>
      </c>
      <c r="C47" s="1240" t="s">
        <v>1841</v>
      </c>
      <c r="D47" s="1241" t="s">
        <v>1743</v>
      </c>
      <c r="E47" s="1241" t="s">
        <v>1743</v>
      </c>
      <c r="F47" s="1241" t="s">
        <v>1743</v>
      </c>
      <c r="G47" s="1241" t="s">
        <v>1743</v>
      </c>
      <c r="H47" s="1241" t="s">
        <v>1743</v>
      </c>
      <c r="I47" s="1242" t="s">
        <v>1743</v>
      </c>
      <c r="J47" s="1242" t="s">
        <v>1743</v>
      </c>
      <c r="K47" s="1242" t="s">
        <v>1743</v>
      </c>
      <c r="L47" s="1242" t="s">
        <v>1743</v>
      </c>
      <c r="M47" s="1242" t="s">
        <v>1743</v>
      </c>
      <c r="N47" s="1242" t="s">
        <v>1743</v>
      </c>
      <c r="O47" s="1242" t="s">
        <v>1743</v>
      </c>
      <c r="P47" s="1242" t="s">
        <v>1743</v>
      </c>
      <c r="Q47" s="1242" t="s">
        <v>1743</v>
      </c>
      <c r="R47" s="1242" t="s">
        <v>1743</v>
      </c>
      <c r="S47" s="1242" t="s">
        <v>1842</v>
      </c>
      <c r="T47" s="1242" t="s">
        <v>1842</v>
      </c>
      <c r="U47" s="1242" t="s">
        <v>1843</v>
      </c>
      <c r="V47" s="1242" t="s">
        <v>1743</v>
      </c>
    </row>
    <row r="48" spans="2:22" s="1207" customFormat="1" ht="12" thickTop="1">
      <c r="B48" s="1243"/>
      <c r="C48" s="1244"/>
      <c r="D48" s="1245"/>
      <c r="E48" s="1245"/>
      <c r="F48" s="1245"/>
      <c r="G48" s="1245"/>
      <c r="H48" s="1245"/>
      <c r="I48" s="1246"/>
      <c r="J48" s="1246"/>
      <c r="K48" s="1246"/>
      <c r="L48" s="1246"/>
      <c r="M48" s="1246"/>
      <c r="N48" s="1246"/>
      <c r="O48" s="1246"/>
      <c r="P48" s="1246"/>
      <c r="Q48" s="1246"/>
      <c r="R48" s="1246"/>
      <c r="S48" s="1246"/>
      <c r="T48" s="1246"/>
      <c r="U48" s="1246"/>
      <c r="V48" s="1246"/>
    </row>
    <row r="49" spans="2:22" ht="15" customHeight="1">
      <c r="B49" s="1247" t="s">
        <v>1844</v>
      </c>
      <c r="C49" s="1248"/>
      <c r="D49" s="1248"/>
      <c r="E49" s="1248"/>
      <c r="F49" s="1248"/>
      <c r="G49" s="1248"/>
      <c r="H49" s="1248"/>
      <c r="I49" s="1249"/>
      <c r="J49" s="1249"/>
      <c r="K49" s="1249"/>
      <c r="L49" s="1249"/>
      <c r="M49" s="1249"/>
      <c r="N49" s="1249"/>
      <c r="O49" s="1249"/>
      <c r="P49" s="1249"/>
      <c r="Q49" s="1249"/>
      <c r="R49" s="1249"/>
      <c r="S49" s="1249"/>
      <c r="T49" s="1249"/>
      <c r="U49" s="1249"/>
      <c r="V49" s="1249"/>
    </row>
    <row r="50" spans="2:22" ht="15" customHeight="1">
      <c r="B50" s="1247" t="s">
        <v>1845</v>
      </c>
      <c r="C50" s="1248"/>
      <c r="D50" s="1248"/>
      <c r="E50" s="1248"/>
      <c r="F50" s="1248"/>
      <c r="G50" s="1248"/>
      <c r="H50" s="1248"/>
      <c r="I50" s="1249"/>
      <c r="J50" s="1249"/>
      <c r="K50" s="1249"/>
      <c r="L50" s="1249"/>
      <c r="M50" s="1249"/>
      <c r="N50" s="1249"/>
      <c r="O50" s="1249"/>
      <c r="P50" s="1249"/>
      <c r="Q50" s="1249"/>
      <c r="R50" s="1249"/>
      <c r="S50" s="1249"/>
      <c r="T50" s="1249"/>
      <c r="U50" s="1249"/>
      <c r="V50" s="1249"/>
    </row>
    <row r="51" spans="2:22" ht="34.5" customHeight="1">
      <c r="B51" s="1556" t="s">
        <v>1846</v>
      </c>
      <c r="C51" s="1556"/>
      <c r="D51" s="1556"/>
      <c r="E51" s="1556"/>
      <c r="F51" s="1556"/>
      <c r="G51" s="1556"/>
      <c r="H51" s="1556"/>
      <c r="I51" s="1556"/>
      <c r="J51" s="1556"/>
      <c r="K51" s="1556"/>
      <c r="L51" s="1556"/>
      <c r="M51" s="1556"/>
      <c r="N51" s="1556"/>
      <c r="O51" s="1556"/>
      <c r="P51" s="1556"/>
      <c r="Q51" s="1556"/>
      <c r="R51" s="1556"/>
      <c r="S51" s="1556"/>
      <c r="T51" s="1556"/>
      <c r="U51" s="1556"/>
      <c r="V51" s="1556"/>
    </row>
    <row r="52" spans="2:22" ht="15" customHeight="1">
      <c r="B52" s="1250"/>
      <c r="C52" s="1250"/>
      <c r="D52" s="1250"/>
      <c r="E52" s="1250"/>
      <c r="F52" s="1250"/>
      <c r="G52" s="1250"/>
      <c r="H52" s="1250"/>
    </row>
    <row r="53" spans="2:22" ht="15" customHeight="1">
      <c r="B53" s="1250"/>
      <c r="C53" s="1250"/>
      <c r="D53" s="1250"/>
      <c r="E53" s="1250"/>
      <c r="F53" s="1250"/>
      <c r="G53" s="1250"/>
      <c r="H53" s="1250"/>
    </row>
    <row r="54" spans="2:22" ht="15" customHeight="1">
      <c r="B54" s="1250"/>
      <c r="C54" s="1250"/>
      <c r="D54" s="1250"/>
      <c r="E54" s="1250"/>
      <c r="F54" s="1250"/>
      <c r="G54" s="1250"/>
      <c r="H54" s="1250"/>
    </row>
    <row r="55" spans="2:22" ht="15" customHeight="1">
      <c r="B55" s="1250"/>
      <c r="C55" s="1250"/>
      <c r="D55" s="1250"/>
      <c r="E55" s="1250"/>
      <c r="F55" s="1250"/>
      <c r="G55" s="1250"/>
      <c r="H55" s="1250"/>
    </row>
    <row r="56" spans="2:22" ht="15" customHeight="1">
      <c r="B56" s="1250"/>
      <c r="C56" s="1250"/>
      <c r="D56" s="1250"/>
      <c r="E56" s="1250"/>
      <c r="F56" s="1250"/>
      <c r="G56" s="1250"/>
      <c r="H56" s="1250"/>
    </row>
    <row r="57" spans="2:22" ht="15" customHeight="1">
      <c r="B57" s="1250"/>
      <c r="C57" s="1250"/>
      <c r="D57" s="1250"/>
      <c r="E57" s="1250"/>
      <c r="F57" s="1250"/>
      <c r="G57" s="1250"/>
      <c r="H57" s="1250"/>
    </row>
    <row r="58" spans="2:22" ht="15" customHeight="1">
      <c r="B58" s="1250"/>
      <c r="C58" s="1250"/>
      <c r="D58" s="1250"/>
      <c r="E58" s="1250"/>
      <c r="F58" s="1250"/>
      <c r="G58" s="1250"/>
      <c r="H58" s="1250"/>
    </row>
    <row r="59" spans="2:22" ht="15" customHeight="1">
      <c r="B59" s="1250"/>
      <c r="C59" s="1250"/>
      <c r="D59" s="1250"/>
      <c r="E59" s="1250"/>
      <c r="F59" s="1250"/>
      <c r="G59" s="1250"/>
      <c r="H59" s="1250"/>
    </row>
    <row r="60" spans="2:22" ht="15" customHeight="1">
      <c r="B60" s="1250"/>
      <c r="C60" s="1250"/>
      <c r="D60" s="1250"/>
      <c r="E60" s="1250"/>
      <c r="F60" s="1250"/>
      <c r="G60" s="1250"/>
      <c r="H60" s="1250"/>
    </row>
    <row r="61" spans="2:22" ht="15" customHeight="1">
      <c r="B61" s="1250"/>
      <c r="C61" s="1250"/>
      <c r="D61" s="1250"/>
      <c r="E61" s="1250"/>
      <c r="F61" s="1250"/>
      <c r="G61" s="1250"/>
      <c r="H61" s="1250"/>
    </row>
    <row r="62" spans="2:22" ht="15" customHeight="1">
      <c r="B62" s="1250"/>
      <c r="C62" s="1250"/>
      <c r="D62" s="1250"/>
      <c r="E62" s="1250"/>
      <c r="F62" s="1250"/>
      <c r="G62" s="1250"/>
      <c r="H62" s="1250"/>
    </row>
    <row r="63" spans="2:22" ht="15" customHeight="1">
      <c r="B63" s="1250"/>
      <c r="C63" s="1250"/>
      <c r="D63" s="1250"/>
      <c r="E63" s="1250"/>
      <c r="F63" s="1250"/>
      <c r="G63" s="1250"/>
      <c r="H63" s="1250"/>
    </row>
    <row r="64" spans="2:22" ht="15" customHeight="1">
      <c r="B64" s="1250"/>
      <c r="C64" s="1250"/>
      <c r="D64" s="1250"/>
      <c r="E64" s="1250"/>
      <c r="F64" s="1250"/>
      <c r="G64" s="1250"/>
      <c r="H64" s="1250"/>
    </row>
    <row r="65" spans="2:8" ht="15" customHeight="1">
      <c r="B65" s="1250"/>
      <c r="C65" s="1250"/>
      <c r="D65" s="1250"/>
      <c r="E65" s="1250"/>
      <c r="F65" s="1250"/>
      <c r="G65" s="1250"/>
      <c r="H65" s="1250"/>
    </row>
    <row r="66" spans="2:8" ht="15" customHeight="1">
      <c r="B66" s="1250"/>
      <c r="C66" s="1250"/>
      <c r="D66" s="1250"/>
      <c r="E66" s="1250"/>
      <c r="F66" s="1250"/>
      <c r="G66" s="1250"/>
      <c r="H66" s="1250"/>
    </row>
    <row r="67" spans="2:8" ht="15" customHeight="1">
      <c r="B67" s="1250"/>
      <c r="C67" s="1250"/>
      <c r="D67" s="1250"/>
      <c r="E67" s="1250"/>
      <c r="F67" s="1250"/>
      <c r="G67" s="1250"/>
      <c r="H67" s="1250"/>
    </row>
    <row r="68" spans="2:8" ht="15" customHeight="1">
      <c r="B68" s="1250"/>
      <c r="C68" s="1250"/>
      <c r="D68" s="1250"/>
      <c r="E68" s="1250"/>
      <c r="F68" s="1250"/>
      <c r="G68" s="1250"/>
      <c r="H68" s="1250"/>
    </row>
    <row r="69" spans="2:8" ht="15" customHeight="1">
      <c r="B69" s="1250"/>
      <c r="C69" s="1250"/>
      <c r="D69" s="1250"/>
      <c r="E69" s="1250"/>
      <c r="F69" s="1250"/>
      <c r="G69" s="1250"/>
      <c r="H69" s="1250"/>
    </row>
    <row r="70" spans="2:8" ht="15" customHeight="1">
      <c r="B70" s="1250"/>
      <c r="C70" s="1250"/>
      <c r="D70" s="1250"/>
      <c r="E70" s="1250"/>
      <c r="F70" s="1250"/>
      <c r="G70" s="1250"/>
      <c r="H70" s="1250"/>
    </row>
    <row r="71" spans="2:8" ht="15" customHeight="1">
      <c r="B71" s="1250"/>
      <c r="C71" s="1250"/>
      <c r="D71" s="1250"/>
      <c r="E71" s="1250"/>
      <c r="F71" s="1250"/>
      <c r="G71" s="1250"/>
      <c r="H71" s="1250"/>
    </row>
  </sheetData>
  <mergeCells count="4">
    <mergeCell ref="B2:I2"/>
    <mergeCell ref="B3:G3"/>
    <mergeCell ref="B51:V51"/>
    <mergeCell ref="M2:M3"/>
  </mergeCells>
  <hyperlinks>
    <hyperlink ref="M2" location="Índice!A1" display="Voltar ao Índice"/>
  </hyperlinks>
  <pageMargins left="0.31496062992125984" right="0.19685039370078741" top="0.35433070866141736" bottom="0.31496062992125984" header="0.27559055118110237" footer="0.19685039370078741"/>
  <pageSetup paperSize="9" scale="60" orientation="portrait" r:id="rId1"/>
  <ignoredErrors>
    <ignoredError sqref="C5:V5 U44"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R203"/>
  <sheetViews>
    <sheetView showGridLines="0" zoomScaleNormal="100" workbookViewId="0"/>
  </sheetViews>
  <sheetFormatPr defaultRowHeight="15" customHeight="1" outlineLevelRow="1"/>
  <cols>
    <col min="1" max="1" width="12.7109375" style="2" customWidth="1"/>
    <col min="2" max="2" width="7.7109375" style="2" customWidth="1"/>
    <col min="3" max="3" width="36.42578125" style="2" customWidth="1"/>
    <col min="4" max="15" width="11.7109375" style="2" customWidth="1"/>
    <col min="16" max="16" width="8.7109375" style="2" customWidth="1"/>
    <col min="17" max="17" width="12.7109375" style="2" customWidth="1"/>
    <col min="18" max="16384" width="9.140625" style="2"/>
  </cols>
  <sheetData>
    <row r="1" spans="2:18" ht="15" customHeight="1">
      <c r="C1" s="1557"/>
      <c r="D1" s="1557"/>
      <c r="E1" s="1557"/>
      <c r="F1" s="1557"/>
      <c r="G1" s="1557"/>
      <c r="H1" s="1557"/>
      <c r="I1" s="1557"/>
      <c r="J1" s="1557"/>
      <c r="K1" s="1557"/>
      <c r="L1" s="1557"/>
      <c r="M1" s="1557"/>
      <c r="N1" s="1557"/>
      <c r="O1" s="1557"/>
      <c r="P1" s="165"/>
      <c r="R1" s="99"/>
    </row>
    <row r="2" spans="2:18" s="99" customFormat="1" ht="15" customHeight="1">
      <c r="B2" s="1564" t="s">
        <v>1680</v>
      </c>
      <c r="C2" s="1564"/>
      <c r="D2" s="1564"/>
      <c r="E2" s="1564"/>
      <c r="F2" s="1564"/>
      <c r="G2" s="1564"/>
      <c r="H2" s="1564"/>
      <c r="I2" s="1564"/>
      <c r="J2" s="1564"/>
      <c r="K2" s="1564"/>
      <c r="L2" s="1564"/>
      <c r="M2" s="1564"/>
      <c r="N2" s="1564"/>
      <c r="O2" s="1564"/>
      <c r="P2" s="581"/>
    </row>
    <row r="3" spans="2:18" s="99" customFormat="1" ht="15" customHeight="1">
      <c r="B3" s="1127" t="s">
        <v>0</v>
      </c>
      <c r="C3" s="907"/>
      <c r="D3" s="907"/>
      <c r="E3" s="907"/>
      <c r="F3" s="907"/>
      <c r="G3" s="907"/>
      <c r="H3" s="907"/>
      <c r="I3" s="907"/>
      <c r="J3" s="907"/>
      <c r="K3" s="907"/>
      <c r="L3" s="907"/>
      <c r="M3" s="907"/>
      <c r="N3" s="907"/>
      <c r="O3" s="907"/>
      <c r="P3" s="581"/>
    </row>
    <row r="4" spans="2:18" s="99" customFormat="1" ht="15" customHeight="1">
      <c r="C4" s="596"/>
      <c r="D4" s="596"/>
      <c r="E4" s="596"/>
      <c r="F4" s="596"/>
      <c r="G4" s="596"/>
      <c r="H4" s="596"/>
      <c r="I4" s="596"/>
      <c r="J4" s="165"/>
      <c r="K4" s="165"/>
      <c r="L4" s="165"/>
      <c r="O4" s="662"/>
      <c r="P4" s="582"/>
    </row>
    <row r="5" spans="2:18" s="22" customFormat="1" ht="30.75" customHeight="1">
      <c r="B5" s="663"/>
      <c r="C5" s="663"/>
      <c r="D5" s="1558" t="s">
        <v>972</v>
      </c>
      <c r="E5" s="1559"/>
      <c r="F5" s="1558" t="s">
        <v>973</v>
      </c>
      <c r="G5" s="1559"/>
      <c r="H5" s="1558" t="s">
        <v>974</v>
      </c>
      <c r="I5" s="1518"/>
      <c r="J5" s="1558" t="s">
        <v>299</v>
      </c>
      <c r="K5" s="1518"/>
      <c r="L5" s="1518"/>
      <c r="M5" s="1559"/>
      <c r="N5" s="1560" t="s">
        <v>975</v>
      </c>
      <c r="O5" s="1562" t="s">
        <v>976</v>
      </c>
      <c r="Q5" s="1111" t="s">
        <v>629</v>
      </c>
    </row>
    <row r="6" spans="2:18" s="22" customFormat="1" ht="102" customHeight="1">
      <c r="B6" s="1306" t="s">
        <v>1370</v>
      </c>
      <c r="C6" s="1305" t="s">
        <v>1371</v>
      </c>
      <c r="D6" s="935" t="s">
        <v>977</v>
      </c>
      <c r="E6" s="936" t="s">
        <v>978</v>
      </c>
      <c r="F6" s="935" t="s">
        <v>979</v>
      </c>
      <c r="G6" s="936" t="s">
        <v>980</v>
      </c>
      <c r="H6" s="935" t="s">
        <v>977</v>
      </c>
      <c r="I6" s="932" t="s">
        <v>978</v>
      </c>
      <c r="J6" s="935" t="s">
        <v>981</v>
      </c>
      <c r="K6" s="932" t="s">
        <v>982</v>
      </c>
      <c r="L6" s="932" t="s">
        <v>983</v>
      </c>
      <c r="M6" s="941" t="s">
        <v>296</v>
      </c>
      <c r="N6" s="1561"/>
      <c r="O6" s="1563"/>
      <c r="Q6"/>
    </row>
    <row r="7" spans="2:18" s="23" customFormat="1" ht="15" hidden="1" customHeight="1" outlineLevel="1">
      <c r="B7" s="660" t="s">
        <v>984</v>
      </c>
      <c r="C7" s="660" t="s">
        <v>985</v>
      </c>
      <c r="D7" s="659"/>
      <c r="E7" s="659"/>
      <c r="F7" s="659"/>
      <c r="G7" s="659"/>
      <c r="H7" s="659"/>
      <c r="I7" s="659"/>
      <c r="J7" s="937"/>
      <c r="K7" s="659"/>
      <c r="L7" s="659"/>
      <c r="M7" s="942">
        <f>SUM(J7:L7)</f>
        <v>0</v>
      </c>
      <c r="N7" s="945" t="str">
        <f>IF(M7=0," ",M7/$M$196)</f>
        <v xml:space="preserve"> </v>
      </c>
      <c r="O7" s="946"/>
    </row>
    <row r="8" spans="2:18" s="23" customFormat="1" ht="15" hidden="1" customHeight="1" outlineLevel="1">
      <c r="B8" s="660" t="s">
        <v>986</v>
      </c>
      <c r="C8" s="660" t="s">
        <v>987</v>
      </c>
      <c r="D8" s="659"/>
      <c r="E8" s="659"/>
      <c r="F8" s="659"/>
      <c r="G8" s="659"/>
      <c r="H8" s="659"/>
      <c r="I8" s="659"/>
      <c r="J8" s="937"/>
      <c r="K8" s="659"/>
      <c r="L8" s="659"/>
      <c r="M8" s="942">
        <f t="shared" ref="M8:M71" si="0">SUM(J8:L8)</f>
        <v>0</v>
      </c>
      <c r="N8" s="945" t="str">
        <f t="shared" ref="N8:N71" si="1">IF(M8=0," ",M8/$M$196)</f>
        <v xml:space="preserve"> </v>
      </c>
      <c r="O8" s="946"/>
    </row>
    <row r="9" spans="2:18" s="23" customFormat="1" ht="15" hidden="1" customHeight="1" outlineLevel="1">
      <c r="B9" s="660" t="s">
        <v>988</v>
      </c>
      <c r="C9" s="660" t="s">
        <v>989</v>
      </c>
      <c r="D9" s="659"/>
      <c r="E9" s="659"/>
      <c r="F9" s="659"/>
      <c r="G9" s="659"/>
      <c r="H9" s="659"/>
      <c r="I9" s="659"/>
      <c r="J9" s="937"/>
      <c r="K9" s="659"/>
      <c r="L9" s="659"/>
      <c r="M9" s="942">
        <f t="shared" si="0"/>
        <v>0</v>
      </c>
      <c r="N9" s="945" t="str">
        <f t="shared" si="1"/>
        <v xml:space="preserve"> </v>
      </c>
      <c r="O9" s="946"/>
    </row>
    <row r="10" spans="2:18" s="23" customFormat="1" ht="15" customHeight="1" collapsed="1">
      <c r="B10" s="660" t="s">
        <v>990</v>
      </c>
      <c r="C10" s="660" t="s">
        <v>991</v>
      </c>
      <c r="D10" s="937">
        <v>5197.5524499032999</v>
      </c>
      <c r="E10" s="938">
        <v>97312.626855788942</v>
      </c>
      <c r="F10" s="937"/>
      <c r="G10" s="938"/>
      <c r="H10" s="937"/>
      <c r="I10" s="659"/>
      <c r="J10" s="937">
        <v>7525.2097738556004</v>
      </c>
      <c r="K10" s="659"/>
      <c r="L10" s="659"/>
      <c r="M10" s="943">
        <f t="shared" si="0"/>
        <v>7525.2097738556004</v>
      </c>
      <c r="N10" s="945">
        <f t="shared" si="1"/>
        <v>3.3890372934288577E-3</v>
      </c>
      <c r="O10" s="946">
        <v>0</v>
      </c>
    </row>
    <row r="11" spans="2:18" s="23" customFormat="1" ht="15" hidden="1" customHeight="1" outlineLevel="1">
      <c r="B11" s="658" t="s">
        <v>992</v>
      </c>
      <c r="C11" s="658" t="s">
        <v>993</v>
      </c>
      <c r="D11" s="937"/>
      <c r="E11" s="938"/>
      <c r="F11" s="937"/>
      <c r="G11" s="938"/>
      <c r="H11" s="937"/>
      <c r="I11" s="659"/>
      <c r="J11" s="937"/>
      <c r="K11" s="659"/>
      <c r="L11" s="659"/>
      <c r="M11" s="943">
        <f t="shared" si="0"/>
        <v>0</v>
      </c>
      <c r="N11" s="945" t="str">
        <f t="shared" si="1"/>
        <v xml:space="preserve"> </v>
      </c>
      <c r="O11" s="946"/>
    </row>
    <row r="12" spans="2:18" s="23" customFormat="1" ht="15" customHeight="1" collapsed="1">
      <c r="B12" s="658" t="s">
        <v>994</v>
      </c>
      <c r="C12" s="658" t="s">
        <v>823</v>
      </c>
      <c r="D12" s="937">
        <v>64679.067924641386</v>
      </c>
      <c r="E12" s="938">
        <v>256886.06426576566</v>
      </c>
      <c r="F12" s="937"/>
      <c r="G12" s="938"/>
      <c r="H12" s="937"/>
      <c r="I12" s="659"/>
      <c r="J12" s="937">
        <v>23257.116695203295</v>
      </c>
      <c r="K12" s="659"/>
      <c r="L12" s="659"/>
      <c r="M12" s="943">
        <f t="shared" si="0"/>
        <v>23257.116695203295</v>
      </c>
      <c r="N12" s="945">
        <f t="shared" si="1"/>
        <v>1.0474025068577884E-2</v>
      </c>
      <c r="O12" s="946">
        <v>0</v>
      </c>
    </row>
    <row r="13" spans="2:18" s="23" customFormat="1" ht="15" hidden="1" customHeight="1" outlineLevel="1">
      <c r="B13" s="658" t="s">
        <v>995</v>
      </c>
      <c r="C13" s="658" t="s">
        <v>996</v>
      </c>
      <c r="D13" s="937"/>
      <c r="E13" s="938"/>
      <c r="F13" s="937"/>
      <c r="G13" s="938"/>
      <c r="H13" s="937"/>
      <c r="I13" s="659"/>
      <c r="J13" s="937"/>
      <c r="K13" s="659"/>
      <c r="L13" s="659"/>
      <c r="M13" s="943">
        <f t="shared" si="0"/>
        <v>0</v>
      </c>
      <c r="N13" s="945" t="str">
        <f t="shared" si="1"/>
        <v xml:space="preserve"> </v>
      </c>
      <c r="O13" s="946"/>
    </row>
    <row r="14" spans="2:18" s="23" customFormat="1" ht="15" hidden="1" customHeight="1" outlineLevel="1">
      <c r="B14" s="658" t="s">
        <v>997</v>
      </c>
      <c r="C14" s="658" t="s">
        <v>998</v>
      </c>
      <c r="D14" s="937"/>
      <c r="E14" s="938"/>
      <c r="F14" s="937"/>
      <c r="G14" s="938"/>
      <c r="H14" s="937"/>
      <c r="I14" s="659"/>
      <c r="J14" s="937"/>
      <c r="K14" s="659"/>
      <c r="L14" s="659"/>
      <c r="M14" s="943">
        <f t="shared" si="0"/>
        <v>0</v>
      </c>
      <c r="N14" s="945" t="str">
        <f t="shared" si="1"/>
        <v xml:space="preserve"> </v>
      </c>
      <c r="O14" s="946"/>
    </row>
    <row r="15" spans="2:18" s="23" customFormat="1" ht="15" hidden="1" customHeight="1" outlineLevel="1">
      <c r="B15" s="658" t="s">
        <v>999</v>
      </c>
      <c r="C15" s="658" t="s">
        <v>1000</v>
      </c>
      <c r="D15" s="937"/>
      <c r="E15" s="938"/>
      <c r="F15" s="937"/>
      <c r="G15" s="938"/>
      <c r="H15" s="937"/>
      <c r="I15" s="659"/>
      <c r="J15" s="937"/>
      <c r="K15" s="659"/>
      <c r="L15" s="659"/>
      <c r="M15" s="943">
        <f t="shared" si="0"/>
        <v>0</v>
      </c>
      <c r="N15" s="945" t="str">
        <f t="shared" si="1"/>
        <v xml:space="preserve"> </v>
      </c>
      <c r="O15" s="946"/>
    </row>
    <row r="16" spans="2:18" s="23" customFormat="1" ht="15" hidden="1" customHeight="1" outlineLevel="1">
      <c r="B16" s="658" t="s">
        <v>1001</v>
      </c>
      <c r="C16" s="658" t="s">
        <v>1002</v>
      </c>
      <c r="D16" s="937"/>
      <c r="E16" s="938"/>
      <c r="F16" s="937"/>
      <c r="G16" s="938"/>
      <c r="H16" s="937"/>
      <c r="I16" s="659"/>
      <c r="J16" s="937"/>
      <c r="K16" s="659"/>
      <c r="L16" s="659"/>
      <c r="M16" s="943">
        <f t="shared" si="0"/>
        <v>0</v>
      </c>
      <c r="N16" s="945" t="str">
        <f t="shared" si="1"/>
        <v xml:space="preserve"> </v>
      </c>
      <c r="O16" s="946"/>
    </row>
    <row r="17" spans="2:15" s="23" customFormat="1" ht="15" hidden="1" customHeight="1" outlineLevel="1">
      <c r="B17" s="658" t="s">
        <v>1003</v>
      </c>
      <c r="C17" s="658" t="s">
        <v>1004</v>
      </c>
      <c r="D17" s="937"/>
      <c r="E17" s="938"/>
      <c r="F17" s="937"/>
      <c r="G17" s="938"/>
      <c r="H17" s="937"/>
      <c r="I17" s="659"/>
      <c r="J17" s="937"/>
      <c r="K17" s="659"/>
      <c r="L17" s="659"/>
      <c r="M17" s="943">
        <f t="shared" si="0"/>
        <v>0</v>
      </c>
      <c r="N17" s="945" t="str">
        <f t="shared" si="1"/>
        <v xml:space="preserve"> </v>
      </c>
      <c r="O17" s="946"/>
    </row>
    <row r="18" spans="2:15" s="23" customFormat="1" ht="15" hidden="1" customHeight="1" outlineLevel="1">
      <c r="B18" s="658" t="s">
        <v>1005</v>
      </c>
      <c r="C18" s="658" t="s">
        <v>1006</v>
      </c>
      <c r="D18" s="937"/>
      <c r="E18" s="938"/>
      <c r="F18" s="937"/>
      <c r="G18" s="938"/>
      <c r="H18" s="937"/>
      <c r="I18" s="659"/>
      <c r="J18" s="937"/>
      <c r="K18" s="659"/>
      <c r="L18" s="659"/>
      <c r="M18" s="943">
        <f t="shared" si="0"/>
        <v>0</v>
      </c>
      <c r="N18" s="945" t="str">
        <f t="shared" si="1"/>
        <v xml:space="preserve"> </v>
      </c>
      <c r="O18" s="946"/>
    </row>
    <row r="19" spans="2:15" s="23" customFormat="1" ht="15" hidden="1" customHeight="1" outlineLevel="1">
      <c r="B19" s="658" t="s">
        <v>1007</v>
      </c>
      <c r="C19" s="658" t="s">
        <v>1008</v>
      </c>
      <c r="D19" s="937"/>
      <c r="E19" s="938"/>
      <c r="F19" s="937"/>
      <c r="G19" s="938"/>
      <c r="H19" s="937"/>
      <c r="I19" s="659"/>
      <c r="J19" s="937"/>
      <c r="K19" s="659"/>
      <c r="L19" s="659"/>
      <c r="M19" s="943">
        <f t="shared" si="0"/>
        <v>0</v>
      </c>
      <c r="N19" s="945" t="str">
        <f t="shared" si="1"/>
        <v xml:space="preserve"> </v>
      </c>
      <c r="O19" s="946"/>
    </row>
    <row r="20" spans="2:15" s="23" customFormat="1" ht="15" hidden="1" customHeight="1" outlineLevel="1">
      <c r="B20" s="658" t="s">
        <v>1009</v>
      </c>
      <c r="C20" s="658" t="s">
        <v>1010</v>
      </c>
      <c r="D20" s="937"/>
      <c r="E20" s="938"/>
      <c r="F20" s="937"/>
      <c r="G20" s="938"/>
      <c r="H20" s="937"/>
      <c r="I20" s="659"/>
      <c r="J20" s="937"/>
      <c r="K20" s="659"/>
      <c r="L20" s="659"/>
      <c r="M20" s="943">
        <f t="shared" si="0"/>
        <v>0</v>
      </c>
      <c r="N20" s="945" t="str">
        <f t="shared" si="1"/>
        <v xml:space="preserve"> </v>
      </c>
      <c r="O20" s="946"/>
    </row>
    <row r="21" spans="2:15" s="23" customFormat="1" ht="15" hidden="1" customHeight="1" outlineLevel="1">
      <c r="B21" s="658" t="s">
        <v>1011</v>
      </c>
      <c r="C21" s="658" t="s">
        <v>1012</v>
      </c>
      <c r="D21" s="937"/>
      <c r="E21" s="938"/>
      <c r="F21" s="937"/>
      <c r="G21" s="938"/>
      <c r="H21" s="937"/>
      <c r="I21" s="659"/>
      <c r="J21" s="937"/>
      <c r="K21" s="659"/>
      <c r="L21" s="659"/>
      <c r="M21" s="943">
        <f t="shared" si="0"/>
        <v>0</v>
      </c>
      <c r="N21" s="945" t="str">
        <f t="shared" si="1"/>
        <v xml:space="preserve"> </v>
      </c>
      <c r="O21" s="946"/>
    </row>
    <row r="22" spans="2:15" s="23" customFormat="1" ht="15" hidden="1" customHeight="1" outlineLevel="1">
      <c r="B22" s="658" t="s">
        <v>1013</v>
      </c>
      <c r="C22" s="658" t="s">
        <v>1014</v>
      </c>
      <c r="D22" s="937"/>
      <c r="E22" s="938"/>
      <c r="F22" s="937"/>
      <c r="G22" s="938"/>
      <c r="H22" s="937"/>
      <c r="I22" s="659"/>
      <c r="J22" s="937"/>
      <c r="K22" s="659"/>
      <c r="L22" s="659"/>
      <c r="M22" s="943">
        <f t="shared" si="0"/>
        <v>0</v>
      </c>
      <c r="N22" s="945" t="str">
        <f t="shared" si="1"/>
        <v xml:space="preserve"> </v>
      </c>
      <c r="O22" s="946"/>
    </row>
    <row r="23" spans="2:15" s="23" customFormat="1" ht="15" hidden="1" customHeight="1" outlineLevel="1">
      <c r="B23" s="658" t="s">
        <v>1015</v>
      </c>
      <c r="C23" s="658" t="s">
        <v>1016</v>
      </c>
      <c r="D23" s="937"/>
      <c r="E23" s="938"/>
      <c r="F23" s="937"/>
      <c r="G23" s="938"/>
      <c r="H23" s="937"/>
      <c r="I23" s="659"/>
      <c r="J23" s="937"/>
      <c r="K23" s="659"/>
      <c r="L23" s="659"/>
      <c r="M23" s="943">
        <f t="shared" si="0"/>
        <v>0</v>
      </c>
      <c r="N23" s="945" t="str">
        <f t="shared" si="1"/>
        <v xml:space="preserve"> </v>
      </c>
      <c r="O23" s="946"/>
    </row>
    <row r="24" spans="2:15" s="23" customFormat="1" ht="15" hidden="1" customHeight="1" outlineLevel="1">
      <c r="B24" s="658" t="s">
        <v>1017</v>
      </c>
      <c r="C24" s="658" t="s">
        <v>1018</v>
      </c>
      <c r="D24" s="937"/>
      <c r="E24" s="938"/>
      <c r="F24" s="937"/>
      <c r="G24" s="938"/>
      <c r="H24" s="937"/>
      <c r="I24" s="659"/>
      <c r="J24" s="937"/>
      <c r="K24" s="659"/>
      <c r="L24" s="659"/>
      <c r="M24" s="943">
        <f t="shared" si="0"/>
        <v>0</v>
      </c>
      <c r="N24" s="945" t="str">
        <f t="shared" si="1"/>
        <v xml:space="preserve"> </v>
      </c>
      <c r="O24" s="946"/>
    </row>
    <row r="25" spans="2:15" s="23" customFormat="1" ht="15" hidden="1" customHeight="1" outlineLevel="1">
      <c r="B25" s="658" t="s">
        <v>1019</v>
      </c>
      <c r="C25" s="658" t="s">
        <v>1020</v>
      </c>
      <c r="D25" s="937"/>
      <c r="E25" s="938"/>
      <c r="F25" s="937"/>
      <c r="G25" s="938"/>
      <c r="H25" s="937"/>
      <c r="I25" s="659"/>
      <c r="J25" s="937"/>
      <c r="K25" s="659"/>
      <c r="L25" s="659"/>
      <c r="M25" s="943">
        <f t="shared" si="0"/>
        <v>0</v>
      </c>
      <c r="N25" s="945" t="str">
        <f t="shared" si="1"/>
        <v xml:space="preserve"> </v>
      </c>
      <c r="O25" s="946"/>
    </row>
    <row r="26" spans="2:15" s="23" customFormat="1" ht="15" hidden="1" customHeight="1" outlineLevel="1">
      <c r="B26" s="658" t="s">
        <v>1021</v>
      </c>
      <c r="C26" s="658" t="s">
        <v>1022</v>
      </c>
      <c r="D26" s="937"/>
      <c r="E26" s="938"/>
      <c r="F26" s="937"/>
      <c r="G26" s="938"/>
      <c r="H26" s="937"/>
      <c r="I26" s="659"/>
      <c r="J26" s="937"/>
      <c r="K26" s="659"/>
      <c r="L26" s="659"/>
      <c r="M26" s="943">
        <f t="shared" si="0"/>
        <v>0</v>
      </c>
      <c r="N26" s="945" t="str">
        <f t="shared" si="1"/>
        <v xml:space="preserve"> </v>
      </c>
      <c r="O26" s="946"/>
    </row>
    <row r="27" spans="2:15" s="23" customFormat="1" ht="15" hidden="1" customHeight="1" outlineLevel="1">
      <c r="B27" s="658" t="s">
        <v>1023</v>
      </c>
      <c r="C27" s="658" t="s">
        <v>1024</v>
      </c>
      <c r="D27" s="937"/>
      <c r="E27" s="938"/>
      <c r="F27" s="937"/>
      <c r="G27" s="938"/>
      <c r="H27" s="937"/>
      <c r="I27" s="659"/>
      <c r="J27" s="937"/>
      <c r="K27" s="659"/>
      <c r="L27" s="659"/>
      <c r="M27" s="943">
        <f t="shared" si="0"/>
        <v>0</v>
      </c>
      <c r="N27" s="945" t="str">
        <f t="shared" si="1"/>
        <v xml:space="preserve"> </v>
      </c>
      <c r="O27" s="946"/>
    </row>
    <row r="28" spans="2:15" s="23" customFormat="1" ht="15" hidden="1" customHeight="1" outlineLevel="1">
      <c r="B28" s="658" t="s">
        <v>1025</v>
      </c>
      <c r="C28" s="658" t="s">
        <v>1026</v>
      </c>
      <c r="D28" s="937"/>
      <c r="E28" s="938"/>
      <c r="F28" s="937"/>
      <c r="G28" s="938"/>
      <c r="H28" s="937"/>
      <c r="I28" s="659"/>
      <c r="J28" s="937"/>
      <c r="K28" s="659"/>
      <c r="L28" s="659"/>
      <c r="M28" s="943">
        <f t="shared" si="0"/>
        <v>0</v>
      </c>
      <c r="N28" s="945" t="str">
        <f t="shared" si="1"/>
        <v xml:space="preserve"> </v>
      </c>
      <c r="O28" s="946"/>
    </row>
    <row r="29" spans="2:15" s="23" customFormat="1" ht="15" hidden="1" customHeight="1" outlineLevel="1">
      <c r="B29" s="658" t="s">
        <v>1027</v>
      </c>
      <c r="C29" s="658" t="s">
        <v>1028</v>
      </c>
      <c r="D29" s="937"/>
      <c r="E29" s="938"/>
      <c r="F29" s="937"/>
      <c r="G29" s="938"/>
      <c r="H29" s="937"/>
      <c r="I29" s="659"/>
      <c r="J29" s="937"/>
      <c r="K29" s="659"/>
      <c r="L29" s="659"/>
      <c r="M29" s="943">
        <f t="shared" si="0"/>
        <v>0</v>
      </c>
      <c r="N29" s="945" t="str">
        <f t="shared" si="1"/>
        <v xml:space="preserve"> </v>
      </c>
      <c r="O29" s="946"/>
    </row>
    <row r="30" spans="2:15" s="23" customFormat="1" ht="15" hidden="1" customHeight="1" outlineLevel="1">
      <c r="B30" s="658" t="s">
        <v>1029</v>
      </c>
      <c r="C30" s="658" t="s">
        <v>1030</v>
      </c>
      <c r="D30" s="937"/>
      <c r="E30" s="938"/>
      <c r="F30" s="937"/>
      <c r="G30" s="938"/>
      <c r="H30" s="937"/>
      <c r="I30" s="659"/>
      <c r="J30" s="937"/>
      <c r="K30" s="659"/>
      <c r="L30" s="659"/>
      <c r="M30" s="943">
        <f t="shared" si="0"/>
        <v>0</v>
      </c>
      <c r="N30" s="945" t="str">
        <f t="shared" si="1"/>
        <v xml:space="preserve"> </v>
      </c>
      <c r="O30" s="946"/>
    </row>
    <row r="31" spans="2:15" s="23" customFormat="1" ht="15" hidden="1" customHeight="1" outlineLevel="1">
      <c r="B31" s="658" t="s">
        <v>1031</v>
      </c>
      <c r="C31" s="658" t="s">
        <v>1032</v>
      </c>
      <c r="D31" s="937"/>
      <c r="E31" s="938"/>
      <c r="F31" s="937"/>
      <c r="G31" s="938"/>
      <c r="H31" s="937"/>
      <c r="I31" s="659"/>
      <c r="J31" s="937"/>
      <c r="K31" s="659"/>
      <c r="L31" s="659"/>
      <c r="M31" s="943">
        <f t="shared" si="0"/>
        <v>0</v>
      </c>
      <c r="N31" s="945" t="str">
        <f t="shared" si="1"/>
        <v xml:space="preserve"> </v>
      </c>
      <c r="O31" s="946"/>
    </row>
    <row r="32" spans="2:15" s="23" customFormat="1" ht="15" hidden="1" customHeight="1" outlineLevel="1">
      <c r="B32" s="658" t="s">
        <v>1033</v>
      </c>
      <c r="C32" s="658" t="s">
        <v>1034</v>
      </c>
      <c r="D32" s="937"/>
      <c r="E32" s="938"/>
      <c r="F32" s="937"/>
      <c r="G32" s="938"/>
      <c r="H32" s="937"/>
      <c r="I32" s="659"/>
      <c r="J32" s="937"/>
      <c r="K32" s="659"/>
      <c r="L32" s="659"/>
      <c r="M32" s="943">
        <f t="shared" si="0"/>
        <v>0</v>
      </c>
      <c r="N32" s="945" t="str">
        <f t="shared" si="1"/>
        <v xml:space="preserve"> </v>
      </c>
      <c r="O32" s="946"/>
    </row>
    <row r="33" spans="2:15" s="23" customFormat="1" ht="15" hidden="1" customHeight="1" outlineLevel="1">
      <c r="B33" s="658" t="s">
        <v>1035</v>
      </c>
      <c r="C33" s="658" t="s">
        <v>1036</v>
      </c>
      <c r="D33" s="937"/>
      <c r="E33" s="938"/>
      <c r="F33" s="937"/>
      <c r="G33" s="938"/>
      <c r="H33" s="937"/>
      <c r="I33" s="659"/>
      <c r="J33" s="937"/>
      <c r="K33" s="659"/>
      <c r="L33" s="659"/>
      <c r="M33" s="943">
        <f t="shared" si="0"/>
        <v>0</v>
      </c>
      <c r="N33" s="945" t="str">
        <f t="shared" si="1"/>
        <v xml:space="preserve"> </v>
      </c>
      <c r="O33" s="946"/>
    </row>
    <row r="34" spans="2:15" s="23" customFormat="1" ht="15" customHeight="1" collapsed="1">
      <c r="B34" s="658" t="s">
        <v>1037</v>
      </c>
      <c r="C34" s="658" t="s">
        <v>768</v>
      </c>
      <c r="D34" s="937">
        <v>6373.7299814410007</v>
      </c>
      <c r="E34" s="938">
        <v>94637.102458203401</v>
      </c>
      <c r="F34" s="937"/>
      <c r="G34" s="938"/>
      <c r="H34" s="937"/>
      <c r="I34" s="659"/>
      <c r="J34" s="937">
        <v>1618.9205923395891</v>
      </c>
      <c r="K34" s="659"/>
      <c r="L34" s="659"/>
      <c r="M34" s="943">
        <f t="shared" si="0"/>
        <v>1618.9205923395891</v>
      </c>
      <c r="N34" s="945">
        <f t="shared" si="1"/>
        <v>7.2909359704503103E-4</v>
      </c>
      <c r="O34" s="946">
        <v>0</v>
      </c>
    </row>
    <row r="35" spans="2:15" s="23" customFormat="1" ht="15" hidden="1" customHeight="1" outlineLevel="1">
      <c r="B35" s="658" t="s">
        <v>1038</v>
      </c>
      <c r="C35" s="658" t="s">
        <v>1039</v>
      </c>
      <c r="D35" s="937"/>
      <c r="E35" s="938"/>
      <c r="F35" s="937"/>
      <c r="G35" s="938"/>
      <c r="H35" s="937"/>
      <c r="I35" s="659"/>
      <c r="J35" s="937"/>
      <c r="K35" s="659"/>
      <c r="L35" s="659"/>
      <c r="M35" s="943">
        <f t="shared" si="0"/>
        <v>0</v>
      </c>
      <c r="N35" s="945" t="str">
        <f t="shared" si="1"/>
        <v xml:space="preserve"> </v>
      </c>
      <c r="O35" s="946"/>
    </row>
    <row r="36" spans="2:15" s="23" customFormat="1" ht="15" hidden="1" customHeight="1" outlineLevel="1">
      <c r="B36" s="658" t="s">
        <v>1040</v>
      </c>
      <c r="C36" s="658" t="s">
        <v>1041</v>
      </c>
      <c r="D36" s="937"/>
      <c r="E36" s="938"/>
      <c r="F36" s="937"/>
      <c r="G36" s="938"/>
      <c r="H36" s="937"/>
      <c r="I36" s="659"/>
      <c r="J36" s="937"/>
      <c r="K36" s="659"/>
      <c r="L36" s="659"/>
      <c r="M36" s="943">
        <f t="shared" si="0"/>
        <v>0</v>
      </c>
      <c r="N36" s="945" t="str">
        <f t="shared" si="1"/>
        <v xml:space="preserve"> </v>
      </c>
      <c r="O36" s="946"/>
    </row>
    <row r="37" spans="2:15" s="23" customFormat="1" ht="15" hidden="1" customHeight="1" outlineLevel="1">
      <c r="B37" s="658" t="s">
        <v>1042</v>
      </c>
      <c r="C37" s="658" t="s">
        <v>1043</v>
      </c>
      <c r="D37" s="937"/>
      <c r="E37" s="938"/>
      <c r="F37" s="937"/>
      <c r="G37" s="938"/>
      <c r="H37" s="937"/>
      <c r="I37" s="659"/>
      <c r="J37" s="937"/>
      <c r="K37" s="659"/>
      <c r="L37" s="659"/>
      <c r="M37" s="943">
        <f t="shared" si="0"/>
        <v>0</v>
      </c>
      <c r="N37" s="945" t="str">
        <f t="shared" si="1"/>
        <v xml:space="preserve"> </v>
      </c>
      <c r="O37" s="946"/>
    </row>
    <row r="38" spans="2:15" s="23" customFormat="1" ht="15" hidden="1" customHeight="1" outlineLevel="1">
      <c r="B38" s="658" t="s">
        <v>1044</v>
      </c>
      <c r="C38" s="658" t="s">
        <v>1045</v>
      </c>
      <c r="D38" s="937"/>
      <c r="E38" s="938"/>
      <c r="F38" s="937"/>
      <c r="G38" s="938"/>
      <c r="H38" s="937"/>
      <c r="I38" s="659"/>
      <c r="J38" s="937"/>
      <c r="K38" s="659"/>
      <c r="L38" s="659"/>
      <c r="M38" s="943">
        <f t="shared" si="0"/>
        <v>0</v>
      </c>
      <c r="N38" s="945" t="str">
        <f t="shared" si="1"/>
        <v xml:space="preserve"> </v>
      </c>
      <c r="O38" s="946"/>
    </row>
    <row r="39" spans="2:15" s="23" customFormat="1" ht="15" hidden="1" customHeight="1" outlineLevel="1">
      <c r="B39" s="658" t="s">
        <v>1046</v>
      </c>
      <c r="C39" s="658" t="s">
        <v>1047</v>
      </c>
      <c r="D39" s="937"/>
      <c r="E39" s="938"/>
      <c r="F39" s="937"/>
      <c r="G39" s="938"/>
      <c r="H39" s="937"/>
      <c r="I39" s="659"/>
      <c r="J39" s="937"/>
      <c r="K39" s="659"/>
      <c r="L39" s="659"/>
      <c r="M39" s="943">
        <f t="shared" si="0"/>
        <v>0</v>
      </c>
      <c r="N39" s="945" t="str">
        <f t="shared" si="1"/>
        <v xml:space="preserve"> </v>
      </c>
      <c r="O39" s="946"/>
    </row>
    <row r="40" spans="2:15" s="23" customFormat="1" ht="15" hidden="1" customHeight="1" outlineLevel="1">
      <c r="B40" s="658" t="s">
        <v>1048</v>
      </c>
      <c r="C40" s="658" t="s">
        <v>1049</v>
      </c>
      <c r="D40" s="937"/>
      <c r="E40" s="938"/>
      <c r="F40" s="937"/>
      <c r="G40" s="938"/>
      <c r="H40" s="937"/>
      <c r="I40" s="659"/>
      <c r="J40" s="937"/>
      <c r="K40" s="659"/>
      <c r="L40" s="659"/>
      <c r="M40" s="943">
        <f t="shared" si="0"/>
        <v>0</v>
      </c>
      <c r="N40" s="945" t="str">
        <f t="shared" si="1"/>
        <v xml:space="preserve"> </v>
      </c>
      <c r="O40" s="946"/>
    </row>
    <row r="41" spans="2:15" s="23" customFormat="1" ht="15" hidden="1" customHeight="1" outlineLevel="1">
      <c r="B41" s="658" t="s">
        <v>1050</v>
      </c>
      <c r="C41" s="658" t="s">
        <v>1051</v>
      </c>
      <c r="D41" s="937"/>
      <c r="E41" s="938"/>
      <c r="F41" s="937"/>
      <c r="G41" s="938"/>
      <c r="H41" s="937"/>
      <c r="I41" s="659"/>
      <c r="J41" s="937"/>
      <c r="K41" s="659"/>
      <c r="L41" s="659"/>
      <c r="M41" s="943">
        <f t="shared" si="0"/>
        <v>0</v>
      </c>
      <c r="N41" s="945" t="str">
        <f t="shared" si="1"/>
        <v xml:space="preserve"> </v>
      </c>
      <c r="O41" s="946"/>
    </row>
    <row r="42" spans="2:15" s="23" customFormat="1" ht="15" hidden="1" customHeight="1" outlineLevel="1">
      <c r="B42" s="658" t="s">
        <v>1052</v>
      </c>
      <c r="C42" s="658" t="s">
        <v>1053</v>
      </c>
      <c r="D42" s="937"/>
      <c r="E42" s="938"/>
      <c r="F42" s="937"/>
      <c r="G42" s="938"/>
      <c r="H42" s="937"/>
      <c r="I42" s="659"/>
      <c r="J42" s="937"/>
      <c r="K42" s="659"/>
      <c r="L42" s="659"/>
      <c r="M42" s="943">
        <f t="shared" si="0"/>
        <v>0</v>
      </c>
      <c r="N42" s="945" t="str">
        <f t="shared" si="1"/>
        <v xml:space="preserve"> </v>
      </c>
      <c r="O42" s="946"/>
    </row>
    <row r="43" spans="2:15" s="23" customFormat="1" ht="15" hidden="1" customHeight="1" outlineLevel="1">
      <c r="B43" s="658" t="s">
        <v>1054</v>
      </c>
      <c r="C43" s="658" t="s">
        <v>1055</v>
      </c>
      <c r="D43" s="937"/>
      <c r="E43" s="938"/>
      <c r="F43" s="937"/>
      <c r="G43" s="938"/>
      <c r="H43" s="937"/>
      <c r="I43" s="659"/>
      <c r="J43" s="937"/>
      <c r="K43" s="659"/>
      <c r="L43" s="659"/>
      <c r="M43" s="943">
        <f t="shared" si="0"/>
        <v>0</v>
      </c>
      <c r="N43" s="945" t="str">
        <f t="shared" si="1"/>
        <v xml:space="preserve"> </v>
      </c>
      <c r="O43" s="946"/>
    </row>
    <row r="44" spans="2:15" s="23" customFormat="1" ht="15" hidden="1" customHeight="1" outlineLevel="1">
      <c r="B44" s="658" t="s">
        <v>1056</v>
      </c>
      <c r="C44" s="658" t="s">
        <v>1057</v>
      </c>
      <c r="D44" s="937"/>
      <c r="E44" s="938"/>
      <c r="F44" s="937"/>
      <c r="G44" s="938"/>
      <c r="H44" s="937"/>
      <c r="I44" s="659"/>
      <c r="J44" s="937"/>
      <c r="K44" s="659"/>
      <c r="L44" s="659"/>
      <c r="M44" s="943">
        <f t="shared" si="0"/>
        <v>0</v>
      </c>
      <c r="N44" s="945" t="str">
        <f t="shared" si="1"/>
        <v xml:space="preserve"> </v>
      </c>
      <c r="O44" s="946"/>
    </row>
    <row r="45" spans="2:15" s="23" customFormat="1" ht="15" hidden="1" customHeight="1" outlineLevel="1">
      <c r="B45" s="658" t="s">
        <v>1058</v>
      </c>
      <c r="C45" s="658" t="s">
        <v>1059</v>
      </c>
      <c r="D45" s="937"/>
      <c r="E45" s="938"/>
      <c r="F45" s="937"/>
      <c r="G45" s="938"/>
      <c r="H45" s="937"/>
      <c r="I45" s="659"/>
      <c r="J45" s="937"/>
      <c r="K45" s="659"/>
      <c r="L45" s="659"/>
      <c r="M45" s="943">
        <f t="shared" si="0"/>
        <v>0</v>
      </c>
      <c r="N45" s="945" t="str">
        <f t="shared" si="1"/>
        <v xml:space="preserve"> </v>
      </c>
      <c r="O45" s="946"/>
    </row>
    <row r="46" spans="2:15" s="23" customFormat="1" ht="15" hidden="1" customHeight="1" outlineLevel="1">
      <c r="B46" s="658" t="s">
        <v>1060</v>
      </c>
      <c r="C46" s="658" t="s">
        <v>1061</v>
      </c>
      <c r="D46" s="937"/>
      <c r="E46" s="938"/>
      <c r="F46" s="937"/>
      <c r="G46" s="938"/>
      <c r="H46" s="937"/>
      <c r="I46" s="659"/>
      <c r="J46" s="937"/>
      <c r="K46" s="659"/>
      <c r="L46" s="659"/>
      <c r="M46" s="943">
        <f t="shared" si="0"/>
        <v>0</v>
      </c>
      <c r="N46" s="945" t="str">
        <f t="shared" si="1"/>
        <v xml:space="preserve"> </v>
      </c>
      <c r="O46" s="946"/>
    </row>
    <row r="47" spans="2:15" s="23" customFormat="1" ht="15" hidden="1" customHeight="1" outlineLevel="1">
      <c r="B47" s="658" t="s">
        <v>1062</v>
      </c>
      <c r="C47" s="658" t="s">
        <v>1063</v>
      </c>
      <c r="D47" s="937"/>
      <c r="E47" s="938"/>
      <c r="F47" s="937"/>
      <c r="G47" s="938"/>
      <c r="H47" s="937"/>
      <c r="I47" s="659"/>
      <c r="J47" s="937"/>
      <c r="K47" s="659"/>
      <c r="L47" s="659"/>
      <c r="M47" s="943">
        <f t="shared" si="0"/>
        <v>0</v>
      </c>
      <c r="N47" s="945" t="str">
        <f t="shared" si="1"/>
        <v xml:space="preserve"> </v>
      </c>
      <c r="O47" s="946"/>
    </row>
    <row r="48" spans="2:15" s="23" customFormat="1" ht="15" hidden="1" customHeight="1" outlineLevel="1">
      <c r="B48" s="658" t="s">
        <v>1064</v>
      </c>
      <c r="C48" s="658" t="s">
        <v>1065</v>
      </c>
      <c r="D48" s="937"/>
      <c r="E48" s="938"/>
      <c r="F48" s="937"/>
      <c r="G48" s="938"/>
      <c r="H48" s="937"/>
      <c r="I48" s="659"/>
      <c r="J48" s="937"/>
      <c r="K48" s="659"/>
      <c r="L48" s="659"/>
      <c r="M48" s="943">
        <f t="shared" si="0"/>
        <v>0</v>
      </c>
      <c r="N48" s="945" t="str">
        <f t="shared" si="1"/>
        <v xml:space="preserve"> </v>
      </c>
      <c r="O48" s="946"/>
    </row>
    <row r="49" spans="2:15" s="23" customFormat="1" ht="15" hidden="1" customHeight="1" outlineLevel="1">
      <c r="B49" s="658" t="s">
        <v>1066</v>
      </c>
      <c r="C49" s="658" t="s">
        <v>1067</v>
      </c>
      <c r="D49" s="937"/>
      <c r="E49" s="938"/>
      <c r="F49" s="937"/>
      <c r="G49" s="938"/>
      <c r="H49" s="937"/>
      <c r="I49" s="659"/>
      <c r="J49" s="937"/>
      <c r="K49" s="659"/>
      <c r="L49" s="659"/>
      <c r="M49" s="943">
        <f t="shared" si="0"/>
        <v>0</v>
      </c>
      <c r="N49" s="945" t="str">
        <f t="shared" si="1"/>
        <v xml:space="preserve"> </v>
      </c>
      <c r="O49" s="946"/>
    </row>
    <row r="50" spans="2:15" s="23" customFormat="1" ht="15" hidden="1" customHeight="1" outlineLevel="1">
      <c r="B50" s="658" t="s">
        <v>1068</v>
      </c>
      <c r="C50" s="658" t="s">
        <v>1069</v>
      </c>
      <c r="D50" s="937"/>
      <c r="E50" s="938"/>
      <c r="F50" s="937"/>
      <c r="G50" s="938"/>
      <c r="H50" s="937"/>
      <c r="I50" s="659"/>
      <c r="J50" s="937"/>
      <c r="K50" s="659"/>
      <c r="L50" s="659"/>
      <c r="M50" s="943">
        <f t="shared" si="0"/>
        <v>0</v>
      </c>
      <c r="N50" s="945" t="str">
        <f t="shared" si="1"/>
        <v xml:space="preserve"> </v>
      </c>
      <c r="O50" s="946"/>
    </row>
    <row r="51" spans="2:15" s="23" customFormat="1" ht="15" hidden="1" customHeight="1" outlineLevel="1">
      <c r="B51" s="658" t="s">
        <v>1070</v>
      </c>
      <c r="C51" s="658" t="s">
        <v>1071</v>
      </c>
      <c r="D51" s="937"/>
      <c r="E51" s="938"/>
      <c r="F51" s="937"/>
      <c r="G51" s="938"/>
      <c r="H51" s="937"/>
      <c r="I51" s="659"/>
      <c r="J51" s="937"/>
      <c r="K51" s="659"/>
      <c r="L51" s="659"/>
      <c r="M51" s="943">
        <f t="shared" si="0"/>
        <v>0</v>
      </c>
      <c r="N51" s="945" t="str">
        <f t="shared" si="1"/>
        <v xml:space="preserve"> </v>
      </c>
      <c r="O51" s="946"/>
    </row>
    <row r="52" spans="2:15" s="23" customFormat="1" ht="15" hidden="1" customHeight="1" outlineLevel="1">
      <c r="B52" s="658" t="s">
        <v>1072</v>
      </c>
      <c r="C52" s="658" t="s">
        <v>1073</v>
      </c>
      <c r="D52" s="937"/>
      <c r="E52" s="938"/>
      <c r="F52" s="937"/>
      <c r="G52" s="938"/>
      <c r="H52" s="937"/>
      <c r="I52" s="659"/>
      <c r="J52" s="937"/>
      <c r="K52" s="659"/>
      <c r="L52" s="659"/>
      <c r="M52" s="943">
        <f t="shared" si="0"/>
        <v>0</v>
      </c>
      <c r="N52" s="945" t="str">
        <f t="shared" si="1"/>
        <v xml:space="preserve"> </v>
      </c>
      <c r="O52" s="946"/>
    </row>
    <row r="53" spans="2:15" s="23" customFormat="1" ht="15" hidden="1" customHeight="1" outlineLevel="1">
      <c r="B53" s="658" t="s">
        <v>1074</v>
      </c>
      <c r="C53" s="658" t="s">
        <v>1075</v>
      </c>
      <c r="D53" s="937"/>
      <c r="E53" s="938"/>
      <c r="F53" s="937"/>
      <c r="G53" s="938"/>
      <c r="H53" s="937"/>
      <c r="I53" s="659"/>
      <c r="J53" s="937"/>
      <c r="K53" s="659"/>
      <c r="L53" s="659"/>
      <c r="M53" s="943">
        <f t="shared" si="0"/>
        <v>0</v>
      </c>
      <c r="N53" s="945" t="str">
        <f t="shared" si="1"/>
        <v xml:space="preserve"> </v>
      </c>
      <c r="O53" s="946"/>
    </row>
    <row r="54" spans="2:15" s="23" customFormat="1" ht="15" hidden="1" customHeight="1" outlineLevel="1">
      <c r="B54" s="658" t="s">
        <v>1076</v>
      </c>
      <c r="C54" s="658" t="s">
        <v>1077</v>
      </c>
      <c r="D54" s="937"/>
      <c r="E54" s="938"/>
      <c r="F54" s="937"/>
      <c r="G54" s="938"/>
      <c r="H54" s="937"/>
      <c r="I54" s="659"/>
      <c r="J54" s="937"/>
      <c r="K54" s="659"/>
      <c r="L54" s="659"/>
      <c r="M54" s="943">
        <f t="shared" si="0"/>
        <v>0</v>
      </c>
      <c r="N54" s="945" t="str">
        <f t="shared" si="1"/>
        <v xml:space="preserve"> </v>
      </c>
      <c r="O54" s="946"/>
    </row>
    <row r="55" spans="2:15" s="23" customFormat="1" ht="15" hidden="1" customHeight="1" outlineLevel="1">
      <c r="B55" s="658" t="s">
        <v>1078</v>
      </c>
      <c r="C55" s="658" t="s">
        <v>1079</v>
      </c>
      <c r="D55" s="937"/>
      <c r="E55" s="938"/>
      <c r="F55" s="937"/>
      <c r="G55" s="938"/>
      <c r="H55" s="937"/>
      <c r="I55" s="659"/>
      <c r="J55" s="937"/>
      <c r="K55" s="659"/>
      <c r="L55" s="659"/>
      <c r="M55" s="943">
        <f t="shared" si="0"/>
        <v>0</v>
      </c>
      <c r="N55" s="945" t="str">
        <f t="shared" si="1"/>
        <v xml:space="preserve"> </v>
      </c>
      <c r="O55" s="946"/>
    </row>
    <row r="56" spans="2:15" s="23" customFormat="1" ht="15" hidden="1" customHeight="1" outlineLevel="1">
      <c r="B56" s="658" t="s">
        <v>1080</v>
      </c>
      <c r="C56" s="658" t="s">
        <v>1081</v>
      </c>
      <c r="D56" s="937"/>
      <c r="E56" s="938"/>
      <c r="F56" s="937"/>
      <c r="G56" s="938"/>
      <c r="H56" s="937"/>
      <c r="I56" s="659"/>
      <c r="J56" s="937"/>
      <c r="K56" s="659"/>
      <c r="L56" s="659"/>
      <c r="M56" s="943">
        <f t="shared" si="0"/>
        <v>0</v>
      </c>
      <c r="N56" s="945" t="str">
        <f t="shared" si="1"/>
        <v xml:space="preserve"> </v>
      </c>
      <c r="O56" s="946"/>
    </row>
    <row r="57" spans="2:15" s="23" customFormat="1" ht="15" hidden="1" customHeight="1" outlineLevel="1">
      <c r="B57" s="658" t="s">
        <v>1082</v>
      </c>
      <c r="C57" s="658" t="s">
        <v>1083</v>
      </c>
      <c r="D57" s="937"/>
      <c r="E57" s="938"/>
      <c r="F57" s="937"/>
      <c r="G57" s="938"/>
      <c r="H57" s="937"/>
      <c r="I57" s="659"/>
      <c r="J57" s="937"/>
      <c r="K57" s="659"/>
      <c r="L57" s="659"/>
      <c r="M57" s="943">
        <f t="shared" si="0"/>
        <v>0</v>
      </c>
      <c r="N57" s="945" t="str">
        <f t="shared" si="1"/>
        <v xml:space="preserve"> </v>
      </c>
      <c r="O57" s="946"/>
    </row>
    <row r="58" spans="2:15" s="23" customFormat="1" ht="15" hidden="1" customHeight="1" outlineLevel="1">
      <c r="B58" s="658" t="s">
        <v>1084</v>
      </c>
      <c r="C58" s="658" t="s">
        <v>1085</v>
      </c>
      <c r="D58" s="937"/>
      <c r="E58" s="938"/>
      <c r="F58" s="937"/>
      <c r="G58" s="938"/>
      <c r="H58" s="937"/>
      <c r="I58" s="659"/>
      <c r="J58" s="937"/>
      <c r="K58" s="659"/>
      <c r="L58" s="659"/>
      <c r="M58" s="943">
        <f t="shared" si="0"/>
        <v>0</v>
      </c>
      <c r="N58" s="945" t="str">
        <f t="shared" si="1"/>
        <v xml:space="preserve"> </v>
      </c>
      <c r="O58" s="946"/>
    </row>
    <row r="59" spans="2:15" s="23" customFormat="1" ht="15" hidden="1" customHeight="1" outlineLevel="1">
      <c r="B59" s="658" t="s">
        <v>1086</v>
      </c>
      <c r="C59" s="658" t="s">
        <v>1087</v>
      </c>
      <c r="D59" s="937"/>
      <c r="E59" s="938"/>
      <c r="F59" s="937"/>
      <c r="G59" s="938"/>
      <c r="H59" s="937"/>
      <c r="I59" s="659"/>
      <c r="J59" s="937"/>
      <c r="K59" s="659"/>
      <c r="L59" s="659"/>
      <c r="M59" s="943">
        <f t="shared" si="0"/>
        <v>0</v>
      </c>
      <c r="N59" s="945" t="str">
        <f t="shared" si="1"/>
        <v xml:space="preserve"> </v>
      </c>
      <c r="O59" s="946"/>
    </row>
    <row r="60" spans="2:15" s="23" customFormat="1" ht="15" hidden="1" customHeight="1" outlineLevel="1">
      <c r="B60" s="658" t="s">
        <v>1088</v>
      </c>
      <c r="C60" s="658" t="s">
        <v>1089</v>
      </c>
      <c r="D60" s="937"/>
      <c r="E60" s="938"/>
      <c r="F60" s="937"/>
      <c r="G60" s="938"/>
      <c r="H60" s="937"/>
      <c r="I60" s="659"/>
      <c r="J60" s="937"/>
      <c r="K60" s="659"/>
      <c r="L60" s="659"/>
      <c r="M60" s="943">
        <f t="shared" si="0"/>
        <v>0</v>
      </c>
      <c r="N60" s="945" t="str">
        <f t="shared" si="1"/>
        <v xml:space="preserve"> </v>
      </c>
      <c r="O60" s="946"/>
    </row>
    <row r="61" spans="2:15" s="23" customFormat="1" ht="15" hidden="1" customHeight="1" outlineLevel="1">
      <c r="B61" s="658" t="s">
        <v>1090</v>
      </c>
      <c r="C61" s="658" t="s">
        <v>1091</v>
      </c>
      <c r="D61" s="937"/>
      <c r="E61" s="938"/>
      <c r="F61" s="937"/>
      <c r="G61" s="938"/>
      <c r="H61" s="937"/>
      <c r="I61" s="659"/>
      <c r="J61" s="937"/>
      <c r="K61" s="659"/>
      <c r="L61" s="659"/>
      <c r="M61" s="943">
        <f t="shared" si="0"/>
        <v>0</v>
      </c>
      <c r="N61" s="945" t="str">
        <f t="shared" si="1"/>
        <v xml:space="preserve"> </v>
      </c>
      <c r="O61" s="946"/>
    </row>
    <row r="62" spans="2:15" s="23" customFormat="1" ht="15" hidden="1" customHeight="1" outlineLevel="1">
      <c r="B62" s="658" t="s">
        <v>1092</v>
      </c>
      <c r="C62" s="658" t="s">
        <v>1093</v>
      </c>
      <c r="D62" s="937"/>
      <c r="E62" s="938"/>
      <c r="F62" s="937"/>
      <c r="G62" s="938"/>
      <c r="H62" s="937"/>
      <c r="I62" s="659"/>
      <c r="J62" s="937"/>
      <c r="K62" s="659"/>
      <c r="L62" s="659"/>
      <c r="M62" s="943">
        <f t="shared" si="0"/>
        <v>0</v>
      </c>
      <c r="N62" s="945" t="str">
        <f t="shared" si="1"/>
        <v xml:space="preserve"> </v>
      </c>
      <c r="O62" s="946"/>
    </row>
    <row r="63" spans="2:15" s="23" customFormat="1" ht="15" hidden="1" customHeight="1" outlineLevel="1">
      <c r="B63" s="658" t="s">
        <v>1094</v>
      </c>
      <c r="C63" s="658" t="s">
        <v>1095</v>
      </c>
      <c r="D63" s="937"/>
      <c r="E63" s="938"/>
      <c r="F63" s="937"/>
      <c r="G63" s="938"/>
      <c r="H63" s="937"/>
      <c r="I63" s="659"/>
      <c r="J63" s="937"/>
      <c r="K63" s="659"/>
      <c r="L63" s="659"/>
      <c r="M63" s="943">
        <f t="shared" si="0"/>
        <v>0</v>
      </c>
      <c r="N63" s="945" t="str">
        <f t="shared" si="1"/>
        <v xml:space="preserve"> </v>
      </c>
      <c r="O63" s="946"/>
    </row>
    <row r="64" spans="2:15" s="23" customFormat="1" ht="15" hidden="1" customHeight="1" outlineLevel="1">
      <c r="B64" s="658" t="s">
        <v>1096</v>
      </c>
      <c r="C64" s="658" t="s">
        <v>1097</v>
      </c>
      <c r="D64" s="937"/>
      <c r="E64" s="938"/>
      <c r="F64" s="937"/>
      <c r="G64" s="938"/>
      <c r="H64" s="937"/>
      <c r="I64" s="659"/>
      <c r="J64" s="937"/>
      <c r="K64" s="659"/>
      <c r="L64" s="659"/>
      <c r="M64" s="943">
        <f t="shared" si="0"/>
        <v>0</v>
      </c>
      <c r="N64" s="945" t="str">
        <f t="shared" si="1"/>
        <v xml:space="preserve"> </v>
      </c>
      <c r="O64" s="946"/>
    </row>
    <row r="65" spans="2:15" s="23" customFormat="1" ht="15" hidden="1" customHeight="1" outlineLevel="1">
      <c r="B65" s="658" t="s">
        <v>1098</v>
      </c>
      <c r="C65" s="658" t="s">
        <v>1099</v>
      </c>
      <c r="D65" s="937"/>
      <c r="E65" s="938"/>
      <c r="F65" s="937"/>
      <c r="G65" s="938"/>
      <c r="H65" s="937"/>
      <c r="I65" s="659"/>
      <c r="J65" s="937"/>
      <c r="K65" s="659"/>
      <c r="L65" s="659"/>
      <c r="M65" s="943">
        <f t="shared" si="0"/>
        <v>0</v>
      </c>
      <c r="N65" s="945" t="str">
        <f t="shared" si="1"/>
        <v xml:space="preserve"> </v>
      </c>
      <c r="O65" s="946"/>
    </row>
    <row r="66" spans="2:15" s="23" customFormat="1" ht="15" hidden="1" customHeight="1" outlineLevel="1">
      <c r="B66" s="658" t="s">
        <v>1100</v>
      </c>
      <c r="C66" s="658" t="s">
        <v>1101</v>
      </c>
      <c r="D66" s="937"/>
      <c r="E66" s="938"/>
      <c r="F66" s="937"/>
      <c r="G66" s="938"/>
      <c r="H66" s="937"/>
      <c r="I66" s="659"/>
      <c r="J66" s="937"/>
      <c r="K66" s="659"/>
      <c r="L66" s="659"/>
      <c r="M66" s="943">
        <f t="shared" si="0"/>
        <v>0</v>
      </c>
      <c r="N66" s="945" t="str">
        <f t="shared" si="1"/>
        <v xml:space="preserve"> </v>
      </c>
      <c r="O66" s="946"/>
    </row>
    <row r="67" spans="2:15" s="23" customFormat="1" ht="15" hidden="1" customHeight="1" outlineLevel="1">
      <c r="B67" s="658" t="s">
        <v>1102</v>
      </c>
      <c r="C67" s="658" t="s">
        <v>1103</v>
      </c>
      <c r="D67" s="937"/>
      <c r="E67" s="938"/>
      <c r="F67" s="937"/>
      <c r="G67" s="938"/>
      <c r="H67" s="937"/>
      <c r="I67" s="659"/>
      <c r="J67" s="937"/>
      <c r="K67" s="659"/>
      <c r="L67" s="659"/>
      <c r="M67" s="943">
        <f t="shared" si="0"/>
        <v>0</v>
      </c>
      <c r="N67" s="945" t="str">
        <f t="shared" si="1"/>
        <v xml:space="preserve"> </v>
      </c>
      <c r="O67" s="946"/>
    </row>
    <row r="68" spans="2:15" s="23" customFormat="1" ht="15" hidden="1" customHeight="1" outlineLevel="1">
      <c r="B68" s="658" t="s">
        <v>1104</v>
      </c>
      <c r="C68" s="658" t="s">
        <v>1105</v>
      </c>
      <c r="D68" s="937"/>
      <c r="E68" s="938"/>
      <c r="F68" s="937"/>
      <c r="G68" s="938"/>
      <c r="H68" s="937"/>
      <c r="I68" s="659"/>
      <c r="J68" s="937"/>
      <c r="K68" s="659"/>
      <c r="L68" s="659"/>
      <c r="M68" s="943">
        <f t="shared" si="0"/>
        <v>0</v>
      </c>
      <c r="N68" s="945" t="str">
        <f t="shared" si="1"/>
        <v xml:space="preserve"> </v>
      </c>
      <c r="O68" s="946"/>
    </row>
    <row r="69" spans="2:15" s="23" customFormat="1" ht="15" customHeight="1" collapsed="1">
      <c r="B69" s="658" t="s">
        <v>1106</v>
      </c>
      <c r="C69" s="658" t="s">
        <v>1107</v>
      </c>
      <c r="D69" s="937">
        <v>51968.347089234798</v>
      </c>
      <c r="E69" s="938">
        <v>138407.73099530701</v>
      </c>
      <c r="F69" s="937"/>
      <c r="G69" s="938"/>
      <c r="H69" s="937"/>
      <c r="I69" s="659"/>
      <c r="J69" s="937">
        <v>15323.89100101101</v>
      </c>
      <c r="K69" s="659"/>
      <c r="L69" s="659"/>
      <c r="M69" s="943">
        <f t="shared" si="0"/>
        <v>15323.89100101101</v>
      </c>
      <c r="N69" s="945">
        <f t="shared" si="1"/>
        <v>6.9012346025613559E-3</v>
      </c>
      <c r="O69" s="946">
        <v>0</v>
      </c>
    </row>
    <row r="70" spans="2:15" s="23" customFormat="1" ht="15" customHeight="1">
      <c r="B70" s="660" t="s">
        <v>1108</v>
      </c>
      <c r="C70" s="660" t="s">
        <v>1109</v>
      </c>
      <c r="D70" s="937">
        <v>23106.8629408661</v>
      </c>
      <c r="E70" s="938">
        <v>99509.371567645765</v>
      </c>
      <c r="F70" s="937"/>
      <c r="G70" s="938"/>
      <c r="H70" s="937"/>
      <c r="I70" s="659"/>
      <c r="J70" s="937">
        <v>10235.274415966263</v>
      </c>
      <c r="K70" s="659"/>
      <c r="L70" s="659"/>
      <c r="M70" s="943">
        <f t="shared" si="0"/>
        <v>10235.274415966263</v>
      </c>
      <c r="N70" s="945">
        <f t="shared" si="1"/>
        <v>4.609536178606142E-3</v>
      </c>
      <c r="O70" s="946">
        <v>0</v>
      </c>
    </row>
    <row r="71" spans="2:15" s="23" customFormat="1" ht="15" hidden="1" customHeight="1" outlineLevel="1">
      <c r="B71" s="658" t="s">
        <v>1110</v>
      </c>
      <c r="C71" s="658" t="s">
        <v>1111</v>
      </c>
      <c r="D71" s="937"/>
      <c r="E71" s="938"/>
      <c r="F71" s="937"/>
      <c r="G71" s="938"/>
      <c r="H71" s="937"/>
      <c r="I71" s="659"/>
      <c r="J71" s="937"/>
      <c r="K71" s="659"/>
      <c r="L71" s="659"/>
      <c r="M71" s="943">
        <f t="shared" si="0"/>
        <v>0</v>
      </c>
      <c r="N71" s="945" t="str">
        <f t="shared" si="1"/>
        <v xml:space="preserve"> </v>
      </c>
      <c r="O71" s="946"/>
    </row>
    <row r="72" spans="2:15" s="23" customFormat="1" ht="15" hidden="1" customHeight="1" outlineLevel="1">
      <c r="B72" s="658" t="s">
        <v>1112</v>
      </c>
      <c r="C72" s="658" t="s">
        <v>1113</v>
      </c>
      <c r="D72" s="937"/>
      <c r="E72" s="938"/>
      <c r="F72" s="937"/>
      <c r="G72" s="938"/>
      <c r="H72" s="937"/>
      <c r="I72" s="659"/>
      <c r="J72" s="937"/>
      <c r="K72" s="659"/>
      <c r="L72" s="659"/>
      <c r="M72" s="943">
        <f t="shared" ref="M72:M135" si="2">SUM(J72:L72)</f>
        <v>0</v>
      </c>
      <c r="N72" s="945" t="str">
        <f t="shared" ref="N72:N135" si="3">IF(M72=0," ",M72/$M$196)</f>
        <v xml:space="preserve"> </v>
      </c>
      <c r="O72" s="946"/>
    </row>
    <row r="73" spans="2:15" s="23" customFormat="1" ht="15" hidden="1" customHeight="1" outlineLevel="1">
      <c r="B73" s="658" t="s">
        <v>1114</v>
      </c>
      <c r="C73" s="658" t="s">
        <v>1115</v>
      </c>
      <c r="D73" s="937"/>
      <c r="E73" s="938"/>
      <c r="F73" s="937"/>
      <c r="G73" s="938"/>
      <c r="H73" s="937"/>
      <c r="I73" s="659"/>
      <c r="J73" s="937"/>
      <c r="K73" s="659"/>
      <c r="L73" s="659"/>
      <c r="M73" s="943">
        <f t="shared" si="2"/>
        <v>0</v>
      </c>
      <c r="N73" s="945" t="str">
        <f t="shared" si="3"/>
        <v xml:space="preserve"> </v>
      </c>
      <c r="O73" s="946"/>
    </row>
    <row r="74" spans="2:15" s="23" customFormat="1" ht="15" hidden="1" customHeight="1" outlineLevel="1">
      <c r="B74" s="658" t="s">
        <v>1116</v>
      </c>
      <c r="C74" s="658" t="s">
        <v>1117</v>
      </c>
      <c r="D74" s="937"/>
      <c r="E74" s="938"/>
      <c r="F74" s="937"/>
      <c r="G74" s="938"/>
      <c r="H74" s="937"/>
      <c r="I74" s="659"/>
      <c r="J74" s="937"/>
      <c r="K74" s="659"/>
      <c r="L74" s="659"/>
      <c r="M74" s="943">
        <f t="shared" si="2"/>
        <v>0</v>
      </c>
      <c r="N74" s="945" t="str">
        <f t="shared" si="3"/>
        <v xml:space="preserve"> </v>
      </c>
      <c r="O74" s="946"/>
    </row>
    <row r="75" spans="2:15" s="23" customFormat="1" ht="15" customHeight="1" collapsed="1">
      <c r="B75" s="658" t="s">
        <v>1118</v>
      </c>
      <c r="C75" s="658" t="s">
        <v>825</v>
      </c>
      <c r="D75" s="937">
        <v>7120.1315207047992</v>
      </c>
      <c r="E75" s="938">
        <v>337454.6750783319</v>
      </c>
      <c r="F75" s="937"/>
      <c r="G75" s="938"/>
      <c r="H75" s="937"/>
      <c r="I75" s="659"/>
      <c r="J75" s="937">
        <v>13411.286446722039</v>
      </c>
      <c r="K75" s="659"/>
      <c r="L75" s="659"/>
      <c r="M75" s="943">
        <f t="shared" si="2"/>
        <v>13411.286446722039</v>
      </c>
      <c r="N75" s="945">
        <f t="shared" si="3"/>
        <v>6.0398781278771744E-3</v>
      </c>
      <c r="O75" s="946">
        <v>0</v>
      </c>
    </row>
    <row r="76" spans="2:15" s="23" customFormat="1" ht="15" hidden="1" customHeight="1" outlineLevel="1">
      <c r="B76" s="658" t="s">
        <v>1119</v>
      </c>
      <c r="C76" s="658" t="s">
        <v>1120</v>
      </c>
      <c r="D76" s="937"/>
      <c r="E76" s="938"/>
      <c r="F76" s="937"/>
      <c r="G76" s="938"/>
      <c r="H76" s="937"/>
      <c r="I76" s="659"/>
      <c r="J76" s="937"/>
      <c r="K76" s="659"/>
      <c r="L76" s="659"/>
      <c r="M76" s="943">
        <f t="shared" si="2"/>
        <v>0</v>
      </c>
      <c r="N76" s="945" t="str">
        <f t="shared" si="3"/>
        <v xml:space="preserve"> </v>
      </c>
      <c r="O76" s="946"/>
    </row>
    <row r="77" spans="2:15" s="23" customFormat="1" ht="15" hidden="1" customHeight="1" outlineLevel="1">
      <c r="B77" s="658" t="s">
        <v>1121</v>
      </c>
      <c r="C77" s="658" t="s">
        <v>1122</v>
      </c>
      <c r="D77" s="937"/>
      <c r="E77" s="938"/>
      <c r="F77" s="937"/>
      <c r="G77" s="938"/>
      <c r="H77" s="937"/>
      <c r="I77" s="659"/>
      <c r="J77" s="937"/>
      <c r="K77" s="659"/>
      <c r="L77" s="659"/>
      <c r="M77" s="943">
        <f t="shared" si="2"/>
        <v>0</v>
      </c>
      <c r="N77" s="945" t="str">
        <f t="shared" si="3"/>
        <v xml:space="preserve"> </v>
      </c>
      <c r="O77" s="946"/>
    </row>
    <row r="78" spans="2:15" s="23" customFormat="1" ht="15" hidden="1" customHeight="1" outlineLevel="1">
      <c r="B78" s="658" t="s">
        <v>1123</v>
      </c>
      <c r="C78" s="658" t="s">
        <v>1124</v>
      </c>
      <c r="D78" s="937"/>
      <c r="E78" s="938"/>
      <c r="F78" s="937"/>
      <c r="G78" s="938"/>
      <c r="H78" s="937"/>
      <c r="I78" s="659"/>
      <c r="J78" s="937"/>
      <c r="K78" s="659"/>
      <c r="L78" s="659"/>
      <c r="M78" s="943">
        <f t="shared" si="2"/>
        <v>0</v>
      </c>
      <c r="N78" s="945" t="str">
        <f t="shared" si="3"/>
        <v xml:space="preserve"> </v>
      </c>
      <c r="O78" s="946"/>
    </row>
    <row r="79" spans="2:15" s="23" customFormat="1" ht="15" hidden="1" customHeight="1" outlineLevel="1">
      <c r="B79" s="658" t="s">
        <v>1125</v>
      </c>
      <c r="C79" s="658" t="s">
        <v>1126</v>
      </c>
      <c r="D79" s="937"/>
      <c r="E79" s="938"/>
      <c r="F79" s="937"/>
      <c r="G79" s="938"/>
      <c r="H79" s="937"/>
      <c r="I79" s="659"/>
      <c r="J79" s="937"/>
      <c r="K79" s="659"/>
      <c r="L79" s="659"/>
      <c r="M79" s="943">
        <f t="shared" si="2"/>
        <v>0</v>
      </c>
      <c r="N79" s="945" t="str">
        <f t="shared" si="3"/>
        <v xml:space="preserve"> </v>
      </c>
      <c r="O79" s="946"/>
    </row>
    <row r="80" spans="2:15" s="23" customFormat="1" ht="15" hidden="1" customHeight="1" outlineLevel="1">
      <c r="B80" s="658" t="s">
        <v>1127</v>
      </c>
      <c r="C80" s="658" t="s">
        <v>1128</v>
      </c>
      <c r="D80" s="937"/>
      <c r="E80" s="938"/>
      <c r="F80" s="937"/>
      <c r="G80" s="938"/>
      <c r="H80" s="937"/>
      <c r="I80" s="659"/>
      <c r="J80" s="937"/>
      <c r="K80" s="659"/>
      <c r="L80" s="659"/>
      <c r="M80" s="943">
        <f t="shared" si="2"/>
        <v>0</v>
      </c>
      <c r="N80" s="945" t="str">
        <f t="shared" si="3"/>
        <v xml:space="preserve"> </v>
      </c>
      <c r="O80" s="946"/>
    </row>
    <row r="81" spans="2:15" s="23" customFormat="1" ht="15" hidden="1" customHeight="1" outlineLevel="1">
      <c r="B81" s="658" t="s">
        <v>1129</v>
      </c>
      <c r="C81" s="658" t="s">
        <v>1130</v>
      </c>
      <c r="D81" s="937"/>
      <c r="E81" s="938"/>
      <c r="F81" s="937"/>
      <c r="G81" s="938"/>
      <c r="H81" s="937"/>
      <c r="I81" s="659"/>
      <c r="J81" s="937"/>
      <c r="K81" s="659"/>
      <c r="L81" s="659"/>
      <c r="M81" s="943">
        <f t="shared" si="2"/>
        <v>0</v>
      </c>
      <c r="N81" s="945" t="str">
        <f t="shared" si="3"/>
        <v xml:space="preserve"> </v>
      </c>
      <c r="O81" s="946"/>
    </row>
    <row r="82" spans="2:15" s="23" customFormat="1" ht="15" hidden="1" customHeight="1" outlineLevel="1">
      <c r="B82" s="658" t="s">
        <v>1131</v>
      </c>
      <c r="C82" s="658" t="s">
        <v>1132</v>
      </c>
      <c r="D82" s="937"/>
      <c r="E82" s="938"/>
      <c r="F82" s="937"/>
      <c r="G82" s="938"/>
      <c r="H82" s="937"/>
      <c r="I82" s="659"/>
      <c r="J82" s="937"/>
      <c r="K82" s="659"/>
      <c r="L82" s="659"/>
      <c r="M82" s="943">
        <f t="shared" si="2"/>
        <v>0</v>
      </c>
      <c r="N82" s="945" t="str">
        <f t="shared" si="3"/>
        <v xml:space="preserve"> </v>
      </c>
      <c r="O82" s="946"/>
    </row>
    <row r="83" spans="2:15" s="23" customFormat="1" ht="15" hidden="1" customHeight="1" outlineLevel="1">
      <c r="B83" s="658" t="s">
        <v>1133</v>
      </c>
      <c r="C83" s="658" t="s">
        <v>1134</v>
      </c>
      <c r="D83" s="937"/>
      <c r="E83" s="938"/>
      <c r="F83" s="937"/>
      <c r="G83" s="938"/>
      <c r="H83" s="937"/>
      <c r="I83" s="659"/>
      <c r="J83" s="937"/>
      <c r="K83" s="659"/>
      <c r="L83" s="659"/>
      <c r="M83" s="943">
        <f t="shared" si="2"/>
        <v>0</v>
      </c>
      <c r="N83" s="945" t="str">
        <f t="shared" si="3"/>
        <v xml:space="preserve"> </v>
      </c>
      <c r="O83" s="946"/>
    </row>
    <row r="84" spans="2:15" s="23" customFormat="1" ht="15" hidden="1" customHeight="1" outlineLevel="1">
      <c r="B84" s="658" t="s">
        <v>1135</v>
      </c>
      <c r="C84" s="658" t="s">
        <v>1136</v>
      </c>
      <c r="D84" s="937"/>
      <c r="E84" s="938"/>
      <c r="F84" s="937"/>
      <c r="G84" s="938"/>
      <c r="H84" s="937"/>
      <c r="I84" s="659"/>
      <c r="J84" s="937"/>
      <c r="K84" s="659"/>
      <c r="L84" s="659"/>
      <c r="M84" s="943">
        <f t="shared" si="2"/>
        <v>0</v>
      </c>
      <c r="N84" s="945" t="str">
        <f t="shared" si="3"/>
        <v xml:space="preserve"> </v>
      </c>
      <c r="O84" s="946"/>
    </row>
    <row r="85" spans="2:15" s="23" customFormat="1" ht="15" hidden="1" customHeight="1" outlineLevel="1">
      <c r="B85" s="658" t="s">
        <v>1137</v>
      </c>
      <c r="C85" s="658" t="s">
        <v>1138</v>
      </c>
      <c r="D85" s="937"/>
      <c r="E85" s="938"/>
      <c r="F85" s="937"/>
      <c r="G85" s="938"/>
      <c r="H85" s="937"/>
      <c r="I85" s="659"/>
      <c r="J85" s="937"/>
      <c r="K85" s="659"/>
      <c r="L85" s="659"/>
      <c r="M85" s="943">
        <f t="shared" si="2"/>
        <v>0</v>
      </c>
      <c r="N85" s="945" t="str">
        <f t="shared" si="3"/>
        <v xml:space="preserve"> </v>
      </c>
      <c r="O85" s="946"/>
    </row>
    <row r="86" spans="2:15" s="23" customFormat="1" ht="15" hidden="1" customHeight="1" outlineLevel="1">
      <c r="B86" s="658" t="s">
        <v>1139</v>
      </c>
      <c r="C86" s="658" t="s">
        <v>1140</v>
      </c>
      <c r="D86" s="937"/>
      <c r="E86" s="938"/>
      <c r="F86" s="937"/>
      <c r="G86" s="938"/>
      <c r="H86" s="937"/>
      <c r="I86" s="659"/>
      <c r="J86" s="937"/>
      <c r="K86" s="659"/>
      <c r="L86" s="659"/>
      <c r="M86" s="943">
        <f t="shared" si="2"/>
        <v>0</v>
      </c>
      <c r="N86" s="945" t="str">
        <f t="shared" si="3"/>
        <v xml:space="preserve"> </v>
      </c>
      <c r="O86" s="946"/>
    </row>
    <row r="87" spans="2:15" s="23" customFormat="1" ht="15" hidden="1" customHeight="1" outlineLevel="1">
      <c r="B87" s="658" t="s">
        <v>1141</v>
      </c>
      <c r="C87" s="658" t="s">
        <v>1142</v>
      </c>
      <c r="D87" s="937"/>
      <c r="E87" s="938"/>
      <c r="F87" s="937"/>
      <c r="G87" s="938"/>
      <c r="H87" s="937"/>
      <c r="I87" s="659"/>
      <c r="J87" s="937"/>
      <c r="K87" s="659"/>
      <c r="L87" s="659"/>
      <c r="M87" s="943">
        <f t="shared" si="2"/>
        <v>0</v>
      </c>
      <c r="N87" s="945" t="str">
        <f t="shared" si="3"/>
        <v xml:space="preserve"> </v>
      </c>
      <c r="O87" s="946"/>
    </row>
    <row r="88" spans="2:15" s="23" customFormat="1" ht="15" hidden="1" customHeight="1" outlineLevel="1">
      <c r="B88" s="658" t="s">
        <v>1143</v>
      </c>
      <c r="C88" s="658" t="s">
        <v>1144</v>
      </c>
      <c r="D88" s="937"/>
      <c r="E88" s="938"/>
      <c r="F88" s="937"/>
      <c r="G88" s="938"/>
      <c r="H88" s="937"/>
      <c r="I88" s="659"/>
      <c r="J88" s="937"/>
      <c r="K88" s="659"/>
      <c r="L88" s="659"/>
      <c r="M88" s="943">
        <f t="shared" si="2"/>
        <v>0</v>
      </c>
      <c r="N88" s="945" t="str">
        <f t="shared" si="3"/>
        <v xml:space="preserve"> </v>
      </c>
      <c r="O88" s="946"/>
    </row>
    <row r="89" spans="2:15" s="23" customFormat="1" ht="15" hidden="1" customHeight="1" outlineLevel="1">
      <c r="B89" s="658" t="s">
        <v>1145</v>
      </c>
      <c r="C89" s="658" t="s">
        <v>1146</v>
      </c>
      <c r="D89" s="937"/>
      <c r="E89" s="938"/>
      <c r="F89" s="937"/>
      <c r="G89" s="938"/>
      <c r="H89" s="937"/>
      <c r="I89" s="659"/>
      <c r="J89" s="937"/>
      <c r="K89" s="659"/>
      <c r="L89" s="659"/>
      <c r="M89" s="943">
        <f t="shared" si="2"/>
        <v>0</v>
      </c>
      <c r="N89" s="945" t="str">
        <f t="shared" si="3"/>
        <v xml:space="preserve"> </v>
      </c>
      <c r="O89" s="946"/>
    </row>
    <row r="90" spans="2:15" s="23" customFormat="1" ht="15" hidden="1" customHeight="1" outlineLevel="1">
      <c r="B90" s="658" t="s">
        <v>1147</v>
      </c>
      <c r="C90" s="658" t="s">
        <v>1148</v>
      </c>
      <c r="D90" s="937"/>
      <c r="E90" s="938"/>
      <c r="F90" s="937"/>
      <c r="G90" s="938"/>
      <c r="H90" s="937"/>
      <c r="I90" s="659"/>
      <c r="J90" s="937"/>
      <c r="K90" s="659"/>
      <c r="L90" s="659"/>
      <c r="M90" s="943">
        <f t="shared" si="2"/>
        <v>0</v>
      </c>
      <c r="N90" s="945" t="str">
        <f t="shared" si="3"/>
        <v xml:space="preserve"> </v>
      </c>
      <c r="O90" s="946"/>
    </row>
    <row r="91" spans="2:15" s="23" customFormat="1" ht="15" hidden="1" customHeight="1" outlineLevel="1">
      <c r="B91" s="658" t="s">
        <v>1149</v>
      </c>
      <c r="C91" s="658" t="s">
        <v>1150</v>
      </c>
      <c r="D91" s="937"/>
      <c r="E91" s="938"/>
      <c r="F91" s="937"/>
      <c r="G91" s="938"/>
      <c r="H91" s="937"/>
      <c r="I91" s="659"/>
      <c r="J91" s="937"/>
      <c r="K91" s="659"/>
      <c r="L91" s="659"/>
      <c r="M91" s="943">
        <f t="shared" si="2"/>
        <v>0</v>
      </c>
      <c r="N91" s="945" t="str">
        <f t="shared" si="3"/>
        <v xml:space="preserve"> </v>
      </c>
      <c r="O91" s="946"/>
    </row>
    <row r="92" spans="2:15" s="23" customFormat="1" ht="15" hidden="1" customHeight="1" outlineLevel="1">
      <c r="B92" s="658" t="s">
        <v>1151</v>
      </c>
      <c r="C92" s="658" t="s">
        <v>1152</v>
      </c>
      <c r="D92" s="937"/>
      <c r="E92" s="938"/>
      <c r="F92" s="937"/>
      <c r="G92" s="938"/>
      <c r="H92" s="937"/>
      <c r="I92" s="659"/>
      <c r="J92" s="937"/>
      <c r="K92" s="659"/>
      <c r="L92" s="659"/>
      <c r="M92" s="943">
        <f t="shared" si="2"/>
        <v>0</v>
      </c>
      <c r="N92" s="945" t="str">
        <f t="shared" si="3"/>
        <v xml:space="preserve"> </v>
      </c>
      <c r="O92" s="946"/>
    </row>
    <row r="93" spans="2:15" s="23" customFormat="1" ht="15" hidden="1" customHeight="1" outlineLevel="1">
      <c r="B93" s="658" t="s">
        <v>1153</v>
      </c>
      <c r="C93" s="658" t="s">
        <v>1154</v>
      </c>
      <c r="D93" s="937"/>
      <c r="E93" s="938"/>
      <c r="F93" s="937"/>
      <c r="G93" s="938"/>
      <c r="H93" s="937"/>
      <c r="I93" s="659"/>
      <c r="J93" s="937"/>
      <c r="K93" s="659"/>
      <c r="L93" s="659"/>
      <c r="M93" s="943">
        <f t="shared" si="2"/>
        <v>0</v>
      </c>
      <c r="N93" s="945" t="str">
        <f t="shared" si="3"/>
        <v xml:space="preserve"> </v>
      </c>
      <c r="O93" s="946"/>
    </row>
    <row r="94" spans="2:15" s="23" customFormat="1" ht="15" hidden="1" customHeight="1" outlineLevel="1">
      <c r="B94" s="658" t="s">
        <v>1155</v>
      </c>
      <c r="C94" s="658" t="s">
        <v>1156</v>
      </c>
      <c r="D94" s="937"/>
      <c r="E94" s="938"/>
      <c r="F94" s="937"/>
      <c r="G94" s="938"/>
      <c r="H94" s="937"/>
      <c r="I94" s="659"/>
      <c r="J94" s="937"/>
      <c r="K94" s="659"/>
      <c r="L94" s="659"/>
      <c r="M94" s="943">
        <f t="shared" si="2"/>
        <v>0</v>
      </c>
      <c r="N94" s="945" t="str">
        <f t="shared" si="3"/>
        <v xml:space="preserve"> </v>
      </c>
      <c r="O94" s="946"/>
    </row>
    <row r="95" spans="2:15" s="23" customFormat="1" ht="15" hidden="1" customHeight="1" outlineLevel="1">
      <c r="B95" s="658" t="s">
        <v>1157</v>
      </c>
      <c r="C95" s="658" t="s">
        <v>1158</v>
      </c>
      <c r="D95" s="937"/>
      <c r="E95" s="938"/>
      <c r="F95" s="937"/>
      <c r="G95" s="938"/>
      <c r="H95" s="937"/>
      <c r="I95" s="659"/>
      <c r="J95" s="937"/>
      <c r="K95" s="659"/>
      <c r="L95" s="659"/>
      <c r="M95" s="943">
        <f t="shared" si="2"/>
        <v>0</v>
      </c>
      <c r="N95" s="945" t="str">
        <f t="shared" si="3"/>
        <v xml:space="preserve"> </v>
      </c>
      <c r="O95" s="946"/>
    </row>
    <row r="96" spans="2:15" s="23" customFormat="1" ht="15" hidden="1" customHeight="1" outlineLevel="1">
      <c r="B96" s="658" t="s">
        <v>1159</v>
      </c>
      <c r="C96" s="658" t="s">
        <v>1160</v>
      </c>
      <c r="D96" s="937"/>
      <c r="E96" s="938"/>
      <c r="F96" s="937"/>
      <c r="G96" s="938"/>
      <c r="H96" s="937"/>
      <c r="I96" s="659"/>
      <c r="J96" s="937"/>
      <c r="K96" s="659"/>
      <c r="L96" s="659"/>
      <c r="M96" s="943">
        <f t="shared" si="2"/>
        <v>0</v>
      </c>
      <c r="N96" s="945" t="str">
        <f t="shared" si="3"/>
        <v xml:space="preserve"> </v>
      </c>
      <c r="O96" s="946"/>
    </row>
    <row r="97" spans="2:15" s="23" customFormat="1" ht="15" hidden="1" customHeight="1" outlineLevel="1">
      <c r="B97" s="658" t="s">
        <v>1161</v>
      </c>
      <c r="C97" s="658" t="s">
        <v>1162</v>
      </c>
      <c r="D97" s="937"/>
      <c r="E97" s="938"/>
      <c r="F97" s="937"/>
      <c r="G97" s="938"/>
      <c r="H97" s="937"/>
      <c r="I97" s="659"/>
      <c r="J97" s="937"/>
      <c r="K97" s="659"/>
      <c r="L97" s="659"/>
      <c r="M97" s="943">
        <f t="shared" si="2"/>
        <v>0</v>
      </c>
      <c r="N97" s="945" t="str">
        <f t="shared" si="3"/>
        <v xml:space="preserve"> </v>
      </c>
      <c r="O97" s="946"/>
    </row>
    <row r="98" spans="2:15" s="23" customFormat="1" ht="15" hidden="1" customHeight="1" outlineLevel="1">
      <c r="B98" s="658" t="s">
        <v>1163</v>
      </c>
      <c r="C98" s="658" t="s">
        <v>848</v>
      </c>
      <c r="D98" s="937"/>
      <c r="E98" s="938"/>
      <c r="F98" s="937"/>
      <c r="G98" s="938"/>
      <c r="H98" s="937"/>
      <c r="I98" s="659"/>
      <c r="J98" s="937"/>
      <c r="K98" s="659"/>
      <c r="L98" s="659"/>
      <c r="M98" s="943">
        <f t="shared" si="2"/>
        <v>0</v>
      </c>
      <c r="N98" s="945" t="str">
        <f t="shared" si="3"/>
        <v xml:space="preserve"> </v>
      </c>
      <c r="O98" s="946"/>
    </row>
    <row r="99" spans="2:15" s="23" customFormat="1" ht="15" hidden="1" customHeight="1" outlineLevel="1">
      <c r="B99" s="658" t="s">
        <v>1164</v>
      </c>
      <c r="C99" s="658" t="s">
        <v>1165</v>
      </c>
      <c r="D99" s="937"/>
      <c r="E99" s="938"/>
      <c r="F99" s="937"/>
      <c r="G99" s="938"/>
      <c r="H99" s="937"/>
      <c r="I99" s="659"/>
      <c r="J99" s="937"/>
      <c r="K99" s="659"/>
      <c r="L99" s="659"/>
      <c r="M99" s="943">
        <f t="shared" si="2"/>
        <v>0</v>
      </c>
      <c r="N99" s="945" t="str">
        <f t="shared" si="3"/>
        <v xml:space="preserve"> </v>
      </c>
      <c r="O99" s="946"/>
    </row>
    <row r="100" spans="2:15" s="23" customFormat="1" ht="15" hidden="1" customHeight="1" outlineLevel="1">
      <c r="B100" s="658" t="s">
        <v>1166</v>
      </c>
      <c r="C100" s="658" t="s">
        <v>1167</v>
      </c>
      <c r="D100" s="937"/>
      <c r="E100" s="938"/>
      <c r="F100" s="937"/>
      <c r="G100" s="938"/>
      <c r="H100" s="937"/>
      <c r="I100" s="659"/>
      <c r="J100" s="937"/>
      <c r="K100" s="659"/>
      <c r="L100" s="659"/>
      <c r="M100" s="943">
        <f t="shared" si="2"/>
        <v>0</v>
      </c>
      <c r="N100" s="945" t="str">
        <f t="shared" si="3"/>
        <v xml:space="preserve"> </v>
      </c>
      <c r="O100" s="946"/>
    </row>
    <row r="101" spans="2:15" s="23" customFormat="1" ht="15" hidden="1" customHeight="1" outlineLevel="1">
      <c r="B101" s="658" t="s">
        <v>1168</v>
      </c>
      <c r="C101" s="658" t="s">
        <v>1169</v>
      </c>
      <c r="D101" s="937"/>
      <c r="E101" s="938"/>
      <c r="F101" s="937"/>
      <c r="G101" s="938"/>
      <c r="H101" s="937"/>
      <c r="I101" s="659"/>
      <c r="J101" s="937"/>
      <c r="K101" s="659"/>
      <c r="L101" s="659"/>
      <c r="M101" s="943">
        <f t="shared" si="2"/>
        <v>0</v>
      </c>
      <c r="N101" s="945" t="str">
        <f t="shared" si="3"/>
        <v xml:space="preserve"> </v>
      </c>
      <c r="O101" s="946"/>
    </row>
    <row r="102" spans="2:15" s="23" customFormat="1" ht="15" hidden="1" customHeight="1" outlineLevel="1">
      <c r="B102" s="658" t="s">
        <v>1170</v>
      </c>
      <c r="C102" s="658" t="s">
        <v>1171</v>
      </c>
      <c r="D102" s="937"/>
      <c r="E102" s="938"/>
      <c r="F102" s="937"/>
      <c r="G102" s="938"/>
      <c r="H102" s="937"/>
      <c r="I102" s="659"/>
      <c r="J102" s="937"/>
      <c r="K102" s="659"/>
      <c r="L102" s="659"/>
      <c r="M102" s="943">
        <f t="shared" si="2"/>
        <v>0</v>
      </c>
      <c r="N102" s="945" t="str">
        <f t="shared" si="3"/>
        <v xml:space="preserve"> </v>
      </c>
      <c r="O102" s="946"/>
    </row>
    <row r="103" spans="2:15" s="23" customFormat="1" ht="15" hidden="1" customHeight="1" outlineLevel="1">
      <c r="B103" s="658" t="s">
        <v>1172</v>
      </c>
      <c r="C103" s="658" t="s">
        <v>1173</v>
      </c>
      <c r="D103" s="937"/>
      <c r="E103" s="938"/>
      <c r="F103" s="937"/>
      <c r="G103" s="938"/>
      <c r="H103" s="937"/>
      <c r="I103" s="659"/>
      <c r="J103" s="937"/>
      <c r="K103" s="659"/>
      <c r="L103" s="659"/>
      <c r="M103" s="943">
        <f t="shared" si="2"/>
        <v>0</v>
      </c>
      <c r="N103" s="945" t="str">
        <f t="shared" si="3"/>
        <v xml:space="preserve"> </v>
      </c>
      <c r="O103" s="946"/>
    </row>
    <row r="104" spans="2:15" s="23" customFormat="1" ht="15" hidden="1" customHeight="1" outlineLevel="1">
      <c r="B104" s="658" t="s">
        <v>1174</v>
      </c>
      <c r="C104" s="658" t="s">
        <v>1175</v>
      </c>
      <c r="D104" s="937"/>
      <c r="E104" s="938"/>
      <c r="F104" s="937"/>
      <c r="G104" s="938"/>
      <c r="H104" s="937"/>
      <c r="I104" s="659"/>
      <c r="J104" s="937"/>
      <c r="K104" s="659"/>
      <c r="L104" s="659"/>
      <c r="M104" s="943">
        <f t="shared" si="2"/>
        <v>0</v>
      </c>
      <c r="N104" s="945" t="str">
        <f t="shared" si="3"/>
        <v xml:space="preserve"> </v>
      </c>
      <c r="O104" s="946"/>
    </row>
    <row r="105" spans="2:15" s="23" customFormat="1" ht="15" customHeight="1" collapsed="1">
      <c r="B105" s="658" t="s">
        <v>1176</v>
      </c>
      <c r="C105" s="658" t="s">
        <v>1177</v>
      </c>
      <c r="D105" s="937">
        <v>0</v>
      </c>
      <c r="E105" s="938">
        <v>107304.17771453029</v>
      </c>
      <c r="F105" s="937"/>
      <c r="G105" s="938"/>
      <c r="H105" s="937"/>
      <c r="I105" s="659"/>
      <c r="J105" s="937">
        <v>4071.5687338927369</v>
      </c>
      <c r="K105" s="659"/>
      <c r="L105" s="659"/>
      <c r="M105" s="943">
        <f t="shared" si="2"/>
        <v>4071.5687338927369</v>
      </c>
      <c r="N105" s="945">
        <f t="shared" si="3"/>
        <v>1.8336629405151493E-3</v>
      </c>
      <c r="O105" s="946">
        <v>0</v>
      </c>
    </row>
    <row r="106" spans="2:15" s="23" customFormat="1" ht="15" hidden="1" customHeight="1" outlineLevel="1">
      <c r="B106" s="658" t="s">
        <v>1178</v>
      </c>
      <c r="C106" s="658" t="s">
        <v>1179</v>
      </c>
      <c r="D106" s="937"/>
      <c r="E106" s="938"/>
      <c r="F106" s="937"/>
      <c r="G106" s="938"/>
      <c r="H106" s="937"/>
      <c r="I106" s="659"/>
      <c r="J106" s="937"/>
      <c r="K106" s="659"/>
      <c r="L106" s="659"/>
      <c r="M106" s="943">
        <f t="shared" si="2"/>
        <v>0</v>
      </c>
      <c r="N106" s="945" t="str">
        <f t="shared" si="3"/>
        <v xml:space="preserve"> </v>
      </c>
      <c r="O106" s="946"/>
    </row>
    <row r="107" spans="2:15" s="23" customFormat="1" ht="15" hidden="1" customHeight="1" outlineLevel="1">
      <c r="B107" s="658" t="s">
        <v>1180</v>
      </c>
      <c r="C107" s="658" t="s">
        <v>1181</v>
      </c>
      <c r="D107" s="937"/>
      <c r="E107" s="938"/>
      <c r="F107" s="937"/>
      <c r="G107" s="938"/>
      <c r="H107" s="937"/>
      <c r="I107" s="659"/>
      <c r="J107" s="937"/>
      <c r="K107" s="659"/>
      <c r="L107" s="659"/>
      <c r="M107" s="943">
        <f t="shared" si="2"/>
        <v>0</v>
      </c>
      <c r="N107" s="945" t="str">
        <f t="shared" si="3"/>
        <v xml:space="preserve"> </v>
      </c>
      <c r="O107" s="946"/>
    </row>
    <row r="108" spans="2:15" s="23" customFormat="1" ht="15" hidden="1" customHeight="1" outlineLevel="1">
      <c r="B108" s="658" t="s">
        <v>1182</v>
      </c>
      <c r="C108" s="658" t="s">
        <v>1183</v>
      </c>
      <c r="D108" s="937"/>
      <c r="E108" s="938"/>
      <c r="F108" s="937"/>
      <c r="G108" s="938"/>
      <c r="H108" s="937"/>
      <c r="I108" s="659"/>
      <c r="J108" s="937"/>
      <c r="K108" s="659"/>
      <c r="L108" s="659"/>
      <c r="M108" s="943">
        <f t="shared" si="2"/>
        <v>0</v>
      </c>
      <c r="N108" s="945" t="str">
        <f t="shared" si="3"/>
        <v xml:space="preserve"> </v>
      </c>
      <c r="O108" s="946"/>
    </row>
    <row r="109" spans="2:15" s="23" customFormat="1" ht="15" hidden="1" customHeight="1" outlineLevel="1">
      <c r="B109" s="658" t="s">
        <v>1184</v>
      </c>
      <c r="C109" s="658" t="s">
        <v>1185</v>
      </c>
      <c r="D109" s="937"/>
      <c r="E109" s="938"/>
      <c r="F109" s="937"/>
      <c r="G109" s="938"/>
      <c r="H109" s="937"/>
      <c r="I109" s="659"/>
      <c r="J109" s="937"/>
      <c r="K109" s="659"/>
      <c r="L109" s="659"/>
      <c r="M109" s="943">
        <f t="shared" si="2"/>
        <v>0</v>
      </c>
      <c r="N109" s="945" t="str">
        <f t="shared" si="3"/>
        <v xml:space="preserve"> </v>
      </c>
      <c r="O109" s="946"/>
    </row>
    <row r="110" spans="2:15" s="23" customFormat="1" ht="15" hidden="1" customHeight="1" outlineLevel="1">
      <c r="B110" s="658" t="s">
        <v>1186</v>
      </c>
      <c r="C110" s="658" t="s">
        <v>1187</v>
      </c>
      <c r="D110" s="937"/>
      <c r="E110" s="938"/>
      <c r="F110" s="937"/>
      <c r="G110" s="938"/>
      <c r="H110" s="937"/>
      <c r="I110" s="659"/>
      <c r="J110" s="937"/>
      <c r="K110" s="659"/>
      <c r="L110" s="659"/>
      <c r="M110" s="943">
        <f t="shared" si="2"/>
        <v>0</v>
      </c>
      <c r="N110" s="945" t="str">
        <f t="shared" si="3"/>
        <v xml:space="preserve"> </v>
      </c>
      <c r="O110" s="946"/>
    </row>
    <row r="111" spans="2:15" s="23" customFormat="1" ht="15" hidden="1" customHeight="1" outlineLevel="1">
      <c r="B111" s="658" t="s">
        <v>1188</v>
      </c>
      <c r="C111" s="658" t="s">
        <v>1189</v>
      </c>
      <c r="D111" s="937"/>
      <c r="E111" s="938"/>
      <c r="F111" s="937"/>
      <c r="G111" s="938"/>
      <c r="H111" s="937"/>
      <c r="I111" s="659"/>
      <c r="J111" s="937"/>
      <c r="K111" s="659"/>
      <c r="L111" s="659"/>
      <c r="M111" s="943">
        <f t="shared" si="2"/>
        <v>0</v>
      </c>
      <c r="N111" s="945" t="str">
        <f t="shared" si="3"/>
        <v xml:space="preserve"> </v>
      </c>
      <c r="O111" s="946"/>
    </row>
    <row r="112" spans="2:15" s="23" customFormat="1" ht="15" hidden="1" customHeight="1" outlineLevel="1">
      <c r="B112" s="658" t="s">
        <v>1190</v>
      </c>
      <c r="C112" s="658" t="s">
        <v>1191</v>
      </c>
      <c r="D112" s="937"/>
      <c r="E112" s="938"/>
      <c r="F112" s="937"/>
      <c r="G112" s="938"/>
      <c r="H112" s="937"/>
      <c r="I112" s="659"/>
      <c r="J112" s="937"/>
      <c r="K112" s="659"/>
      <c r="L112" s="659"/>
      <c r="M112" s="943">
        <f t="shared" si="2"/>
        <v>0</v>
      </c>
      <c r="N112" s="945" t="str">
        <f t="shared" si="3"/>
        <v xml:space="preserve"> </v>
      </c>
      <c r="O112" s="946"/>
    </row>
    <row r="113" spans="2:15" s="23" customFormat="1" ht="15" customHeight="1" collapsed="1">
      <c r="B113" s="658" t="s">
        <v>1192</v>
      </c>
      <c r="C113" s="658" t="s">
        <v>1193</v>
      </c>
      <c r="D113" s="937">
        <v>27807.398945480301</v>
      </c>
      <c r="E113" s="938">
        <v>106045.68571514617</v>
      </c>
      <c r="F113" s="937"/>
      <c r="G113" s="938"/>
      <c r="H113" s="937"/>
      <c r="I113" s="659"/>
      <c r="J113" s="937">
        <v>5547.3676191375116</v>
      </c>
      <c r="K113" s="659"/>
      <c r="L113" s="659"/>
      <c r="M113" s="943">
        <f t="shared" si="2"/>
        <v>5547.3676191375116</v>
      </c>
      <c r="N113" s="945">
        <f t="shared" si="3"/>
        <v>2.4983005532860023E-3</v>
      </c>
      <c r="O113" s="946">
        <v>0</v>
      </c>
    </row>
    <row r="114" spans="2:15" s="23" customFormat="1" ht="15" customHeight="1">
      <c r="B114" s="658" t="s">
        <v>1194</v>
      </c>
      <c r="C114" s="658" t="s">
        <v>1195</v>
      </c>
      <c r="D114" s="937">
        <v>46631.5796603665</v>
      </c>
      <c r="E114" s="938">
        <v>3989.9760700000002</v>
      </c>
      <c r="F114" s="937"/>
      <c r="G114" s="938"/>
      <c r="H114" s="937"/>
      <c r="I114" s="659"/>
      <c r="J114" s="937">
        <v>209.04744146688</v>
      </c>
      <c r="K114" s="659"/>
      <c r="L114" s="659"/>
      <c r="M114" s="943">
        <f t="shared" si="2"/>
        <v>209.04744146688</v>
      </c>
      <c r="N114" s="945">
        <f t="shared" si="3"/>
        <v>9.4146156255807951E-5</v>
      </c>
      <c r="O114" s="946">
        <v>0</v>
      </c>
    </row>
    <row r="115" spans="2:15" s="23" customFormat="1" ht="15" hidden="1" customHeight="1" outlineLevel="1">
      <c r="B115" s="658" t="s">
        <v>1196</v>
      </c>
      <c r="C115" s="658" t="s">
        <v>1197</v>
      </c>
      <c r="D115" s="937"/>
      <c r="E115" s="938"/>
      <c r="F115" s="937"/>
      <c r="G115" s="938"/>
      <c r="H115" s="937"/>
      <c r="I115" s="659"/>
      <c r="J115" s="937"/>
      <c r="K115" s="659"/>
      <c r="L115" s="659"/>
      <c r="M115" s="943">
        <f t="shared" si="2"/>
        <v>0</v>
      </c>
      <c r="N115" s="945" t="str">
        <f t="shared" si="3"/>
        <v xml:space="preserve"> </v>
      </c>
      <c r="O115" s="946"/>
    </row>
    <row r="116" spans="2:15" s="23" customFormat="1" ht="15" hidden="1" customHeight="1" outlineLevel="1">
      <c r="B116" s="658" t="s">
        <v>1198</v>
      </c>
      <c r="C116" s="658" t="s">
        <v>1199</v>
      </c>
      <c r="D116" s="937"/>
      <c r="E116" s="938"/>
      <c r="F116" s="937"/>
      <c r="G116" s="938"/>
      <c r="H116" s="937"/>
      <c r="I116" s="659"/>
      <c r="J116" s="937"/>
      <c r="K116" s="659"/>
      <c r="L116" s="659"/>
      <c r="M116" s="943">
        <f t="shared" si="2"/>
        <v>0</v>
      </c>
      <c r="N116" s="945" t="str">
        <f t="shared" si="3"/>
        <v xml:space="preserve"> </v>
      </c>
      <c r="O116" s="946"/>
    </row>
    <row r="117" spans="2:15" s="23" customFormat="1" ht="15" hidden="1" customHeight="1" outlineLevel="1">
      <c r="B117" s="658" t="s">
        <v>1200</v>
      </c>
      <c r="C117" s="658" t="s">
        <v>1201</v>
      </c>
      <c r="D117" s="937"/>
      <c r="E117" s="938"/>
      <c r="F117" s="937"/>
      <c r="G117" s="938"/>
      <c r="H117" s="937"/>
      <c r="I117" s="659"/>
      <c r="J117" s="937"/>
      <c r="K117" s="659"/>
      <c r="L117" s="659"/>
      <c r="M117" s="943">
        <f t="shared" si="2"/>
        <v>0</v>
      </c>
      <c r="N117" s="945" t="str">
        <f t="shared" si="3"/>
        <v xml:space="preserve"> </v>
      </c>
      <c r="O117" s="946"/>
    </row>
    <row r="118" spans="2:15" s="23" customFormat="1" ht="15" hidden="1" customHeight="1" outlineLevel="1">
      <c r="B118" s="658" t="s">
        <v>1202</v>
      </c>
      <c r="C118" s="658" t="s">
        <v>1203</v>
      </c>
      <c r="D118" s="937"/>
      <c r="E118" s="938"/>
      <c r="F118" s="937"/>
      <c r="G118" s="938"/>
      <c r="H118" s="937"/>
      <c r="I118" s="659"/>
      <c r="J118" s="937"/>
      <c r="K118" s="659"/>
      <c r="L118" s="659"/>
      <c r="M118" s="943">
        <f t="shared" si="2"/>
        <v>0</v>
      </c>
      <c r="N118" s="945" t="str">
        <f t="shared" si="3"/>
        <v xml:space="preserve"> </v>
      </c>
      <c r="O118" s="946"/>
    </row>
    <row r="119" spans="2:15" s="23" customFormat="1" ht="15" hidden="1" customHeight="1" outlineLevel="1">
      <c r="B119" s="658" t="s">
        <v>1204</v>
      </c>
      <c r="C119" s="658" t="s">
        <v>1205</v>
      </c>
      <c r="D119" s="937"/>
      <c r="E119" s="938"/>
      <c r="F119" s="937"/>
      <c r="G119" s="938"/>
      <c r="H119" s="937"/>
      <c r="I119" s="659"/>
      <c r="J119" s="937"/>
      <c r="K119" s="659"/>
      <c r="L119" s="659"/>
      <c r="M119" s="943">
        <f t="shared" si="2"/>
        <v>0</v>
      </c>
      <c r="N119" s="945" t="str">
        <f t="shared" si="3"/>
        <v xml:space="preserve"> </v>
      </c>
      <c r="O119" s="946"/>
    </row>
    <row r="120" spans="2:15" s="23" customFormat="1" ht="15" hidden="1" customHeight="1" outlineLevel="1">
      <c r="B120" s="658" t="s">
        <v>1206</v>
      </c>
      <c r="C120" s="658" t="s">
        <v>1207</v>
      </c>
      <c r="D120" s="937"/>
      <c r="E120" s="938"/>
      <c r="F120" s="937"/>
      <c r="G120" s="938"/>
      <c r="H120" s="937"/>
      <c r="I120" s="659"/>
      <c r="J120" s="937"/>
      <c r="K120" s="659"/>
      <c r="L120" s="659"/>
      <c r="M120" s="943">
        <f t="shared" si="2"/>
        <v>0</v>
      </c>
      <c r="N120" s="945" t="str">
        <f t="shared" si="3"/>
        <v xml:space="preserve"> </v>
      </c>
      <c r="O120" s="946"/>
    </row>
    <row r="121" spans="2:15" s="23" customFormat="1" ht="15" hidden="1" customHeight="1" outlineLevel="1">
      <c r="B121" s="658" t="s">
        <v>1208</v>
      </c>
      <c r="C121" s="658" t="s">
        <v>1209</v>
      </c>
      <c r="D121" s="937"/>
      <c r="E121" s="938"/>
      <c r="F121" s="937"/>
      <c r="G121" s="938"/>
      <c r="H121" s="937"/>
      <c r="I121" s="659"/>
      <c r="J121" s="937"/>
      <c r="K121" s="659"/>
      <c r="L121" s="659"/>
      <c r="M121" s="943">
        <f t="shared" si="2"/>
        <v>0</v>
      </c>
      <c r="N121" s="945" t="str">
        <f t="shared" si="3"/>
        <v xml:space="preserve"> </v>
      </c>
      <c r="O121" s="946"/>
    </row>
    <row r="122" spans="2:15" s="23" customFormat="1" ht="15" hidden="1" customHeight="1" outlineLevel="1">
      <c r="B122" s="658" t="s">
        <v>1210</v>
      </c>
      <c r="C122" s="658" t="s">
        <v>1211</v>
      </c>
      <c r="D122" s="937"/>
      <c r="E122" s="938"/>
      <c r="F122" s="937"/>
      <c r="G122" s="938"/>
      <c r="H122" s="937"/>
      <c r="I122" s="659"/>
      <c r="J122" s="937"/>
      <c r="K122" s="659"/>
      <c r="L122" s="659"/>
      <c r="M122" s="943">
        <f t="shared" si="2"/>
        <v>0</v>
      </c>
      <c r="N122" s="945" t="str">
        <f t="shared" si="3"/>
        <v xml:space="preserve"> </v>
      </c>
      <c r="O122" s="946"/>
    </row>
    <row r="123" spans="2:15" s="23" customFormat="1" ht="15" hidden="1" customHeight="1" outlineLevel="1">
      <c r="B123" s="658" t="s">
        <v>1212</v>
      </c>
      <c r="C123" s="658" t="s">
        <v>1213</v>
      </c>
      <c r="D123" s="937"/>
      <c r="E123" s="938"/>
      <c r="F123" s="937"/>
      <c r="G123" s="938"/>
      <c r="H123" s="937"/>
      <c r="I123" s="659"/>
      <c r="J123" s="937"/>
      <c r="K123" s="659"/>
      <c r="L123" s="659"/>
      <c r="M123" s="943">
        <f t="shared" si="2"/>
        <v>0</v>
      </c>
      <c r="N123" s="945" t="str">
        <f t="shared" si="3"/>
        <v xml:space="preserve"> </v>
      </c>
      <c r="O123" s="946"/>
    </row>
    <row r="124" spans="2:15" s="23" customFormat="1" ht="15" hidden="1" customHeight="1" outlineLevel="1">
      <c r="B124" s="658" t="s">
        <v>1214</v>
      </c>
      <c r="C124" s="658" t="s">
        <v>1215</v>
      </c>
      <c r="D124" s="937"/>
      <c r="E124" s="938"/>
      <c r="F124" s="937"/>
      <c r="G124" s="938"/>
      <c r="H124" s="937"/>
      <c r="I124" s="659"/>
      <c r="J124" s="937"/>
      <c r="K124" s="659"/>
      <c r="L124" s="659"/>
      <c r="M124" s="943">
        <f t="shared" si="2"/>
        <v>0</v>
      </c>
      <c r="N124" s="945" t="str">
        <f t="shared" si="3"/>
        <v xml:space="preserve"> </v>
      </c>
      <c r="O124" s="946"/>
    </row>
    <row r="125" spans="2:15" s="23" customFormat="1" ht="15" hidden="1" customHeight="1" outlineLevel="1">
      <c r="B125" s="658" t="s">
        <v>1216</v>
      </c>
      <c r="C125" s="658" t="s">
        <v>1217</v>
      </c>
      <c r="D125" s="937"/>
      <c r="E125" s="938"/>
      <c r="F125" s="937"/>
      <c r="G125" s="938"/>
      <c r="H125" s="937"/>
      <c r="I125" s="659"/>
      <c r="J125" s="937"/>
      <c r="K125" s="659"/>
      <c r="L125" s="659"/>
      <c r="M125" s="943">
        <f t="shared" si="2"/>
        <v>0</v>
      </c>
      <c r="N125" s="945" t="str">
        <f t="shared" si="3"/>
        <v xml:space="preserve"> </v>
      </c>
      <c r="O125" s="946"/>
    </row>
    <row r="126" spans="2:15" s="23" customFormat="1" ht="15" hidden="1" customHeight="1" outlineLevel="1">
      <c r="B126" s="658" t="s">
        <v>1218</v>
      </c>
      <c r="C126" s="658" t="s">
        <v>1219</v>
      </c>
      <c r="D126" s="937"/>
      <c r="E126" s="938"/>
      <c r="F126" s="937"/>
      <c r="G126" s="938"/>
      <c r="H126" s="937"/>
      <c r="I126" s="659"/>
      <c r="J126" s="937"/>
      <c r="K126" s="659"/>
      <c r="L126" s="659"/>
      <c r="M126" s="943">
        <f t="shared" si="2"/>
        <v>0</v>
      </c>
      <c r="N126" s="945" t="str">
        <f t="shared" si="3"/>
        <v xml:space="preserve"> </v>
      </c>
      <c r="O126" s="946"/>
    </row>
    <row r="127" spans="2:15" s="23" customFormat="1" ht="15" customHeight="1" collapsed="1">
      <c r="B127" s="658" t="s">
        <v>1220</v>
      </c>
      <c r="C127" s="658" t="s">
        <v>764</v>
      </c>
      <c r="D127" s="937">
        <v>445603.77334340144</v>
      </c>
      <c r="E127" s="938">
        <v>137441.24368002417</v>
      </c>
      <c r="F127" s="937"/>
      <c r="G127" s="938"/>
      <c r="H127" s="937"/>
      <c r="I127" s="659"/>
      <c r="J127" s="937">
        <v>23372.358033633111</v>
      </c>
      <c r="K127" s="659"/>
      <c r="L127" s="659"/>
      <c r="M127" s="943">
        <f t="shared" si="2"/>
        <v>23372.358033633111</v>
      </c>
      <c r="N127" s="945">
        <f t="shared" si="3"/>
        <v>1.052592490996705E-2</v>
      </c>
      <c r="O127" s="946">
        <v>0</v>
      </c>
    </row>
    <row r="128" spans="2:15" s="23" customFormat="1" ht="15" hidden="1" customHeight="1" outlineLevel="1">
      <c r="B128" s="658" t="s">
        <v>1221</v>
      </c>
      <c r="C128" s="658" t="s">
        <v>1222</v>
      </c>
      <c r="D128" s="937"/>
      <c r="E128" s="938"/>
      <c r="F128" s="937"/>
      <c r="G128" s="938"/>
      <c r="H128" s="937"/>
      <c r="I128" s="659"/>
      <c r="J128" s="937"/>
      <c r="K128" s="659"/>
      <c r="L128" s="659"/>
      <c r="M128" s="943">
        <f t="shared" si="2"/>
        <v>0</v>
      </c>
      <c r="N128" s="945" t="str">
        <f t="shared" si="3"/>
        <v xml:space="preserve"> </v>
      </c>
      <c r="O128" s="946"/>
    </row>
    <row r="129" spans="2:15" s="23" customFormat="1" ht="15" hidden="1" customHeight="1" outlineLevel="1">
      <c r="B129" s="658" t="s">
        <v>1223</v>
      </c>
      <c r="C129" s="658" t="s">
        <v>1224</v>
      </c>
      <c r="D129" s="937"/>
      <c r="E129" s="938"/>
      <c r="F129" s="937"/>
      <c r="G129" s="938"/>
      <c r="H129" s="937"/>
      <c r="I129" s="659"/>
      <c r="J129" s="937"/>
      <c r="K129" s="659"/>
      <c r="L129" s="659"/>
      <c r="M129" s="943">
        <f t="shared" si="2"/>
        <v>0</v>
      </c>
      <c r="N129" s="945" t="str">
        <f t="shared" si="3"/>
        <v xml:space="preserve"> </v>
      </c>
      <c r="O129" s="946"/>
    </row>
    <row r="130" spans="2:15" s="23" customFormat="1" ht="15" hidden="1" customHeight="1" outlineLevel="1">
      <c r="B130" s="658" t="s">
        <v>1225</v>
      </c>
      <c r="C130" s="658" t="s">
        <v>1226</v>
      </c>
      <c r="D130" s="937"/>
      <c r="E130" s="938"/>
      <c r="F130" s="937"/>
      <c r="G130" s="938"/>
      <c r="H130" s="937"/>
      <c r="I130" s="659"/>
      <c r="J130" s="937"/>
      <c r="K130" s="659"/>
      <c r="L130" s="659"/>
      <c r="M130" s="943">
        <f t="shared" si="2"/>
        <v>0</v>
      </c>
      <c r="N130" s="945" t="str">
        <f t="shared" si="3"/>
        <v xml:space="preserve"> </v>
      </c>
      <c r="O130" s="946"/>
    </row>
    <row r="131" spans="2:15" s="23" customFormat="1" ht="15" hidden="1" customHeight="1" outlineLevel="1">
      <c r="B131" s="658" t="s">
        <v>1227</v>
      </c>
      <c r="C131" s="658" t="s">
        <v>1228</v>
      </c>
      <c r="D131" s="937"/>
      <c r="E131" s="938"/>
      <c r="F131" s="937"/>
      <c r="G131" s="938"/>
      <c r="H131" s="937"/>
      <c r="I131" s="659"/>
      <c r="J131" s="937"/>
      <c r="K131" s="659"/>
      <c r="L131" s="659"/>
      <c r="M131" s="943">
        <f t="shared" si="2"/>
        <v>0</v>
      </c>
      <c r="N131" s="945" t="str">
        <f t="shared" si="3"/>
        <v xml:space="preserve"> </v>
      </c>
      <c r="O131" s="946"/>
    </row>
    <row r="132" spans="2:15" s="23" customFormat="1" ht="15" hidden="1" customHeight="1" outlineLevel="1">
      <c r="B132" s="658" t="s">
        <v>1229</v>
      </c>
      <c r="C132" s="658" t="s">
        <v>1230</v>
      </c>
      <c r="D132" s="937"/>
      <c r="E132" s="938"/>
      <c r="F132" s="937"/>
      <c r="G132" s="938"/>
      <c r="H132" s="937"/>
      <c r="I132" s="659"/>
      <c r="J132" s="937"/>
      <c r="K132" s="659"/>
      <c r="L132" s="659"/>
      <c r="M132" s="943">
        <f t="shared" si="2"/>
        <v>0</v>
      </c>
      <c r="N132" s="945" t="str">
        <f t="shared" si="3"/>
        <v xml:space="preserve"> </v>
      </c>
      <c r="O132" s="946"/>
    </row>
    <row r="133" spans="2:15" s="23" customFormat="1" ht="15" hidden="1" customHeight="1" outlineLevel="1">
      <c r="B133" s="658" t="s">
        <v>1231</v>
      </c>
      <c r="C133" s="658" t="s">
        <v>1232</v>
      </c>
      <c r="D133" s="937"/>
      <c r="E133" s="938"/>
      <c r="F133" s="937"/>
      <c r="G133" s="938"/>
      <c r="H133" s="937"/>
      <c r="I133" s="659"/>
      <c r="J133" s="937"/>
      <c r="K133" s="659"/>
      <c r="L133" s="659"/>
      <c r="M133" s="943">
        <f t="shared" si="2"/>
        <v>0</v>
      </c>
      <c r="N133" s="945" t="str">
        <f t="shared" si="3"/>
        <v xml:space="preserve"> </v>
      </c>
      <c r="O133" s="946"/>
    </row>
    <row r="134" spans="2:15" s="23" customFormat="1" ht="15" hidden="1" customHeight="1" outlineLevel="1">
      <c r="B134" s="658" t="s">
        <v>1233</v>
      </c>
      <c r="C134" s="658" t="s">
        <v>1234</v>
      </c>
      <c r="D134" s="937"/>
      <c r="E134" s="938"/>
      <c r="F134" s="937"/>
      <c r="G134" s="938"/>
      <c r="H134" s="937"/>
      <c r="I134" s="659"/>
      <c r="J134" s="937"/>
      <c r="K134" s="659"/>
      <c r="L134" s="659"/>
      <c r="M134" s="943">
        <f t="shared" si="2"/>
        <v>0</v>
      </c>
      <c r="N134" s="945" t="str">
        <f t="shared" si="3"/>
        <v xml:space="preserve"> </v>
      </c>
      <c r="O134" s="946"/>
    </row>
    <row r="135" spans="2:15" s="23" customFormat="1" ht="15" hidden="1" customHeight="1" outlineLevel="1">
      <c r="B135" s="658" t="s">
        <v>1235</v>
      </c>
      <c r="C135" s="658" t="s">
        <v>1236</v>
      </c>
      <c r="D135" s="937"/>
      <c r="E135" s="938"/>
      <c r="F135" s="937"/>
      <c r="G135" s="938"/>
      <c r="H135" s="937"/>
      <c r="I135" s="659"/>
      <c r="J135" s="937"/>
      <c r="K135" s="659"/>
      <c r="L135" s="659"/>
      <c r="M135" s="943">
        <f t="shared" si="2"/>
        <v>0</v>
      </c>
      <c r="N135" s="945" t="str">
        <f t="shared" si="3"/>
        <v xml:space="preserve"> </v>
      </c>
      <c r="O135" s="946"/>
    </row>
    <row r="136" spans="2:15" s="23" customFormat="1" ht="15" hidden="1" customHeight="1" outlineLevel="1">
      <c r="B136" s="658" t="s">
        <v>1237</v>
      </c>
      <c r="C136" s="658" t="s">
        <v>1238</v>
      </c>
      <c r="D136" s="937"/>
      <c r="E136" s="938"/>
      <c r="F136" s="937"/>
      <c r="G136" s="938"/>
      <c r="H136" s="937"/>
      <c r="I136" s="659"/>
      <c r="J136" s="937"/>
      <c r="K136" s="659"/>
      <c r="L136" s="659"/>
      <c r="M136" s="943">
        <f t="shared" ref="M136:M195" si="4">SUM(J136:L136)</f>
        <v>0</v>
      </c>
      <c r="N136" s="945" t="str">
        <f t="shared" ref="N136:N195" si="5">IF(M136=0," ",M136/$M$196)</f>
        <v xml:space="preserve"> </v>
      </c>
      <c r="O136" s="946"/>
    </row>
    <row r="137" spans="2:15" s="23" customFormat="1" ht="15" hidden="1" customHeight="1" outlineLevel="1">
      <c r="B137" s="658" t="s">
        <v>1239</v>
      </c>
      <c r="C137" s="658" t="s">
        <v>1240</v>
      </c>
      <c r="D137" s="937"/>
      <c r="E137" s="938"/>
      <c r="F137" s="937"/>
      <c r="G137" s="938"/>
      <c r="H137" s="937"/>
      <c r="I137" s="659"/>
      <c r="J137" s="937"/>
      <c r="K137" s="659"/>
      <c r="L137" s="659"/>
      <c r="M137" s="943">
        <f t="shared" si="4"/>
        <v>0</v>
      </c>
      <c r="N137" s="945" t="str">
        <f t="shared" si="5"/>
        <v xml:space="preserve"> </v>
      </c>
      <c r="O137" s="946"/>
    </row>
    <row r="138" spans="2:15" s="23" customFormat="1" ht="15" hidden="1" customHeight="1" outlineLevel="1">
      <c r="B138" s="658" t="s">
        <v>1241</v>
      </c>
      <c r="C138" s="658" t="s">
        <v>1242</v>
      </c>
      <c r="D138" s="937"/>
      <c r="E138" s="938"/>
      <c r="F138" s="937"/>
      <c r="G138" s="938"/>
      <c r="H138" s="937"/>
      <c r="I138" s="659"/>
      <c r="J138" s="937"/>
      <c r="K138" s="659"/>
      <c r="L138" s="659"/>
      <c r="M138" s="943">
        <f t="shared" si="4"/>
        <v>0</v>
      </c>
      <c r="N138" s="945" t="str">
        <f t="shared" si="5"/>
        <v xml:space="preserve"> </v>
      </c>
      <c r="O138" s="946"/>
    </row>
    <row r="139" spans="2:15" s="23" customFormat="1" ht="15" hidden="1" customHeight="1" outlineLevel="1">
      <c r="B139" s="658" t="s">
        <v>1243</v>
      </c>
      <c r="C139" s="658" t="s">
        <v>1244</v>
      </c>
      <c r="D139" s="937"/>
      <c r="E139" s="938"/>
      <c r="F139" s="937"/>
      <c r="G139" s="938"/>
      <c r="H139" s="937"/>
      <c r="I139" s="659"/>
      <c r="J139" s="937"/>
      <c r="K139" s="659"/>
      <c r="L139" s="659"/>
      <c r="M139" s="943">
        <f t="shared" si="4"/>
        <v>0</v>
      </c>
      <c r="N139" s="945" t="str">
        <f t="shared" si="5"/>
        <v xml:space="preserve"> </v>
      </c>
      <c r="O139" s="946"/>
    </row>
    <row r="140" spans="2:15" s="23" customFormat="1" ht="15" hidden="1" customHeight="1" outlineLevel="1">
      <c r="B140" s="658" t="s">
        <v>1245</v>
      </c>
      <c r="C140" s="658" t="s">
        <v>1246</v>
      </c>
      <c r="D140" s="937"/>
      <c r="E140" s="938"/>
      <c r="F140" s="937"/>
      <c r="G140" s="938"/>
      <c r="H140" s="937"/>
      <c r="I140" s="659"/>
      <c r="J140" s="937"/>
      <c r="K140" s="659"/>
      <c r="L140" s="659"/>
      <c r="M140" s="943">
        <f t="shared" si="4"/>
        <v>0</v>
      </c>
      <c r="N140" s="945" t="str">
        <f t="shared" si="5"/>
        <v xml:space="preserve"> </v>
      </c>
      <c r="O140" s="946"/>
    </row>
    <row r="141" spans="2:15" s="23" customFormat="1" ht="15" hidden="1" customHeight="1" outlineLevel="1">
      <c r="B141" s="658" t="s">
        <v>1247</v>
      </c>
      <c r="C141" s="658" t="s">
        <v>1248</v>
      </c>
      <c r="D141" s="937"/>
      <c r="E141" s="938"/>
      <c r="F141" s="937"/>
      <c r="G141" s="938"/>
      <c r="H141" s="937"/>
      <c r="I141" s="659"/>
      <c r="J141" s="937"/>
      <c r="K141" s="659"/>
      <c r="L141" s="659"/>
      <c r="M141" s="943">
        <f t="shared" si="4"/>
        <v>0</v>
      </c>
      <c r="N141" s="945" t="str">
        <f t="shared" si="5"/>
        <v xml:space="preserve"> </v>
      </c>
      <c r="O141" s="946"/>
    </row>
    <row r="142" spans="2:15" s="23" customFormat="1" ht="15" customHeight="1" collapsed="1">
      <c r="B142" s="660" t="s">
        <v>1249</v>
      </c>
      <c r="C142" s="660" t="s">
        <v>1250</v>
      </c>
      <c r="D142" s="937">
        <v>18547.245112606797</v>
      </c>
      <c r="E142" s="938">
        <v>425345.53306088771</v>
      </c>
      <c r="F142" s="937"/>
      <c r="G142" s="938"/>
      <c r="H142" s="937"/>
      <c r="I142" s="659"/>
      <c r="J142" s="937">
        <v>9670.2464240046484</v>
      </c>
      <c r="K142" s="659"/>
      <c r="L142" s="659"/>
      <c r="M142" s="943">
        <f t="shared" si="4"/>
        <v>9670.2464240046484</v>
      </c>
      <c r="N142" s="945">
        <f t="shared" si="5"/>
        <v>4.3550713870408675E-3</v>
      </c>
      <c r="O142" s="946">
        <v>0</v>
      </c>
    </row>
    <row r="143" spans="2:15" s="23" customFormat="1" ht="15" hidden="1" customHeight="1" outlineLevel="1">
      <c r="B143" s="658" t="s">
        <v>1251</v>
      </c>
      <c r="C143" s="658" t="s">
        <v>1252</v>
      </c>
      <c r="D143" s="937"/>
      <c r="E143" s="938"/>
      <c r="F143" s="937"/>
      <c r="G143" s="938"/>
      <c r="H143" s="937"/>
      <c r="I143" s="659"/>
      <c r="J143" s="937"/>
      <c r="K143" s="659"/>
      <c r="L143" s="659"/>
      <c r="M143" s="943">
        <f t="shared" si="4"/>
        <v>0</v>
      </c>
      <c r="N143" s="945" t="str">
        <f t="shared" si="5"/>
        <v xml:space="preserve"> </v>
      </c>
      <c r="O143" s="946"/>
    </row>
    <row r="144" spans="2:15" s="23" customFormat="1" ht="15" hidden="1" customHeight="1" outlineLevel="1">
      <c r="B144" s="658" t="s">
        <v>1253</v>
      </c>
      <c r="C144" s="658" t="s">
        <v>1254</v>
      </c>
      <c r="D144" s="937"/>
      <c r="E144" s="938"/>
      <c r="F144" s="937"/>
      <c r="G144" s="938"/>
      <c r="H144" s="937"/>
      <c r="I144" s="659"/>
      <c r="J144" s="937"/>
      <c r="K144" s="659"/>
      <c r="L144" s="659"/>
      <c r="M144" s="943">
        <f t="shared" si="4"/>
        <v>0</v>
      </c>
      <c r="N144" s="945" t="str">
        <f t="shared" si="5"/>
        <v xml:space="preserve"> </v>
      </c>
      <c r="O144" s="946"/>
    </row>
    <row r="145" spans="2:15" s="23" customFormat="1" ht="15" hidden="1" customHeight="1" outlineLevel="1">
      <c r="B145" s="658" t="s">
        <v>1255</v>
      </c>
      <c r="C145" s="658" t="s">
        <v>1256</v>
      </c>
      <c r="D145" s="937"/>
      <c r="E145" s="938"/>
      <c r="F145" s="937"/>
      <c r="G145" s="938"/>
      <c r="H145" s="937"/>
      <c r="I145" s="659"/>
      <c r="J145" s="937"/>
      <c r="K145" s="659"/>
      <c r="L145" s="659"/>
      <c r="M145" s="943">
        <f t="shared" si="4"/>
        <v>0</v>
      </c>
      <c r="N145" s="945" t="str">
        <f t="shared" si="5"/>
        <v xml:space="preserve"> </v>
      </c>
      <c r="O145" s="946"/>
    </row>
    <row r="146" spans="2:15" s="23" customFormat="1" ht="15" hidden="1" customHeight="1" outlineLevel="1">
      <c r="B146" s="658" t="s">
        <v>1257</v>
      </c>
      <c r="C146" s="658" t="s">
        <v>1258</v>
      </c>
      <c r="D146" s="937"/>
      <c r="E146" s="938"/>
      <c r="F146" s="937"/>
      <c r="G146" s="938"/>
      <c r="H146" s="937"/>
      <c r="I146" s="659"/>
      <c r="J146" s="937"/>
      <c r="K146" s="659"/>
      <c r="L146" s="659"/>
      <c r="M146" s="943">
        <f t="shared" si="4"/>
        <v>0</v>
      </c>
      <c r="N146" s="945" t="str">
        <f t="shared" si="5"/>
        <v xml:space="preserve"> </v>
      </c>
      <c r="O146" s="946"/>
    </row>
    <row r="147" spans="2:15" s="23" customFormat="1" ht="15" hidden="1" customHeight="1" outlineLevel="1">
      <c r="B147" s="658" t="s">
        <v>1259</v>
      </c>
      <c r="C147" s="658" t="s">
        <v>1260</v>
      </c>
      <c r="D147" s="937"/>
      <c r="E147" s="938"/>
      <c r="F147" s="937"/>
      <c r="G147" s="938"/>
      <c r="H147" s="937"/>
      <c r="I147" s="659"/>
      <c r="J147" s="937"/>
      <c r="K147" s="659"/>
      <c r="L147" s="659"/>
      <c r="M147" s="943">
        <f t="shared" si="4"/>
        <v>0</v>
      </c>
      <c r="N147" s="945" t="str">
        <f t="shared" si="5"/>
        <v xml:space="preserve"> </v>
      </c>
      <c r="O147" s="946"/>
    </row>
    <row r="148" spans="2:15" s="23" customFormat="1" ht="15" hidden="1" customHeight="1" outlineLevel="1">
      <c r="B148" s="658" t="s">
        <v>1261</v>
      </c>
      <c r="C148" s="658" t="s">
        <v>1262</v>
      </c>
      <c r="D148" s="937"/>
      <c r="E148" s="938"/>
      <c r="F148" s="937"/>
      <c r="G148" s="938"/>
      <c r="H148" s="937"/>
      <c r="I148" s="659"/>
      <c r="J148" s="937"/>
      <c r="K148" s="659"/>
      <c r="L148" s="659"/>
      <c r="M148" s="943">
        <f t="shared" si="4"/>
        <v>0</v>
      </c>
      <c r="N148" s="945" t="str">
        <f t="shared" si="5"/>
        <v xml:space="preserve"> </v>
      </c>
      <c r="O148" s="946"/>
    </row>
    <row r="149" spans="2:15" s="23" customFormat="1" ht="15" hidden="1" customHeight="1" outlineLevel="1">
      <c r="B149" s="658" t="s">
        <v>1263</v>
      </c>
      <c r="C149" s="658" t="s">
        <v>1264</v>
      </c>
      <c r="D149" s="937"/>
      <c r="E149" s="938"/>
      <c r="F149" s="937"/>
      <c r="G149" s="938"/>
      <c r="H149" s="937"/>
      <c r="I149" s="659"/>
      <c r="J149" s="937"/>
      <c r="K149" s="659"/>
      <c r="L149" s="659"/>
      <c r="M149" s="943">
        <f t="shared" si="4"/>
        <v>0</v>
      </c>
      <c r="N149" s="945" t="str">
        <f t="shared" si="5"/>
        <v xml:space="preserve"> </v>
      </c>
      <c r="O149" s="946"/>
    </row>
    <row r="150" spans="2:15" s="23" customFormat="1" ht="15" customHeight="1" collapsed="1">
      <c r="B150" s="658" t="s">
        <v>1265</v>
      </c>
      <c r="C150" s="658" t="s">
        <v>354</v>
      </c>
      <c r="D150" s="937">
        <v>6842843.7834976101</v>
      </c>
      <c r="E150" s="938">
        <v>6585574.2341203596</v>
      </c>
      <c r="F150" s="937"/>
      <c r="G150" s="938"/>
      <c r="H150" s="937"/>
      <c r="I150" s="659"/>
      <c r="J150" s="937">
        <v>491463.11487331544</v>
      </c>
      <c r="K150" s="659"/>
      <c r="L150" s="659"/>
      <c r="M150" s="943">
        <f t="shared" si="4"/>
        <v>491463.11487331544</v>
      </c>
      <c r="N150" s="945">
        <f t="shared" si="5"/>
        <v>0.22133427169525935</v>
      </c>
      <c r="O150" s="946">
        <v>0</v>
      </c>
    </row>
    <row r="151" spans="2:15" s="23" customFormat="1" ht="15" customHeight="1">
      <c r="B151" s="658" t="s">
        <v>1266</v>
      </c>
      <c r="C151" s="658" t="s">
        <v>353</v>
      </c>
      <c r="D151" s="937">
        <v>4442638.5711418996</v>
      </c>
      <c r="E151" s="938">
        <v>41591056.089819945</v>
      </c>
      <c r="F151" s="937">
        <v>720277.07519074902</v>
      </c>
      <c r="G151" s="938"/>
      <c r="H151" s="937"/>
      <c r="I151" s="659">
        <v>2161722.2609999999</v>
      </c>
      <c r="J151" s="937">
        <v>1582319.511734507</v>
      </c>
      <c r="K151" s="659">
        <v>90.275365261380003</v>
      </c>
      <c r="L151" s="659">
        <v>22725.835360000001</v>
      </c>
      <c r="M151" s="943">
        <f t="shared" si="4"/>
        <v>1605135.6224597683</v>
      </c>
      <c r="N151" s="945">
        <f t="shared" si="5"/>
        <v>0.72288542764969865</v>
      </c>
      <c r="O151" s="946">
        <v>0</v>
      </c>
    </row>
    <row r="152" spans="2:15" s="23" customFormat="1" ht="15" hidden="1" customHeight="1" outlineLevel="1">
      <c r="B152" s="658" t="s">
        <v>1267</v>
      </c>
      <c r="C152" s="658" t="s">
        <v>1268</v>
      </c>
      <c r="D152" s="937"/>
      <c r="E152" s="938"/>
      <c r="F152" s="937"/>
      <c r="G152" s="938"/>
      <c r="H152" s="937"/>
      <c r="I152" s="659"/>
      <c r="J152" s="937"/>
      <c r="K152" s="659"/>
      <c r="L152" s="659"/>
      <c r="M152" s="943">
        <f t="shared" si="4"/>
        <v>0</v>
      </c>
      <c r="N152" s="945" t="str">
        <f t="shared" si="5"/>
        <v xml:space="preserve"> </v>
      </c>
      <c r="O152" s="946"/>
    </row>
    <row r="153" spans="2:15" s="23" customFormat="1" ht="15" hidden="1" customHeight="1" outlineLevel="1">
      <c r="B153" s="658" t="s">
        <v>1269</v>
      </c>
      <c r="C153" s="658" t="s">
        <v>1270</v>
      </c>
      <c r="D153" s="937"/>
      <c r="E153" s="938"/>
      <c r="F153" s="937"/>
      <c r="G153" s="938"/>
      <c r="H153" s="937"/>
      <c r="I153" s="659"/>
      <c r="J153" s="937"/>
      <c r="K153" s="659"/>
      <c r="L153" s="659"/>
      <c r="M153" s="943">
        <f t="shared" si="4"/>
        <v>0</v>
      </c>
      <c r="N153" s="945" t="str">
        <f t="shared" si="5"/>
        <v xml:space="preserve"> </v>
      </c>
      <c r="O153" s="946"/>
    </row>
    <row r="154" spans="2:15" s="23" customFormat="1" ht="15" hidden="1" customHeight="1" outlineLevel="1">
      <c r="B154" s="658" t="s">
        <v>1271</v>
      </c>
      <c r="C154" s="658" t="s">
        <v>1272</v>
      </c>
      <c r="D154" s="937"/>
      <c r="E154" s="938"/>
      <c r="F154" s="937"/>
      <c r="G154" s="938"/>
      <c r="H154" s="937"/>
      <c r="I154" s="659"/>
      <c r="J154" s="937"/>
      <c r="K154" s="659"/>
      <c r="L154" s="659"/>
      <c r="M154" s="943">
        <f t="shared" si="4"/>
        <v>0</v>
      </c>
      <c r="N154" s="945" t="str">
        <f t="shared" si="5"/>
        <v xml:space="preserve"> </v>
      </c>
      <c r="O154" s="946"/>
    </row>
    <row r="155" spans="2:15" s="23" customFormat="1" ht="15" customHeight="1" collapsed="1">
      <c r="B155" s="660" t="s">
        <v>1273</v>
      </c>
      <c r="C155" s="660" t="s">
        <v>1372</v>
      </c>
      <c r="D155" s="937">
        <v>35320.290739079304</v>
      </c>
      <c r="E155" s="938">
        <v>238714.59643038627</v>
      </c>
      <c r="F155" s="937"/>
      <c r="G155" s="938"/>
      <c r="H155" s="937"/>
      <c r="I155" s="659"/>
      <c r="J155" s="937">
        <v>4560.6759568725201</v>
      </c>
      <c r="K155" s="659"/>
      <c r="L155" s="659"/>
      <c r="M155" s="943">
        <f t="shared" si="4"/>
        <v>4560.6759568725201</v>
      </c>
      <c r="N155" s="945">
        <f t="shared" si="5"/>
        <v>2.0539362178027569E-3</v>
      </c>
      <c r="O155" s="946">
        <v>0.01</v>
      </c>
    </row>
    <row r="156" spans="2:15" s="23" customFormat="1" ht="15" hidden="1" customHeight="1" outlineLevel="1">
      <c r="B156" s="658" t="s">
        <v>1274</v>
      </c>
      <c r="C156" s="658" t="s">
        <v>1275</v>
      </c>
      <c r="D156" s="937"/>
      <c r="E156" s="938"/>
      <c r="F156" s="937"/>
      <c r="G156" s="938"/>
      <c r="H156" s="937"/>
      <c r="I156" s="659"/>
      <c r="J156" s="937"/>
      <c r="K156" s="659"/>
      <c r="L156" s="659"/>
      <c r="M156" s="943">
        <f t="shared" si="4"/>
        <v>0</v>
      </c>
      <c r="N156" s="945" t="str">
        <f t="shared" si="5"/>
        <v xml:space="preserve"> </v>
      </c>
      <c r="O156" s="946"/>
    </row>
    <row r="157" spans="2:15" s="23" customFormat="1" ht="15" hidden="1" customHeight="1" outlineLevel="1">
      <c r="B157" s="658" t="s">
        <v>1276</v>
      </c>
      <c r="C157" s="658" t="s">
        <v>1277</v>
      </c>
      <c r="D157" s="937"/>
      <c r="E157" s="938"/>
      <c r="F157" s="937"/>
      <c r="G157" s="938"/>
      <c r="H157" s="937"/>
      <c r="I157" s="659"/>
      <c r="J157" s="937"/>
      <c r="K157" s="659"/>
      <c r="L157" s="659"/>
      <c r="M157" s="943">
        <f t="shared" si="4"/>
        <v>0</v>
      </c>
      <c r="N157" s="945" t="str">
        <f t="shared" si="5"/>
        <v xml:space="preserve"> </v>
      </c>
      <c r="O157" s="946"/>
    </row>
    <row r="158" spans="2:15" s="23" customFormat="1" ht="15" hidden="1" customHeight="1" outlineLevel="1">
      <c r="B158" s="658" t="s">
        <v>1278</v>
      </c>
      <c r="C158" s="658" t="s">
        <v>1279</v>
      </c>
      <c r="D158" s="937"/>
      <c r="E158" s="938"/>
      <c r="F158" s="937"/>
      <c r="G158" s="938"/>
      <c r="H158" s="937"/>
      <c r="I158" s="659"/>
      <c r="J158" s="937"/>
      <c r="K158" s="659"/>
      <c r="L158" s="659"/>
      <c r="M158" s="943">
        <f t="shared" si="4"/>
        <v>0</v>
      </c>
      <c r="N158" s="945" t="str">
        <f t="shared" si="5"/>
        <v xml:space="preserve"> </v>
      </c>
      <c r="O158" s="946"/>
    </row>
    <row r="159" spans="2:15" s="23" customFormat="1" ht="15" hidden="1" customHeight="1" outlineLevel="1">
      <c r="B159" s="658" t="s">
        <v>1280</v>
      </c>
      <c r="C159" s="658" t="s">
        <v>1281</v>
      </c>
      <c r="D159" s="937"/>
      <c r="E159" s="938"/>
      <c r="F159" s="937"/>
      <c r="G159" s="938"/>
      <c r="H159" s="937"/>
      <c r="I159" s="659"/>
      <c r="J159" s="937"/>
      <c r="K159" s="659"/>
      <c r="L159" s="659"/>
      <c r="M159" s="943">
        <f t="shared" si="4"/>
        <v>0</v>
      </c>
      <c r="N159" s="945" t="str">
        <f t="shared" si="5"/>
        <v xml:space="preserve"> </v>
      </c>
      <c r="O159" s="946"/>
    </row>
    <row r="160" spans="2:15" s="23" customFormat="1" ht="15" hidden="1" customHeight="1" outlineLevel="1">
      <c r="B160" s="658" t="s">
        <v>1282</v>
      </c>
      <c r="C160" s="658" t="s">
        <v>1283</v>
      </c>
      <c r="D160" s="937"/>
      <c r="E160" s="938"/>
      <c r="F160" s="937"/>
      <c r="G160" s="938"/>
      <c r="H160" s="937"/>
      <c r="I160" s="659"/>
      <c r="J160" s="937"/>
      <c r="K160" s="659"/>
      <c r="L160" s="659"/>
      <c r="M160" s="943">
        <f t="shared" si="4"/>
        <v>0</v>
      </c>
      <c r="N160" s="945" t="str">
        <f t="shared" si="5"/>
        <v xml:space="preserve"> </v>
      </c>
      <c r="O160" s="946"/>
    </row>
    <row r="161" spans="2:15" s="23" customFormat="1" ht="15" hidden="1" customHeight="1" outlineLevel="1">
      <c r="B161" s="658" t="s">
        <v>1284</v>
      </c>
      <c r="C161" s="658" t="s">
        <v>1285</v>
      </c>
      <c r="D161" s="937"/>
      <c r="E161" s="938"/>
      <c r="F161" s="937"/>
      <c r="G161" s="938"/>
      <c r="H161" s="937"/>
      <c r="I161" s="659"/>
      <c r="J161" s="937"/>
      <c r="K161" s="659"/>
      <c r="L161" s="659"/>
      <c r="M161" s="943">
        <f t="shared" si="4"/>
        <v>0</v>
      </c>
      <c r="N161" s="945" t="str">
        <f t="shared" si="5"/>
        <v xml:space="preserve"> </v>
      </c>
      <c r="O161" s="946"/>
    </row>
    <row r="162" spans="2:15" s="23" customFormat="1" ht="15" hidden="1" customHeight="1" outlineLevel="1">
      <c r="B162" s="658" t="s">
        <v>1286</v>
      </c>
      <c r="C162" s="658" t="s">
        <v>1287</v>
      </c>
      <c r="D162" s="937"/>
      <c r="E162" s="938"/>
      <c r="F162" s="937"/>
      <c r="G162" s="938"/>
      <c r="H162" s="937"/>
      <c r="I162" s="659"/>
      <c r="J162" s="937"/>
      <c r="K162" s="659"/>
      <c r="L162" s="659"/>
      <c r="M162" s="943">
        <f t="shared" si="4"/>
        <v>0</v>
      </c>
      <c r="N162" s="945" t="str">
        <f t="shared" si="5"/>
        <v xml:space="preserve"> </v>
      </c>
      <c r="O162" s="946"/>
    </row>
    <row r="163" spans="2:15" s="23" customFormat="1" ht="15" hidden="1" customHeight="1" outlineLevel="1">
      <c r="B163" s="658" t="s">
        <v>1288</v>
      </c>
      <c r="C163" s="658" t="s">
        <v>1289</v>
      </c>
      <c r="D163" s="937"/>
      <c r="E163" s="938"/>
      <c r="F163" s="937"/>
      <c r="G163" s="938"/>
      <c r="H163" s="937"/>
      <c r="I163" s="659"/>
      <c r="J163" s="937"/>
      <c r="K163" s="659"/>
      <c r="L163" s="659"/>
      <c r="M163" s="943">
        <f t="shared" si="4"/>
        <v>0</v>
      </c>
      <c r="N163" s="945" t="str">
        <f t="shared" si="5"/>
        <v xml:space="preserve"> </v>
      </c>
      <c r="O163" s="946"/>
    </row>
    <row r="164" spans="2:15" s="23" customFormat="1" ht="15" hidden="1" customHeight="1" outlineLevel="1">
      <c r="B164" s="658" t="s">
        <v>1290</v>
      </c>
      <c r="C164" s="658" t="s">
        <v>1291</v>
      </c>
      <c r="D164" s="937"/>
      <c r="E164" s="938"/>
      <c r="F164" s="937"/>
      <c r="G164" s="938"/>
      <c r="H164" s="937"/>
      <c r="I164" s="659"/>
      <c r="J164" s="937"/>
      <c r="K164" s="659"/>
      <c r="L164" s="659"/>
      <c r="M164" s="943">
        <f t="shared" si="4"/>
        <v>0</v>
      </c>
      <c r="N164" s="945" t="str">
        <f t="shared" si="5"/>
        <v xml:space="preserve"> </v>
      </c>
      <c r="O164" s="946"/>
    </row>
    <row r="165" spans="2:15" s="23" customFormat="1" ht="15" hidden="1" customHeight="1" outlineLevel="1">
      <c r="B165" s="658" t="s">
        <v>1292</v>
      </c>
      <c r="C165" s="658" t="s">
        <v>1293</v>
      </c>
      <c r="D165" s="937"/>
      <c r="E165" s="938"/>
      <c r="F165" s="937"/>
      <c r="G165" s="938"/>
      <c r="H165" s="937"/>
      <c r="I165" s="659"/>
      <c r="J165" s="937"/>
      <c r="K165" s="659"/>
      <c r="L165" s="659"/>
      <c r="M165" s="943">
        <f t="shared" si="4"/>
        <v>0</v>
      </c>
      <c r="N165" s="945" t="str">
        <f t="shared" si="5"/>
        <v xml:space="preserve"> </v>
      </c>
      <c r="O165" s="946"/>
    </row>
    <row r="166" spans="2:15" s="23" customFormat="1" ht="15" hidden="1" customHeight="1" outlineLevel="1">
      <c r="B166" s="658" t="s">
        <v>1294</v>
      </c>
      <c r="C166" s="658" t="s">
        <v>1295</v>
      </c>
      <c r="D166" s="937"/>
      <c r="E166" s="938"/>
      <c r="F166" s="937"/>
      <c r="G166" s="938"/>
      <c r="H166" s="937"/>
      <c r="I166" s="659"/>
      <c r="J166" s="937"/>
      <c r="K166" s="659"/>
      <c r="L166" s="659"/>
      <c r="M166" s="943">
        <f t="shared" si="4"/>
        <v>0</v>
      </c>
      <c r="N166" s="945" t="str">
        <f t="shared" si="5"/>
        <v xml:space="preserve"> </v>
      </c>
      <c r="O166" s="946"/>
    </row>
    <row r="167" spans="2:15" s="23" customFormat="1" ht="15" hidden="1" customHeight="1" outlineLevel="1">
      <c r="B167" s="658" t="s">
        <v>1296</v>
      </c>
      <c r="C167" s="658" t="s">
        <v>1297</v>
      </c>
      <c r="D167" s="937"/>
      <c r="E167" s="938"/>
      <c r="F167" s="937"/>
      <c r="G167" s="938"/>
      <c r="H167" s="937"/>
      <c r="I167" s="659"/>
      <c r="J167" s="937"/>
      <c r="K167" s="659"/>
      <c r="L167" s="659"/>
      <c r="M167" s="943">
        <f t="shared" si="4"/>
        <v>0</v>
      </c>
      <c r="N167" s="945" t="str">
        <f t="shared" si="5"/>
        <v xml:space="preserve"> </v>
      </c>
      <c r="O167" s="946"/>
    </row>
    <row r="168" spans="2:15" s="23" customFormat="1" ht="15" hidden="1" customHeight="1" outlineLevel="1">
      <c r="B168" s="658" t="s">
        <v>1298</v>
      </c>
      <c r="C168" s="658" t="s">
        <v>1299</v>
      </c>
      <c r="D168" s="937"/>
      <c r="E168" s="938"/>
      <c r="F168" s="937"/>
      <c r="G168" s="938"/>
      <c r="H168" s="937"/>
      <c r="I168" s="659"/>
      <c r="J168" s="937"/>
      <c r="K168" s="659"/>
      <c r="L168" s="659"/>
      <c r="M168" s="943">
        <f t="shared" si="4"/>
        <v>0</v>
      </c>
      <c r="N168" s="945" t="str">
        <f t="shared" si="5"/>
        <v xml:space="preserve"> </v>
      </c>
      <c r="O168" s="946"/>
    </row>
    <row r="169" spans="2:15" s="23" customFormat="1" ht="15" hidden="1" customHeight="1" outlineLevel="1">
      <c r="B169" s="658" t="s">
        <v>1300</v>
      </c>
      <c r="C169" s="658" t="s">
        <v>1301</v>
      </c>
      <c r="D169" s="937"/>
      <c r="E169" s="938"/>
      <c r="F169" s="937"/>
      <c r="G169" s="938"/>
      <c r="H169" s="937"/>
      <c r="I169" s="659"/>
      <c r="J169" s="937"/>
      <c r="K169" s="659"/>
      <c r="L169" s="659"/>
      <c r="M169" s="943">
        <f t="shared" si="4"/>
        <v>0</v>
      </c>
      <c r="N169" s="945" t="str">
        <f t="shared" si="5"/>
        <v xml:space="preserve"> </v>
      </c>
      <c r="O169" s="946"/>
    </row>
    <row r="170" spans="2:15" s="23" customFormat="1" ht="15" hidden="1" customHeight="1" outlineLevel="1">
      <c r="B170" s="658" t="s">
        <v>1302</v>
      </c>
      <c r="C170" s="658" t="s">
        <v>1303</v>
      </c>
      <c r="D170" s="937"/>
      <c r="E170" s="938"/>
      <c r="F170" s="937"/>
      <c r="G170" s="938"/>
      <c r="H170" s="937"/>
      <c r="I170" s="659"/>
      <c r="J170" s="937"/>
      <c r="K170" s="659"/>
      <c r="L170" s="659"/>
      <c r="M170" s="943">
        <f t="shared" si="4"/>
        <v>0</v>
      </c>
      <c r="N170" s="945" t="str">
        <f t="shared" si="5"/>
        <v xml:space="preserve"> </v>
      </c>
      <c r="O170" s="946"/>
    </row>
    <row r="171" spans="2:15" s="23" customFormat="1" ht="15" hidden="1" customHeight="1" outlineLevel="1">
      <c r="B171" s="658" t="s">
        <v>1304</v>
      </c>
      <c r="C171" s="658" t="s">
        <v>1305</v>
      </c>
      <c r="D171" s="937"/>
      <c r="E171" s="938"/>
      <c r="F171" s="937"/>
      <c r="G171" s="938"/>
      <c r="H171" s="937"/>
      <c r="I171" s="659"/>
      <c r="J171" s="937"/>
      <c r="K171" s="659"/>
      <c r="L171" s="659"/>
      <c r="M171" s="943">
        <f t="shared" si="4"/>
        <v>0</v>
      </c>
      <c r="N171" s="945" t="str">
        <f t="shared" si="5"/>
        <v xml:space="preserve"> </v>
      </c>
      <c r="O171" s="946"/>
    </row>
    <row r="172" spans="2:15" s="23" customFormat="1" ht="15" hidden="1" customHeight="1" outlineLevel="1">
      <c r="B172" s="658" t="s">
        <v>1306</v>
      </c>
      <c r="C172" s="658" t="s">
        <v>771</v>
      </c>
      <c r="D172" s="937"/>
      <c r="E172" s="938"/>
      <c r="F172" s="937"/>
      <c r="G172" s="938"/>
      <c r="H172" s="937"/>
      <c r="I172" s="659"/>
      <c r="J172" s="937"/>
      <c r="K172" s="659"/>
      <c r="L172" s="659"/>
      <c r="M172" s="943">
        <f t="shared" si="4"/>
        <v>0</v>
      </c>
      <c r="N172" s="945" t="str">
        <f t="shared" si="5"/>
        <v xml:space="preserve"> </v>
      </c>
      <c r="O172" s="946"/>
    </row>
    <row r="173" spans="2:15" s="23" customFormat="1" ht="15" customHeight="1" collapsed="1">
      <c r="B173" s="658" t="s">
        <v>1307</v>
      </c>
      <c r="C173" s="658" t="s">
        <v>748</v>
      </c>
      <c r="D173" s="937">
        <v>1870.2975325166508</v>
      </c>
      <c r="E173" s="938">
        <v>378571.28175166016</v>
      </c>
      <c r="F173" s="937"/>
      <c r="G173" s="938"/>
      <c r="H173" s="937"/>
      <c r="I173" s="659"/>
      <c r="J173" s="937">
        <v>5054.766166134038</v>
      </c>
      <c r="K173" s="659"/>
      <c r="L173" s="659"/>
      <c r="M173" s="943">
        <f t="shared" si="4"/>
        <v>5054.766166134038</v>
      </c>
      <c r="N173" s="945">
        <f t="shared" si="5"/>
        <v>2.2764536220780418E-3</v>
      </c>
      <c r="O173" s="946">
        <v>0</v>
      </c>
    </row>
    <row r="174" spans="2:15" s="23" customFormat="1" ht="15" hidden="1" customHeight="1" outlineLevel="1">
      <c r="B174" s="658" t="s">
        <v>1308</v>
      </c>
      <c r="C174" s="658" t="s">
        <v>1309</v>
      </c>
      <c r="D174" s="937"/>
      <c r="E174" s="938"/>
      <c r="F174" s="937"/>
      <c r="G174" s="938"/>
      <c r="H174" s="937"/>
      <c r="I174" s="659"/>
      <c r="J174" s="937"/>
      <c r="K174" s="659"/>
      <c r="L174" s="659"/>
      <c r="M174" s="943">
        <f t="shared" si="4"/>
        <v>0</v>
      </c>
      <c r="N174" s="945" t="str">
        <f t="shared" si="5"/>
        <v xml:space="preserve"> </v>
      </c>
      <c r="O174" s="946"/>
    </row>
    <row r="175" spans="2:15" s="23" customFormat="1" ht="15" hidden="1" customHeight="1" outlineLevel="1">
      <c r="B175" s="658" t="s">
        <v>1310</v>
      </c>
      <c r="C175" s="658" t="s">
        <v>1311</v>
      </c>
      <c r="D175" s="937"/>
      <c r="E175" s="938"/>
      <c r="F175" s="937"/>
      <c r="G175" s="938"/>
      <c r="H175" s="937"/>
      <c r="I175" s="659"/>
      <c r="J175" s="937"/>
      <c r="K175" s="659"/>
      <c r="L175" s="659"/>
      <c r="M175" s="943">
        <f t="shared" si="4"/>
        <v>0</v>
      </c>
      <c r="N175" s="945" t="str">
        <f t="shared" si="5"/>
        <v xml:space="preserve"> </v>
      </c>
      <c r="O175" s="946"/>
    </row>
    <row r="176" spans="2:15" s="23" customFormat="1" ht="15" hidden="1" customHeight="1" outlineLevel="1">
      <c r="B176" s="658" t="s">
        <v>1312</v>
      </c>
      <c r="C176" s="658" t="s">
        <v>1313</v>
      </c>
      <c r="D176" s="937"/>
      <c r="E176" s="938"/>
      <c r="F176" s="937"/>
      <c r="G176" s="938"/>
      <c r="H176" s="937"/>
      <c r="I176" s="659"/>
      <c r="J176" s="937"/>
      <c r="K176" s="659"/>
      <c r="L176" s="659"/>
      <c r="M176" s="943">
        <f t="shared" si="4"/>
        <v>0</v>
      </c>
      <c r="N176" s="945" t="str">
        <f t="shared" si="5"/>
        <v xml:space="preserve"> </v>
      </c>
      <c r="O176" s="946"/>
    </row>
    <row r="177" spans="2:15" s="23" customFormat="1" ht="15" hidden="1" customHeight="1" outlineLevel="1">
      <c r="B177" s="658" t="s">
        <v>1314</v>
      </c>
      <c r="C177" s="658" t="s">
        <v>1315</v>
      </c>
      <c r="D177" s="937"/>
      <c r="E177" s="938"/>
      <c r="F177" s="937"/>
      <c r="G177" s="938"/>
      <c r="H177" s="937"/>
      <c r="I177" s="659"/>
      <c r="J177" s="937"/>
      <c r="K177" s="659"/>
      <c r="L177" s="659"/>
      <c r="M177" s="943">
        <f t="shared" si="4"/>
        <v>0</v>
      </c>
      <c r="N177" s="945" t="str">
        <f t="shared" si="5"/>
        <v xml:space="preserve"> </v>
      </c>
      <c r="O177" s="946"/>
    </row>
    <row r="178" spans="2:15" s="23" customFormat="1" ht="15" hidden="1" customHeight="1" outlineLevel="1">
      <c r="B178" s="658" t="s">
        <v>1316</v>
      </c>
      <c r="C178" s="658" t="s">
        <v>1317</v>
      </c>
      <c r="D178" s="937"/>
      <c r="E178" s="938"/>
      <c r="F178" s="937"/>
      <c r="G178" s="938"/>
      <c r="H178" s="937"/>
      <c r="I178" s="659"/>
      <c r="J178" s="937"/>
      <c r="K178" s="659"/>
      <c r="L178" s="659"/>
      <c r="M178" s="943">
        <f t="shared" si="4"/>
        <v>0</v>
      </c>
      <c r="N178" s="945" t="str">
        <f t="shared" si="5"/>
        <v xml:space="preserve"> </v>
      </c>
      <c r="O178" s="946"/>
    </row>
    <row r="179" spans="2:15" s="23" customFormat="1" ht="15" hidden="1" customHeight="1" outlineLevel="1">
      <c r="B179" s="658" t="s">
        <v>1318</v>
      </c>
      <c r="C179" s="658" t="s">
        <v>1319</v>
      </c>
      <c r="D179" s="937"/>
      <c r="E179" s="938"/>
      <c r="F179" s="937"/>
      <c r="G179" s="938"/>
      <c r="H179" s="937"/>
      <c r="I179" s="659"/>
      <c r="J179" s="937"/>
      <c r="K179" s="659"/>
      <c r="L179" s="659"/>
      <c r="M179" s="943">
        <f t="shared" si="4"/>
        <v>0</v>
      </c>
      <c r="N179" s="945" t="str">
        <f t="shared" si="5"/>
        <v xml:space="preserve"> </v>
      </c>
      <c r="O179" s="946"/>
    </row>
    <row r="180" spans="2:15" s="23" customFormat="1" ht="15" hidden="1" customHeight="1" outlineLevel="1">
      <c r="B180" s="658" t="s">
        <v>1320</v>
      </c>
      <c r="C180" s="658" t="s">
        <v>1321</v>
      </c>
      <c r="D180" s="937"/>
      <c r="E180" s="938"/>
      <c r="F180" s="937"/>
      <c r="G180" s="938"/>
      <c r="H180" s="937"/>
      <c r="I180" s="659"/>
      <c r="J180" s="937"/>
      <c r="K180" s="659"/>
      <c r="L180" s="659"/>
      <c r="M180" s="943">
        <f t="shared" si="4"/>
        <v>0</v>
      </c>
      <c r="N180" s="945" t="str">
        <f t="shared" si="5"/>
        <v xml:space="preserve"> </v>
      </c>
      <c r="O180" s="946"/>
    </row>
    <row r="181" spans="2:15" s="23" customFormat="1" ht="15" hidden="1" customHeight="1" outlineLevel="1">
      <c r="B181" s="658" t="s">
        <v>1322</v>
      </c>
      <c r="C181" s="658" t="s">
        <v>1323</v>
      </c>
      <c r="D181" s="937"/>
      <c r="E181" s="938"/>
      <c r="F181" s="937"/>
      <c r="G181" s="938"/>
      <c r="H181" s="937"/>
      <c r="I181" s="659"/>
      <c r="J181" s="937"/>
      <c r="K181" s="659"/>
      <c r="L181" s="659"/>
      <c r="M181" s="943">
        <f t="shared" si="4"/>
        <v>0</v>
      </c>
      <c r="N181" s="945" t="str">
        <f t="shared" si="5"/>
        <v xml:space="preserve"> </v>
      </c>
      <c r="O181" s="946"/>
    </row>
    <row r="182" spans="2:15" s="23" customFormat="1" ht="15" hidden="1" customHeight="1" outlineLevel="1">
      <c r="B182" s="658" t="s">
        <v>1324</v>
      </c>
      <c r="C182" s="658" t="s">
        <v>1325</v>
      </c>
      <c r="D182" s="937"/>
      <c r="E182" s="938"/>
      <c r="F182" s="937"/>
      <c r="G182" s="938"/>
      <c r="H182" s="937"/>
      <c r="I182" s="659"/>
      <c r="J182" s="937"/>
      <c r="K182" s="659"/>
      <c r="L182" s="659"/>
      <c r="M182" s="943">
        <f t="shared" si="4"/>
        <v>0</v>
      </c>
      <c r="N182" s="945" t="str">
        <f t="shared" si="5"/>
        <v xml:space="preserve"> </v>
      </c>
      <c r="O182" s="946"/>
    </row>
    <row r="183" spans="2:15" s="23" customFormat="1" ht="15" hidden="1" customHeight="1" outlineLevel="1">
      <c r="B183" s="658" t="s">
        <v>1326</v>
      </c>
      <c r="C183" s="658" t="s">
        <v>1327</v>
      </c>
      <c r="D183" s="937"/>
      <c r="E183" s="938"/>
      <c r="F183" s="937"/>
      <c r="G183" s="938"/>
      <c r="H183" s="937"/>
      <c r="I183" s="659"/>
      <c r="J183" s="937"/>
      <c r="K183" s="659"/>
      <c r="L183" s="659"/>
      <c r="M183" s="943">
        <f t="shared" si="4"/>
        <v>0</v>
      </c>
      <c r="N183" s="945" t="str">
        <f t="shared" si="5"/>
        <v xml:space="preserve"> </v>
      </c>
      <c r="O183" s="946"/>
    </row>
    <row r="184" spans="2:15" s="23" customFormat="1" ht="15" hidden="1" customHeight="1" outlineLevel="1">
      <c r="B184" s="658" t="s">
        <v>1328</v>
      </c>
      <c r="C184" s="658" t="s">
        <v>1329</v>
      </c>
      <c r="D184" s="937"/>
      <c r="E184" s="938"/>
      <c r="F184" s="937"/>
      <c r="G184" s="938"/>
      <c r="H184" s="937"/>
      <c r="I184" s="659"/>
      <c r="J184" s="937"/>
      <c r="K184" s="659"/>
      <c r="L184" s="659"/>
      <c r="M184" s="943">
        <f t="shared" si="4"/>
        <v>0</v>
      </c>
      <c r="N184" s="945" t="str">
        <f t="shared" si="5"/>
        <v xml:space="preserve"> </v>
      </c>
      <c r="O184" s="946"/>
    </row>
    <row r="185" spans="2:15" s="23" customFormat="1" ht="15" hidden="1" customHeight="1" outlineLevel="1">
      <c r="B185" s="658" t="s">
        <v>1330</v>
      </c>
      <c r="C185" s="658" t="s">
        <v>1331</v>
      </c>
      <c r="D185" s="937"/>
      <c r="E185" s="938"/>
      <c r="F185" s="937"/>
      <c r="G185" s="938"/>
      <c r="H185" s="937"/>
      <c r="I185" s="659"/>
      <c r="J185" s="937"/>
      <c r="K185" s="659"/>
      <c r="L185" s="659"/>
      <c r="M185" s="943">
        <f t="shared" si="4"/>
        <v>0</v>
      </c>
      <c r="N185" s="945" t="str">
        <f t="shared" si="5"/>
        <v xml:space="preserve"> </v>
      </c>
      <c r="O185" s="946"/>
    </row>
    <row r="186" spans="2:15" s="23" customFormat="1" ht="15" hidden="1" customHeight="1" outlineLevel="1">
      <c r="B186" s="658" t="s">
        <v>1332</v>
      </c>
      <c r="C186" s="658" t="s">
        <v>1333</v>
      </c>
      <c r="D186" s="937"/>
      <c r="E186" s="938"/>
      <c r="F186" s="937"/>
      <c r="G186" s="938"/>
      <c r="H186" s="937"/>
      <c r="I186" s="659"/>
      <c r="J186" s="937"/>
      <c r="K186" s="659"/>
      <c r="L186" s="659"/>
      <c r="M186" s="943">
        <f t="shared" si="4"/>
        <v>0</v>
      </c>
      <c r="N186" s="945" t="str">
        <f t="shared" si="5"/>
        <v xml:space="preserve"> </v>
      </c>
      <c r="O186" s="946"/>
    </row>
    <row r="187" spans="2:15" s="23" customFormat="1" ht="15" hidden="1" customHeight="1" outlineLevel="1">
      <c r="B187" s="658" t="s">
        <v>1334</v>
      </c>
      <c r="C187" s="658" t="s">
        <v>1335</v>
      </c>
      <c r="D187" s="937"/>
      <c r="E187" s="938"/>
      <c r="F187" s="937"/>
      <c r="G187" s="938"/>
      <c r="H187" s="937"/>
      <c r="I187" s="659"/>
      <c r="J187" s="937"/>
      <c r="K187" s="659"/>
      <c r="L187" s="659"/>
      <c r="M187" s="943">
        <f t="shared" si="4"/>
        <v>0</v>
      </c>
      <c r="N187" s="945" t="str">
        <f t="shared" si="5"/>
        <v xml:space="preserve"> </v>
      </c>
      <c r="O187" s="946"/>
    </row>
    <row r="188" spans="2:15" s="23" customFormat="1" ht="15" hidden="1" customHeight="1" outlineLevel="1">
      <c r="B188" s="658" t="s">
        <v>1336</v>
      </c>
      <c r="C188" s="658" t="s">
        <v>1337</v>
      </c>
      <c r="D188" s="937"/>
      <c r="E188" s="938"/>
      <c r="F188" s="937"/>
      <c r="G188" s="938"/>
      <c r="H188" s="937"/>
      <c r="I188" s="659"/>
      <c r="J188" s="937"/>
      <c r="K188" s="659"/>
      <c r="L188" s="659"/>
      <c r="M188" s="943">
        <f t="shared" si="4"/>
        <v>0</v>
      </c>
      <c r="N188" s="945" t="str">
        <f t="shared" si="5"/>
        <v xml:space="preserve"> </v>
      </c>
      <c r="O188" s="946"/>
    </row>
    <row r="189" spans="2:15" s="23" customFormat="1" ht="15" hidden="1" customHeight="1" outlineLevel="1">
      <c r="B189" s="658" t="s">
        <v>1338</v>
      </c>
      <c r="C189" s="658" t="s">
        <v>1339</v>
      </c>
      <c r="D189" s="937"/>
      <c r="E189" s="938"/>
      <c r="F189" s="937"/>
      <c r="G189" s="938"/>
      <c r="H189" s="937"/>
      <c r="I189" s="659"/>
      <c r="J189" s="937"/>
      <c r="K189" s="659"/>
      <c r="L189" s="659"/>
      <c r="M189" s="943">
        <f t="shared" si="4"/>
        <v>0</v>
      </c>
      <c r="N189" s="945" t="str">
        <f t="shared" si="5"/>
        <v xml:space="preserve"> </v>
      </c>
      <c r="O189" s="946"/>
    </row>
    <row r="190" spans="2:15" s="23" customFormat="1" ht="15" hidden="1" customHeight="1" outlineLevel="1">
      <c r="B190" s="658" t="s">
        <v>1340</v>
      </c>
      <c r="C190" s="658" t="s">
        <v>1341</v>
      </c>
      <c r="D190" s="937"/>
      <c r="E190" s="938"/>
      <c r="F190" s="937"/>
      <c r="G190" s="938"/>
      <c r="H190" s="937"/>
      <c r="I190" s="659"/>
      <c r="J190" s="937"/>
      <c r="K190" s="659"/>
      <c r="L190" s="659"/>
      <c r="M190" s="943">
        <f t="shared" si="4"/>
        <v>0</v>
      </c>
      <c r="N190" s="945" t="str">
        <f t="shared" si="5"/>
        <v xml:space="preserve"> </v>
      </c>
      <c r="O190" s="946"/>
    </row>
    <row r="191" spans="2:15" s="23" customFormat="1" ht="15" hidden="1" customHeight="1" outlineLevel="1">
      <c r="B191" s="658" t="s">
        <v>1342</v>
      </c>
      <c r="C191" s="658" t="s">
        <v>1343</v>
      </c>
      <c r="D191" s="937"/>
      <c r="E191" s="938"/>
      <c r="F191" s="937"/>
      <c r="G191" s="938"/>
      <c r="H191" s="937"/>
      <c r="I191" s="659"/>
      <c r="J191" s="937"/>
      <c r="K191" s="659"/>
      <c r="L191" s="659"/>
      <c r="M191" s="943">
        <f t="shared" si="4"/>
        <v>0</v>
      </c>
      <c r="N191" s="945" t="str">
        <f t="shared" si="5"/>
        <v xml:space="preserve"> </v>
      </c>
      <c r="O191" s="946"/>
    </row>
    <row r="192" spans="2:15" s="23" customFormat="1" ht="15" hidden="1" customHeight="1" outlineLevel="1">
      <c r="B192" s="658" t="s">
        <v>1344</v>
      </c>
      <c r="C192" s="658" t="s">
        <v>1345</v>
      </c>
      <c r="D192" s="937"/>
      <c r="E192" s="938"/>
      <c r="F192" s="937"/>
      <c r="G192" s="938"/>
      <c r="H192" s="937"/>
      <c r="I192" s="659"/>
      <c r="J192" s="937"/>
      <c r="K192" s="659"/>
      <c r="L192" s="659"/>
      <c r="M192" s="943">
        <f t="shared" si="4"/>
        <v>0</v>
      </c>
      <c r="N192" s="945" t="str">
        <f t="shared" si="5"/>
        <v xml:space="preserve"> </v>
      </c>
      <c r="O192" s="946"/>
    </row>
    <row r="193" spans="2:15" s="23" customFormat="1" ht="15" hidden="1" customHeight="1" outlineLevel="1">
      <c r="B193" s="658" t="s">
        <v>1346</v>
      </c>
      <c r="C193" s="658" t="s">
        <v>1347</v>
      </c>
      <c r="D193" s="937"/>
      <c r="E193" s="938"/>
      <c r="F193" s="937"/>
      <c r="G193" s="938"/>
      <c r="H193" s="937"/>
      <c r="I193" s="659"/>
      <c r="J193" s="937"/>
      <c r="K193" s="659"/>
      <c r="L193" s="659"/>
      <c r="M193" s="943">
        <f t="shared" si="4"/>
        <v>0</v>
      </c>
      <c r="N193" s="945" t="str">
        <f t="shared" si="5"/>
        <v xml:space="preserve"> </v>
      </c>
      <c r="O193" s="946"/>
    </row>
    <row r="194" spans="2:15" s="23" customFormat="1" ht="15" hidden="1" customHeight="1" outlineLevel="1">
      <c r="B194" s="658" t="s">
        <v>1348</v>
      </c>
      <c r="C194" s="658" t="s">
        <v>1349</v>
      </c>
      <c r="D194" s="937"/>
      <c r="E194" s="938"/>
      <c r="F194" s="937"/>
      <c r="G194" s="938"/>
      <c r="H194" s="937"/>
      <c r="I194" s="659"/>
      <c r="J194" s="937"/>
      <c r="K194" s="659"/>
      <c r="L194" s="659"/>
      <c r="M194" s="943">
        <f t="shared" si="4"/>
        <v>0</v>
      </c>
      <c r="N194" s="945" t="str">
        <f t="shared" si="5"/>
        <v xml:space="preserve"> </v>
      </c>
      <c r="O194" s="946"/>
    </row>
    <row r="195" spans="2:15" s="23" customFormat="1" ht="15" hidden="1" customHeight="1" outlineLevel="1">
      <c r="B195" s="658" t="s">
        <v>1350</v>
      </c>
      <c r="C195" s="658" t="s">
        <v>1351</v>
      </c>
      <c r="D195" s="937"/>
      <c r="E195" s="938"/>
      <c r="F195" s="937"/>
      <c r="G195" s="938"/>
      <c r="H195" s="937"/>
      <c r="I195" s="659"/>
      <c r="J195" s="937"/>
      <c r="K195" s="659"/>
      <c r="L195" s="659"/>
      <c r="M195" s="943">
        <f t="shared" si="4"/>
        <v>0</v>
      </c>
      <c r="N195" s="945" t="str">
        <f t="shared" si="5"/>
        <v xml:space="preserve"> </v>
      </c>
      <c r="O195" s="946"/>
    </row>
    <row r="196" spans="2:15" s="23" customFormat="1" ht="15" customHeight="1" collapsed="1" thickBot="1">
      <c r="B196" s="661"/>
      <c r="C196" s="661" t="s">
        <v>2</v>
      </c>
      <c r="D196" s="939">
        <f t="shared" ref="D196:N196" si="6">SUM(D7:D195)</f>
        <v>12019708.631879753</v>
      </c>
      <c r="E196" s="940">
        <f t="shared" si="6"/>
        <v>50598250.389583983</v>
      </c>
      <c r="F196" s="939">
        <f t="shared" si="6"/>
        <v>720277.07519074902</v>
      </c>
      <c r="G196" s="940">
        <f t="shared" si="6"/>
        <v>0</v>
      </c>
      <c r="H196" s="939">
        <f t="shared" si="6"/>
        <v>0</v>
      </c>
      <c r="I196" s="910">
        <f t="shared" si="6"/>
        <v>2161722.2609999999</v>
      </c>
      <c r="J196" s="939">
        <f t="shared" si="6"/>
        <v>2197640.3559080614</v>
      </c>
      <c r="K196" s="910">
        <f t="shared" si="6"/>
        <v>90.275365261380003</v>
      </c>
      <c r="L196" s="910">
        <f t="shared" si="6"/>
        <v>22725.835360000001</v>
      </c>
      <c r="M196" s="944">
        <f>SUM(M7:M195)</f>
        <v>2220456.4666333226</v>
      </c>
      <c r="N196" s="947">
        <f t="shared" si="6"/>
        <v>1.0000000000000002</v>
      </c>
      <c r="O196" s="940" t="s">
        <v>1352</v>
      </c>
    </row>
    <row r="197" spans="2:15" s="23" customFormat="1" ht="15" customHeight="1" thickTop="1">
      <c r="B197" s="21"/>
      <c r="C197" s="583"/>
      <c r="D197" s="583"/>
      <c r="E197" s="583"/>
      <c r="F197" s="583"/>
      <c r="G197" s="583"/>
      <c r="H197" s="583"/>
      <c r="I197" s="583"/>
      <c r="J197" s="583"/>
      <c r="K197" s="583"/>
      <c r="L197" s="583"/>
      <c r="M197" s="583"/>
      <c r="N197" s="584"/>
      <c r="O197" s="583"/>
    </row>
    <row r="198" spans="2:15" s="23" customFormat="1" ht="15" customHeight="1">
      <c r="C198" s="654"/>
      <c r="D198"/>
      <c r="E198"/>
      <c r="F198"/>
      <c r="G198"/>
      <c r="H198"/>
      <c r="I198"/>
      <c r="J198"/>
    </row>
    <row r="199" spans="2:15" s="23" customFormat="1" ht="15" customHeight="1">
      <c r="D199"/>
      <c r="E199" s="1312"/>
      <c r="F199"/>
      <c r="G199"/>
      <c r="H199"/>
      <c r="I199"/>
      <c r="J199"/>
      <c r="M199" s="948"/>
    </row>
    <row r="200" spans="2:15" s="23" customFormat="1" ht="15" customHeight="1">
      <c r="D200"/>
      <c r="E200"/>
      <c r="F200"/>
      <c r="G200"/>
      <c r="H200"/>
      <c r="I200"/>
      <c r="J200"/>
    </row>
    <row r="201" spans="2:15" s="23" customFormat="1" ht="15" customHeight="1">
      <c r="D201"/>
      <c r="E201"/>
      <c r="F201"/>
      <c r="G201"/>
      <c r="H201"/>
      <c r="I201"/>
      <c r="J201"/>
    </row>
    <row r="202" spans="2:15" s="23" customFormat="1" ht="15" customHeight="1"/>
    <row r="203" spans="2:15" s="23" customFormat="1" ht="15" customHeight="1"/>
  </sheetData>
  <mergeCells count="8">
    <mergeCell ref="C1:O1"/>
    <mergeCell ref="D5:E5"/>
    <mergeCell ref="F5:G5"/>
    <mergeCell ref="H5:I5"/>
    <mergeCell ref="J5:M5"/>
    <mergeCell ref="N5:N6"/>
    <mergeCell ref="O5:O6"/>
    <mergeCell ref="B2:O2"/>
  </mergeCells>
  <hyperlinks>
    <hyperlink ref="Q5" location="Índice!A1" display="Voltar ao Índice"/>
  </hyperlinks>
  <pageMargins left="0.7" right="0.7" top="0.75" bottom="0.75" header="0.3" footer="0.3"/>
  <pageSetup paperSize="9" orientation="portrait" r:id="rId1"/>
  <ignoredErrors>
    <ignoredError sqref="M151" formulaRange="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E10"/>
  <sheetViews>
    <sheetView zoomScaleNormal="100" workbookViewId="0"/>
  </sheetViews>
  <sheetFormatPr defaultRowHeight="15" customHeight="1"/>
  <cols>
    <col min="1" max="1" width="12.7109375" style="2" customWidth="1"/>
    <col min="2" max="2" width="60.7109375" style="2" customWidth="1"/>
    <col min="3" max="3" width="16.42578125" style="2" customWidth="1"/>
    <col min="4" max="4" width="8.7109375" style="2" customWidth="1"/>
    <col min="5" max="5" width="12.7109375" style="2" customWidth="1"/>
    <col min="6" max="16384" width="9.140625" style="2"/>
  </cols>
  <sheetData>
    <row r="2" spans="2:5" ht="35.1" customHeight="1">
      <c r="B2" s="1565" t="s">
        <v>1683</v>
      </c>
      <c r="C2" s="1566"/>
    </row>
    <row r="3" spans="2:5" ht="15" customHeight="1">
      <c r="B3" s="1127" t="s">
        <v>0</v>
      </c>
      <c r="C3" s="597"/>
      <c r="E3" s="1352" t="s">
        <v>629</v>
      </c>
    </row>
    <row r="4" spans="2:5" ht="15" customHeight="1">
      <c r="C4" s="662"/>
      <c r="E4" s="1352"/>
    </row>
    <row r="5" spans="2:5" s="19" customFormat="1" ht="20.100000000000001" customHeight="1">
      <c r="B5" s="783" t="s">
        <v>1905</v>
      </c>
      <c r="C5" s="784">
        <v>41855305.178378098</v>
      </c>
    </row>
    <row r="6" spans="2:5" s="19" customFormat="1" ht="20.100000000000001" customHeight="1">
      <c r="B6" s="785" t="s">
        <v>1353</v>
      </c>
      <c r="C6" s="911">
        <f>SUMPRODUCT('ANEXO 4'!M7:M195,'ANEXO 4'!O7:O195)/'ANEXO 4'!M196</f>
        <v>2.053936217802757E-5</v>
      </c>
    </row>
    <row r="7" spans="2:5" s="19" customFormat="1" ht="20.100000000000001" customHeight="1" thickBot="1">
      <c r="B7" s="786" t="s">
        <v>1354</v>
      </c>
      <c r="C7" s="787">
        <f>C6*C5</f>
        <v>859.68127213058062</v>
      </c>
    </row>
    <row r="8" spans="2:5" ht="15" customHeight="1" thickTop="1">
      <c r="B8" s="598"/>
      <c r="C8" s="598"/>
    </row>
    <row r="9" spans="2:5" ht="15" customHeight="1">
      <c r="B9" s="592"/>
      <c r="C9" s="592"/>
    </row>
    <row r="10" spans="2:5" ht="15" customHeight="1">
      <c r="B10" s="654"/>
      <c r="C10" s="592"/>
    </row>
  </sheetData>
  <mergeCells count="2">
    <mergeCell ref="B2:C2"/>
    <mergeCell ref="E3:E4"/>
  </mergeCells>
  <hyperlinks>
    <hyperlink ref="E3:E4" location="Índice!A1" display="Voltar ao Índic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9"/>
  <sheetViews>
    <sheetView showGridLines="0" showZeros="0" zoomScaleNormal="100" workbookViewId="0"/>
  </sheetViews>
  <sheetFormatPr defaultRowHeight="15" customHeight="1"/>
  <cols>
    <col min="1" max="1" width="12.7109375" style="22" customWidth="1"/>
    <col min="2" max="2" width="13.7109375" style="22" bestFit="1" customWidth="1"/>
    <col min="3" max="3" width="25.7109375" style="22" customWidth="1"/>
    <col min="4" max="9" width="15.7109375" style="22" customWidth="1"/>
    <col min="10" max="10" width="7.85546875" style="22" customWidth="1"/>
    <col min="11" max="11" width="11" style="22" customWidth="1"/>
    <col min="12" max="16384" width="9.140625" style="22"/>
  </cols>
  <sheetData>
    <row r="1" spans="2:11" ht="15" customHeight="1">
      <c r="B1" s="48"/>
    </row>
    <row r="2" spans="2:11" ht="15" customHeight="1">
      <c r="B2" s="1376" t="s">
        <v>603</v>
      </c>
      <c r="C2" s="1376"/>
    </row>
    <row r="3" spans="2:11" ht="15" customHeight="1">
      <c r="B3" s="1376" t="s">
        <v>1638</v>
      </c>
      <c r="C3" s="1376"/>
    </row>
    <row r="4" spans="2:11" ht="15" customHeight="1">
      <c r="B4" s="1032" t="s">
        <v>0</v>
      </c>
    </row>
    <row r="5" spans="2:11" ht="15" customHeight="1">
      <c r="B5" s="434"/>
    </row>
    <row r="6" spans="2:11" ht="15" customHeight="1">
      <c r="C6"/>
      <c r="D6" s="1359" t="s">
        <v>1357</v>
      </c>
      <c r="E6" s="1359"/>
      <c r="F6" s="1359"/>
      <c r="G6" s="1359"/>
      <c r="H6" s="1359"/>
      <c r="I6" s="1359"/>
    </row>
    <row r="7" spans="2:11" s="82" customFormat="1" ht="39.950000000000003" customHeight="1">
      <c r="B7" s="84" t="s">
        <v>282</v>
      </c>
      <c r="C7" s="84" t="s">
        <v>283</v>
      </c>
      <c r="D7" s="56" t="s">
        <v>284</v>
      </c>
      <c r="E7" s="56" t="s">
        <v>285</v>
      </c>
      <c r="F7" s="85" t="s">
        <v>286</v>
      </c>
      <c r="G7" s="85" t="s">
        <v>287</v>
      </c>
      <c r="H7" s="85" t="s">
        <v>1</v>
      </c>
      <c r="I7" s="85" t="s">
        <v>288</v>
      </c>
      <c r="K7" s="601" t="s">
        <v>629</v>
      </c>
    </row>
    <row r="8" spans="2:11" s="83" customFormat="1" ht="15" customHeight="1">
      <c r="B8" s="1379" t="s">
        <v>289</v>
      </c>
      <c r="C8" s="1064" t="s">
        <v>290</v>
      </c>
      <c r="D8" s="92">
        <v>0</v>
      </c>
      <c r="E8" s="92">
        <v>0</v>
      </c>
      <c r="F8" s="87">
        <v>0.5</v>
      </c>
      <c r="G8" s="92">
        <v>0</v>
      </c>
      <c r="H8" s="92">
        <v>0</v>
      </c>
      <c r="I8" s="92">
        <v>0</v>
      </c>
      <c r="K8"/>
    </row>
    <row r="9" spans="2:11" s="83" customFormat="1" ht="15" customHeight="1">
      <c r="B9" s="1378"/>
      <c r="C9" s="1064" t="s">
        <v>291</v>
      </c>
      <c r="D9" s="93">
        <v>45089.856451138781</v>
      </c>
      <c r="E9" s="93">
        <v>0</v>
      </c>
      <c r="F9" s="87">
        <v>0.7</v>
      </c>
      <c r="G9" s="93">
        <v>45144.139392522389</v>
      </c>
      <c r="H9" s="93">
        <v>31600.897574765673</v>
      </c>
      <c r="I9" s="93">
        <v>180.57655757008956</v>
      </c>
      <c r="J9" s="86"/>
    </row>
    <row r="10" spans="2:11" ht="15" customHeight="1">
      <c r="B10" s="1377" t="s">
        <v>292</v>
      </c>
      <c r="C10" s="1064" t="s">
        <v>290</v>
      </c>
      <c r="D10" s="93">
        <v>0</v>
      </c>
      <c r="E10" s="93">
        <v>0</v>
      </c>
      <c r="F10" s="87">
        <v>0.7</v>
      </c>
      <c r="G10" s="93">
        <v>0</v>
      </c>
      <c r="H10" s="93">
        <v>0</v>
      </c>
      <c r="I10" s="93"/>
    </row>
    <row r="11" spans="2:11" ht="15" customHeight="1">
      <c r="B11" s="1378"/>
      <c r="C11" s="1064" t="s">
        <v>291</v>
      </c>
      <c r="D11" s="93">
        <v>850623.55400242738</v>
      </c>
      <c r="E11" s="93">
        <v>330340.34920414275</v>
      </c>
      <c r="F11" s="87">
        <v>0.9</v>
      </c>
      <c r="G11" s="93">
        <v>1118908.1582115665</v>
      </c>
      <c r="H11" s="93">
        <v>1007017.3423904101</v>
      </c>
      <c r="I11" s="93">
        <v>8951.2652656925311</v>
      </c>
    </row>
    <row r="12" spans="2:11" ht="15" customHeight="1">
      <c r="B12" s="1377" t="s">
        <v>293</v>
      </c>
      <c r="C12" s="1064" t="s">
        <v>290</v>
      </c>
      <c r="D12" s="93">
        <v>0</v>
      </c>
      <c r="E12" s="93">
        <v>0</v>
      </c>
      <c r="F12" s="87">
        <v>1.1499999999999999</v>
      </c>
      <c r="G12" s="93">
        <v>0</v>
      </c>
      <c r="H12" s="93"/>
      <c r="I12" s="93"/>
    </row>
    <row r="13" spans="2:11" ht="15" customHeight="1">
      <c r="B13" s="1378"/>
      <c r="C13" s="1064" t="s">
        <v>291</v>
      </c>
      <c r="D13" s="93">
        <v>107937.17368120032</v>
      </c>
      <c r="E13" s="93">
        <v>34584.318204121584</v>
      </c>
      <c r="F13" s="87">
        <v>1.1499999999999999</v>
      </c>
      <c r="G13" s="93">
        <v>111533.26895563448</v>
      </c>
      <c r="H13" s="93">
        <v>127751.7947829734</v>
      </c>
      <c r="I13" s="93">
        <v>3122.9315307577649</v>
      </c>
    </row>
    <row r="14" spans="2:11" ht="15" customHeight="1">
      <c r="B14" s="1377" t="s">
        <v>294</v>
      </c>
      <c r="C14" s="1064" t="s">
        <v>290</v>
      </c>
      <c r="D14" s="93">
        <v>0</v>
      </c>
      <c r="E14" s="93">
        <v>0</v>
      </c>
      <c r="F14" s="87">
        <v>2.5</v>
      </c>
      <c r="G14" s="93">
        <v>0</v>
      </c>
      <c r="H14" s="93"/>
      <c r="I14" s="93"/>
    </row>
    <row r="15" spans="2:11" ht="15" customHeight="1">
      <c r="B15" s="1378"/>
      <c r="C15" s="1064" t="s">
        <v>291</v>
      </c>
      <c r="D15" s="93">
        <v>16319.739768285719</v>
      </c>
      <c r="E15" s="93">
        <v>3273.450774561883</v>
      </c>
      <c r="F15" s="87">
        <v>2.5</v>
      </c>
      <c r="G15" s="93">
        <v>18129.832292927778</v>
      </c>
      <c r="H15" s="93">
        <v>45324.580732319475</v>
      </c>
      <c r="I15" s="93">
        <v>1450.386583434223</v>
      </c>
    </row>
    <row r="16" spans="2:11" ht="15" customHeight="1">
      <c r="B16" s="1377" t="s">
        <v>295</v>
      </c>
      <c r="C16" s="1064" t="s">
        <v>290</v>
      </c>
      <c r="D16" s="93">
        <v>0</v>
      </c>
      <c r="E16" s="93">
        <v>0</v>
      </c>
      <c r="F16" s="87"/>
      <c r="G16" s="93">
        <v>0</v>
      </c>
      <c r="H16" s="93"/>
      <c r="I16" s="93"/>
    </row>
    <row r="17" spans="1:9" ht="15" customHeight="1" thickBot="1">
      <c r="B17" s="1380"/>
      <c r="C17" s="1066" t="s">
        <v>291</v>
      </c>
      <c r="D17" s="1067">
        <v>6133.6741019587216</v>
      </c>
      <c r="E17" s="1067">
        <v>3012.4394297452718</v>
      </c>
      <c r="F17" s="1068"/>
      <c r="G17" s="1067">
        <v>7878.1659200000004</v>
      </c>
      <c r="H17" s="1067">
        <v>12660.658660000001</v>
      </c>
      <c r="I17" s="1067">
        <v>1812.0923051200002</v>
      </c>
    </row>
    <row r="18" spans="1:9" ht="15" customHeight="1">
      <c r="B18" s="1374" t="s">
        <v>296</v>
      </c>
      <c r="C18" s="1069" t="s">
        <v>290</v>
      </c>
      <c r="D18" s="1070">
        <v>0</v>
      </c>
      <c r="E18" s="1070">
        <v>0</v>
      </c>
      <c r="F18" s="1071"/>
      <c r="G18" s="1070">
        <v>0</v>
      </c>
      <c r="H18" s="1070">
        <v>0</v>
      </c>
      <c r="I18" s="1070">
        <v>0</v>
      </c>
    </row>
    <row r="19" spans="1:9" ht="15" customHeight="1" thickBot="1">
      <c r="B19" s="1375"/>
      <c r="C19" s="1065" t="s">
        <v>291</v>
      </c>
      <c r="D19" s="91">
        <v>1026103.998005011</v>
      </c>
      <c r="E19" s="91">
        <v>371210.55761257152</v>
      </c>
      <c r="F19" s="90"/>
      <c r="G19" s="91">
        <v>1301593.5647726511</v>
      </c>
      <c r="H19" s="91">
        <v>1224355.2741404688</v>
      </c>
      <c r="I19" s="91">
        <v>15517.25224257461</v>
      </c>
    </row>
    <row r="20" spans="1:9" ht="15" customHeight="1" thickTop="1">
      <c r="B20" s="683"/>
      <c r="C20" s="684"/>
      <c r="D20" s="685"/>
      <c r="E20" s="685"/>
      <c r="F20" s="686"/>
      <c r="G20" s="685"/>
      <c r="H20" s="687"/>
      <c r="I20" s="685"/>
    </row>
    <row r="21" spans="1:9" ht="15" customHeight="1">
      <c r="B21" s="28"/>
      <c r="C21" s="28"/>
      <c r="D21" s="28"/>
      <c r="E21" s="28"/>
      <c r="F21" s="28"/>
      <c r="G21" s="28"/>
      <c r="H21" s="28"/>
      <c r="I21" s="434"/>
    </row>
    <row r="22" spans="1:9" ht="15" customHeight="1">
      <c r="A22" s="89"/>
      <c r="C22"/>
      <c r="D22" s="1359" t="s">
        <v>607</v>
      </c>
      <c r="E22" s="1359"/>
      <c r="F22" s="1359"/>
      <c r="G22" s="1359"/>
      <c r="H22" s="1359"/>
      <c r="I22" s="1359"/>
    </row>
    <row r="23" spans="1:9" ht="39.950000000000003" customHeight="1">
      <c r="A23" s="82"/>
      <c r="B23" s="84" t="s">
        <v>282</v>
      </c>
      <c r="C23" s="84" t="s">
        <v>283</v>
      </c>
      <c r="D23" s="353" t="s">
        <v>284</v>
      </c>
      <c r="E23" s="353" t="s">
        <v>285</v>
      </c>
      <c r="F23" s="85" t="s">
        <v>286</v>
      </c>
      <c r="G23" s="85" t="s">
        <v>287</v>
      </c>
      <c r="H23" s="85" t="s">
        <v>1</v>
      </c>
      <c r="I23" s="85" t="s">
        <v>288</v>
      </c>
    </row>
    <row r="24" spans="1:9" ht="15" customHeight="1">
      <c r="A24" s="83"/>
      <c r="B24" s="1379" t="s">
        <v>289</v>
      </c>
      <c r="C24" s="1064" t="s">
        <v>290</v>
      </c>
      <c r="D24" s="92">
        <v>0</v>
      </c>
      <c r="E24" s="92">
        <v>0</v>
      </c>
      <c r="F24" s="87">
        <v>0.5</v>
      </c>
      <c r="G24" s="92">
        <v>0</v>
      </c>
      <c r="H24" s="92">
        <v>0</v>
      </c>
      <c r="I24" s="92">
        <v>0</v>
      </c>
    </row>
    <row r="25" spans="1:9" ht="15" customHeight="1">
      <c r="A25" s="83"/>
      <c r="B25" s="1378"/>
      <c r="C25" s="1064" t="s">
        <v>291</v>
      </c>
      <c r="D25" s="93">
        <v>20349.7</v>
      </c>
      <c r="E25" s="93">
        <v>0</v>
      </c>
      <c r="F25" s="87">
        <v>0.7</v>
      </c>
      <c r="G25" s="93">
        <v>20360.599999999999</v>
      </c>
      <c r="H25" s="93">
        <v>14252.4</v>
      </c>
      <c r="I25" s="93">
        <v>81.400000000000006</v>
      </c>
    </row>
    <row r="26" spans="1:9" ht="15" customHeight="1">
      <c r="B26" s="1377" t="s">
        <v>292</v>
      </c>
      <c r="C26" s="1064" t="s">
        <v>290</v>
      </c>
      <c r="D26" s="93">
        <v>0</v>
      </c>
      <c r="E26" s="93">
        <v>0</v>
      </c>
      <c r="F26" s="87">
        <v>0.7</v>
      </c>
      <c r="G26" s="93">
        <v>0</v>
      </c>
      <c r="H26" s="93">
        <v>0</v>
      </c>
      <c r="I26" s="93">
        <v>0</v>
      </c>
    </row>
    <row r="27" spans="1:9" ht="15" customHeight="1">
      <c r="B27" s="1378"/>
      <c r="C27" s="1064" t="s">
        <v>291</v>
      </c>
      <c r="D27" s="93">
        <v>901563.2</v>
      </c>
      <c r="E27" s="93">
        <v>354026</v>
      </c>
      <c r="F27" s="87">
        <v>0.9</v>
      </c>
      <c r="G27" s="93">
        <v>1186576.8999999999</v>
      </c>
      <c r="H27" s="93">
        <v>1067919.2</v>
      </c>
      <c r="I27" s="93">
        <v>9492.6</v>
      </c>
    </row>
    <row r="28" spans="1:9" ht="15" customHeight="1">
      <c r="B28" s="1377" t="s">
        <v>293</v>
      </c>
      <c r="C28" s="1064" t="s">
        <v>290</v>
      </c>
      <c r="D28" s="93">
        <v>0</v>
      </c>
      <c r="E28" s="93">
        <v>0</v>
      </c>
      <c r="F28" s="87">
        <v>1.1499999999999999</v>
      </c>
      <c r="G28" s="93">
        <v>0</v>
      </c>
      <c r="H28" s="93">
        <v>0</v>
      </c>
      <c r="I28" s="93">
        <v>0</v>
      </c>
    </row>
    <row r="29" spans="1:9" ht="15" customHeight="1">
      <c r="B29" s="1378"/>
      <c r="C29" s="1064" t="s">
        <v>291</v>
      </c>
      <c r="D29" s="93">
        <v>117848.9</v>
      </c>
      <c r="E29" s="93">
        <v>39517.800000000003</v>
      </c>
      <c r="F29" s="87">
        <v>1.1499999999999999</v>
      </c>
      <c r="G29" s="93">
        <v>121893.7</v>
      </c>
      <c r="H29" s="93">
        <v>139622.20000000001</v>
      </c>
      <c r="I29" s="93">
        <v>3413</v>
      </c>
    </row>
    <row r="30" spans="1:9" ht="15" customHeight="1">
      <c r="B30" s="1377" t="s">
        <v>294</v>
      </c>
      <c r="C30" s="1064" t="s">
        <v>290</v>
      </c>
      <c r="D30" s="93">
        <v>0</v>
      </c>
      <c r="E30" s="93">
        <v>0</v>
      </c>
      <c r="F30" s="87">
        <v>2.5</v>
      </c>
      <c r="G30" s="93">
        <v>0</v>
      </c>
      <c r="H30" s="93">
        <v>0</v>
      </c>
      <c r="I30" s="93">
        <v>0</v>
      </c>
    </row>
    <row r="31" spans="1:9" ht="15" customHeight="1">
      <c r="B31" s="1378"/>
      <c r="C31" s="1064" t="s">
        <v>291</v>
      </c>
      <c r="D31" s="93">
        <v>16754.400000000001</v>
      </c>
      <c r="E31" s="93">
        <v>3266.3</v>
      </c>
      <c r="F31" s="87">
        <v>2.5</v>
      </c>
      <c r="G31" s="93">
        <v>18837.5</v>
      </c>
      <c r="H31" s="93">
        <v>47093.7</v>
      </c>
      <c r="I31" s="93">
        <v>1507</v>
      </c>
    </row>
    <row r="32" spans="1:9" ht="15" customHeight="1">
      <c r="B32" s="1377" t="s">
        <v>295</v>
      </c>
      <c r="C32" s="1064" t="s">
        <v>290</v>
      </c>
      <c r="D32" s="93">
        <v>0</v>
      </c>
      <c r="E32" s="93">
        <v>0</v>
      </c>
      <c r="F32" s="87"/>
      <c r="G32" s="93">
        <v>0</v>
      </c>
      <c r="H32" s="93">
        <v>0</v>
      </c>
      <c r="I32" s="93">
        <v>0</v>
      </c>
    </row>
    <row r="33" spans="1:9" ht="15" customHeight="1">
      <c r="B33" s="1378"/>
      <c r="C33" s="1064" t="s">
        <v>291</v>
      </c>
      <c r="D33" s="93">
        <v>1529.1</v>
      </c>
      <c r="E33" s="93">
        <v>2438.1</v>
      </c>
      <c r="F33" s="87"/>
      <c r="G33" s="93">
        <v>2934.4</v>
      </c>
      <c r="H33" s="93">
        <v>0</v>
      </c>
      <c r="I33" s="93">
        <v>1467.2</v>
      </c>
    </row>
    <row r="34" spans="1:9" ht="15" customHeight="1">
      <c r="B34" s="1377" t="s">
        <v>296</v>
      </c>
      <c r="C34" s="1064" t="s">
        <v>290</v>
      </c>
      <c r="D34" s="94">
        <v>0</v>
      </c>
      <c r="E34" s="94">
        <v>0</v>
      </c>
      <c r="F34" s="88"/>
      <c r="G34" s="94">
        <v>0</v>
      </c>
      <c r="H34" s="94">
        <v>0</v>
      </c>
      <c r="I34" s="94">
        <v>0</v>
      </c>
    </row>
    <row r="35" spans="1:9" ht="15" customHeight="1" thickBot="1">
      <c r="B35" s="1375"/>
      <c r="C35" s="1065" t="s">
        <v>291</v>
      </c>
      <c r="D35" s="91">
        <v>1058045.2</v>
      </c>
      <c r="E35" s="91">
        <v>399248.3</v>
      </c>
      <c r="F35" s="90"/>
      <c r="G35" s="91">
        <v>1350603.1</v>
      </c>
      <c r="H35" s="91">
        <v>1268887.5</v>
      </c>
      <c r="I35" s="91">
        <v>15961.3</v>
      </c>
    </row>
    <row r="36" spans="1:9" ht="15" customHeight="1" thickTop="1"/>
    <row r="37" spans="1:9" ht="15" customHeight="1">
      <c r="A37" s="89"/>
    </row>
    <row r="38" spans="1:9" ht="15" customHeight="1">
      <c r="I38" s="1352" t="s">
        <v>629</v>
      </c>
    </row>
    <row r="39" spans="1:9" ht="15" customHeight="1">
      <c r="I39" s="1352"/>
    </row>
  </sheetData>
  <mergeCells count="17">
    <mergeCell ref="I38:I39"/>
    <mergeCell ref="B10:B11"/>
    <mergeCell ref="B8:B9"/>
    <mergeCell ref="B32:B33"/>
    <mergeCell ref="B34:B35"/>
    <mergeCell ref="B24:B25"/>
    <mergeCell ref="B26:B27"/>
    <mergeCell ref="B28:B29"/>
    <mergeCell ref="B30:B31"/>
    <mergeCell ref="B12:B13"/>
    <mergeCell ref="B14:B15"/>
    <mergeCell ref="B16:B17"/>
    <mergeCell ref="B18:B19"/>
    <mergeCell ref="B3:C3"/>
    <mergeCell ref="B2:C2"/>
    <mergeCell ref="D6:I6"/>
    <mergeCell ref="D22:I22"/>
  </mergeCells>
  <hyperlinks>
    <hyperlink ref="K7" location="Índice!A1" display="Back to the Index"/>
    <hyperlink ref="I38" location="Índice!A1" display="Back to the Index"/>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4"/>
  <sheetViews>
    <sheetView showGridLines="0" showZeros="0" zoomScaleNormal="100" workbookViewId="0"/>
  </sheetViews>
  <sheetFormatPr defaultRowHeight="15" customHeight="1"/>
  <cols>
    <col min="1" max="1" width="12.7109375" style="22" customWidth="1"/>
    <col min="2" max="2" width="35.7109375" style="22" customWidth="1"/>
    <col min="3" max="9" width="16.140625" style="22" customWidth="1"/>
    <col min="10" max="10" width="9.7109375" style="22" bestFit="1" customWidth="1"/>
    <col min="11" max="16384" width="9.140625" style="22"/>
  </cols>
  <sheetData>
    <row r="1" spans="1:10" ht="15" customHeight="1">
      <c r="B1" s="48"/>
    </row>
    <row r="2" spans="1:10" ht="15" customHeight="1">
      <c r="B2" s="416" t="s">
        <v>603</v>
      </c>
    </row>
    <row r="3" spans="1:10" ht="15" customHeight="1">
      <c r="B3" s="1114" t="s">
        <v>1639</v>
      </c>
    </row>
    <row r="4" spans="1:10" ht="15" customHeight="1">
      <c r="B4" s="1032" t="s">
        <v>0</v>
      </c>
      <c r="I4" s="688"/>
    </row>
    <row r="5" spans="1:10" ht="15" customHeight="1">
      <c r="B5" s="1032"/>
      <c r="I5" s="984"/>
    </row>
    <row r="6" spans="1:10" ht="15" customHeight="1">
      <c r="C6" s="1359" t="s">
        <v>1357</v>
      </c>
      <c r="D6" s="1359"/>
      <c r="E6" s="1359"/>
      <c r="F6" s="1359"/>
      <c r="G6" s="1359"/>
      <c r="H6" s="1359"/>
      <c r="I6" s="1359"/>
    </row>
    <row r="7" spans="1:10" s="83" customFormat="1" ht="15" customHeight="1">
      <c r="B7" s="1102"/>
      <c r="C7" s="1371" t="s">
        <v>297</v>
      </c>
      <c r="D7" s="1371"/>
      <c r="E7" s="1371"/>
      <c r="F7" s="1371"/>
      <c r="G7" s="1371"/>
      <c r="H7" s="1371"/>
      <c r="I7" s="1371"/>
    </row>
    <row r="8" spans="1:10" s="83" customFormat="1" ht="48" customHeight="1">
      <c r="B8" s="95" t="s">
        <v>298</v>
      </c>
      <c r="C8" s="96" t="s">
        <v>284</v>
      </c>
      <c r="D8" s="96" t="s">
        <v>285</v>
      </c>
      <c r="E8" s="97" t="s">
        <v>286</v>
      </c>
      <c r="F8" s="97" t="s">
        <v>287</v>
      </c>
      <c r="G8" s="98" t="s">
        <v>1</v>
      </c>
      <c r="H8" s="97" t="s">
        <v>299</v>
      </c>
      <c r="I8" s="97" t="s">
        <v>300</v>
      </c>
    </row>
    <row r="9" spans="1:10" ht="15" customHeight="1">
      <c r="B9" s="306" t="s">
        <v>602</v>
      </c>
      <c r="C9" s="309">
        <v>1065341.4262300001</v>
      </c>
      <c r="D9" s="310">
        <v>0</v>
      </c>
      <c r="E9" s="311">
        <v>1.9</v>
      </c>
      <c r="F9" s="310">
        <v>1065341.4262300001</v>
      </c>
      <c r="G9" s="312">
        <v>2024148.70985</v>
      </c>
      <c r="H9" s="309">
        <v>161931.89678800001</v>
      </c>
      <c r="I9" s="309">
        <v>8522.7314100000003</v>
      </c>
    </row>
    <row r="10" spans="1:10" ht="15" customHeight="1">
      <c r="B10" s="307" t="s">
        <v>301</v>
      </c>
      <c r="C10" s="309">
        <v>19264.527180000001</v>
      </c>
      <c r="D10" s="309">
        <v>0</v>
      </c>
      <c r="E10" s="313">
        <v>2.9</v>
      </c>
      <c r="F10" s="309">
        <v>19264.527180000001</v>
      </c>
      <c r="G10" s="312">
        <v>55867.128819999998</v>
      </c>
      <c r="H10" s="309">
        <v>4469.3703056000004</v>
      </c>
      <c r="I10" s="309">
        <v>154.11622</v>
      </c>
    </row>
    <row r="11" spans="1:10" ht="15" customHeight="1">
      <c r="B11" s="308" t="s">
        <v>302</v>
      </c>
      <c r="C11" s="309">
        <v>136081.16662999999</v>
      </c>
      <c r="D11" s="309">
        <v>0</v>
      </c>
      <c r="E11" s="313">
        <v>3.7</v>
      </c>
      <c r="F11" s="309">
        <v>136081.16662999999</v>
      </c>
      <c r="G11" s="312">
        <v>503500.31651999999</v>
      </c>
      <c r="H11" s="309">
        <v>40280.025321599998</v>
      </c>
      <c r="I11" s="309">
        <v>3265.9479999999999</v>
      </c>
    </row>
    <row r="12" spans="1:10" ht="15" customHeight="1" thickBot="1">
      <c r="A12" s="89"/>
      <c r="B12" s="318" t="s">
        <v>2</v>
      </c>
      <c r="C12" s="314">
        <v>1220687.12004</v>
      </c>
      <c r="D12" s="314"/>
      <c r="E12" s="315"/>
      <c r="F12" s="314">
        <v>1220687.12004</v>
      </c>
      <c r="G12" s="316">
        <v>2583516.1551899998</v>
      </c>
      <c r="H12" s="314">
        <v>206681.29241520001</v>
      </c>
      <c r="I12" s="314">
        <v>11942.795630000001</v>
      </c>
    </row>
    <row r="13" spans="1:10" ht="15" customHeight="1" thickTop="1">
      <c r="A13" s="89"/>
      <c r="B13" s="28"/>
      <c r="C13" s="28"/>
      <c r="D13" s="28"/>
      <c r="E13" s="28"/>
      <c r="F13" s="28"/>
      <c r="G13" s="28"/>
      <c r="H13" s="28"/>
      <c r="I13" s="28"/>
    </row>
    <row r="14" spans="1:10" ht="15" customHeight="1">
      <c r="A14" s="89"/>
      <c r="B14" s="28"/>
      <c r="C14" s="28"/>
      <c r="D14" s="28"/>
      <c r="E14" s="28"/>
      <c r="F14" s="28"/>
      <c r="G14" s="28"/>
      <c r="H14" s="28"/>
      <c r="I14" s="688"/>
    </row>
    <row r="15" spans="1:10" ht="15" customHeight="1">
      <c r="A15" s="89"/>
      <c r="C15" s="1359" t="s">
        <v>607</v>
      </c>
      <c r="D15" s="1359"/>
      <c r="E15" s="1359"/>
      <c r="F15" s="1359"/>
      <c r="G15" s="1359"/>
      <c r="H15" s="1359"/>
      <c r="I15" s="1359"/>
      <c r="J15"/>
    </row>
    <row r="16" spans="1:10" ht="15" customHeight="1">
      <c r="A16" s="83"/>
      <c r="B16" s="1102"/>
      <c r="C16" s="1371" t="s">
        <v>297</v>
      </c>
      <c r="D16" s="1371"/>
      <c r="E16" s="1371"/>
      <c r="F16" s="1371"/>
      <c r="G16" s="1371"/>
      <c r="H16" s="1371"/>
      <c r="I16" s="1371"/>
    </row>
    <row r="17" spans="1:9" ht="48" customHeight="1">
      <c r="A17" s="83"/>
      <c r="B17" s="95" t="s">
        <v>298</v>
      </c>
      <c r="C17" s="96" t="s">
        <v>284</v>
      </c>
      <c r="D17" s="96" t="s">
        <v>285</v>
      </c>
      <c r="E17" s="97" t="s">
        <v>286</v>
      </c>
      <c r="F17" s="97" t="s">
        <v>287</v>
      </c>
      <c r="G17" s="98" t="s">
        <v>1</v>
      </c>
      <c r="H17" s="97" t="s">
        <v>299</v>
      </c>
      <c r="I17" s="97" t="s">
        <v>300</v>
      </c>
    </row>
    <row r="18" spans="1:9" ht="15" customHeight="1">
      <c r="B18" s="306" t="s">
        <v>602</v>
      </c>
      <c r="C18" s="309">
        <v>1216759.6000000001</v>
      </c>
      <c r="D18" s="310">
        <v>0</v>
      </c>
      <c r="E18" s="311">
        <v>1.9</v>
      </c>
      <c r="F18" s="310">
        <v>1216759.6000000001</v>
      </c>
      <c r="G18" s="312">
        <v>2311843.1</v>
      </c>
      <c r="H18" s="309">
        <v>184947.5</v>
      </c>
      <c r="I18" s="309">
        <v>9734.1</v>
      </c>
    </row>
    <row r="19" spans="1:9" ht="15" customHeight="1">
      <c r="B19" s="307" t="s">
        <v>301</v>
      </c>
      <c r="C19" s="309">
        <v>7303.4</v>
      </c>
      <c r="D19" s="309">
        <v>0</v>
      </c>
      <c r="E19" s="313">
        <v>2.9</v>
      </c>
      <c r="F19" s="309">
        <v>7303.4</v>
      </c>
      <c r="G19" s="312">
        <v>21179.8</v>
      </c>
      <c r="H19" s="309">
        <v>1694.4</v>
      </c>
      <c r="I19" s="309">
        <v>58.4</v>
      </c>
    </row>
    <row r="20" spans="1:9" ht="15" customHeight="1">
      <c r="B20" s="308" t="s">
        <v>302</v>
      </c>
      <c r="C20" s="309">
        <v>97955.199999999997</v>
      </c>
      <c r="D20" s="309">
        <v>0</v>
      </c>
      <c r="E20" s="313">
        <v>3.7</v>
      </c>
      <c r="F20" s="309">
        <v>97955.199999999997</v>
      </c>
      <c r="G20" s="312">
        <v>362434.4</v>
      </c>
      <c r="H20" s="309">
        <v>28994.7</v>
      </c>
      <c r="I20" s="309">
        <v>2350.9</v>
      </c>
    </row>
    <row r="21" spans="1:9" ht="15" customHeight="1" thickBot="1">
      <c r="A21" s="89"/>
      <c r="B21" s="318" t="s">
        <v>2</v>
      </c>
      <c r="C21" s="314">
        <v>1322018.2</v>
      </c>
      <c r="D21" s="314">
        <v>0</v>
      </c>
      <c r="E21" s="315">
        <v>0</v>
      </c>
      <c r="F21" s="314">
        <v>1322018.2</v>
      </c>
      <c r="G21" s="316">
        <v>2695457.3</v>
      </c>
      <c r="H21" s="314">
        <v>215636.6</v>
      </c>
      <c r="I21" s="314">
        <v>12143.4</v>
      </c>
    </row>
    <row r="22" spans="1:9" ht="15" customHeight="1" thickTop="1"/>
    <row r="23" spans="1:9" ht="15" customHeight="1">
      <c r="I23" s="1352" t="s">
        <v>629</v>
      </c>
    </row>
    <row r="24" spans="1:9" ht="15" customHeight="1">
      <c r="I24" s="1352"/>
    </row>
  </sheetData>
  <mergeCells count="5">
    <mergeCell ref="I23:I24"/>
    <mergeCell ref="C6:I6"/>
    <mergeCell ref="C15:I15"/>
    <mergeCell ref="C16:I16"/>
    <mergeCell ref="C7:I7"/>
  </mergeCells>
  <hyperlinks>
    <hyperlink ref="I23" location="Índice!A1" display="Back to the Index"/>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B1:P58"/>
  <sheetViews>
    <sheetView showGridLines="0" showZeros="0" zoomScaleNormal="100" workbookViewId="0"/>
  </sheetViews>
  <sheetFormatPr defaultRowHeight="15" customHeight="1"/>
  <cols>
    <col min="1" max="1" width="12.7109375" style="181" customWidth="1"/>
    <col min="2" max="2" width="45.140625" style="181" customWidth="1"/>
    <col min="3" max="4" width="15.7109375" style="181" customWidth="1"/>
    <col min="5" max="5" width="5.7109375" style="181" customWidth="1"/>
    <col min="6" max="7" width="15.7109375" style="181" customWidth="1"/>
    <col min="8" max="8" width="8.7109375" style="181" customWidth="1"/>
    <col min="9" max="10" width="12" customWidth="1"/>
    <col min="11" max="11" width="14.28515625" bestFit="1" customWidth="1"/>
    <col min="12" max="12" width="9.5703125" bestFit="1" customWidth="1"/>
    <col min="13" max="13" width="12.5703125" customWidth="1"/>
    <col min="15" max="15" width="9.7109375" bestFit="1" customWidth="1"/>
    <col min="17" max="16384" width="9.140625" style="181"/>
  </cols>
  <sheetData>
    <row r="1" spans="2:16" ht="15" customHeight="1">
      <c r="B1" s="172"/>
      <c r="C1" s="172"/>
      <c r="D1" s="172"/>
      <c r="E1" s="172"/>
    </row>
    <row r="2" spans="2:16" ht="15" customHeight="1">
      <c r="B2" s="1361" t="s">
        <v>869</v>
      </c>
      <c r="C2" s="1361"/>
      <c r="D2" s="1361"/>
      <c r="E2" s="1100"/>
      <c r="F2" s="1100"/>
      <c r="G2" s="1100"/>
      <c r="H2" s="1100"/>
    </row>
    <row r="3" spans="2:16" ht="15" customHeight="1">
      <c r="B3" s="1361" t="s">
        <v>856</v>
      </c>
      <c r="C3" s="1361"/>
      <c r="D3" s="1361"/>
      <c r="E3" s="1100"/>
      <c r="F3" s="1100"/>
      <c r="G3" s="1100"/>
      <c r="H3" s="1100"/>
    </row>
    <row r="4" spans="2:16" ht="15" customHeight="1">
      <c r="B4" s="1033" t="s">
        <v>0</v>
      </c>
    </row>
    <row r="5" spans="2:16" s="203" customFormat="1" ht="15" customHeight="1">
      <c r="B5" s="505"/>
      <c r="C5" s="505"/>
      <c r="D5" s="505"/>
      <c r="E5" s="505"/>
      <c r="I5"/>
      <c r="J5"/>
      <c r="K5"/>
      <c r="L5"/>
      <c r="M5"/>
      <c r="N5"/>
      <c r="O5"/>
      <c r="P5"/>
    </row>
    <row r="6" spans="2:16" s="203" customFormat="1" ht="15" customHeight="1">
      <c r="B6" s="304"/>
      <c r="C6" s="1381" t="s">
        <v>1357</v>
      </c>
      <c r="D6" s="1381"/>
      <c r="E6" s="690"/>
      <c r="F6" s="1381" t="s">
        <v>606</v>
      </c>
      <c r="G6" s="1381"/>
      <c r="I6" s="1352" t="s">
        <v>629</v>
      </c>
      <c r="J6"/>
      <c r="K6"/>
      <c r="L6"/>
      <c r="M6"/>
      <c r="N6"/>
      <c r="O6"/>
      <c r="P6"/>
    </row>
    <row r="7" spans="2:16" s="486" customFormat="1" ht="15" customHeight="1">
      <c r="B7" s="1009"/>
      <c r="C7" s="1013" t="s">
        <v>305</v>
      </c>
      <c r="D7" s="1013" t="s">
        <v>306</v>
      </c>
      <c r="E7" s="1010"/>
      <c r="F7" s="1013" t="s">
        <v>305</v>
      </c>
      <c r="G7" s="1013" t="s">
        <v>306</v>
      </c>
      <c r="I7" s="1352"/>
      <c r="J7" s="1007"/>
      <c r="K7" s="1007"/>
      <c r="L7" s="1007"/>
      <c r="M7" s="1007"/>
      <c r="N7" s="1007"/>
      <c r="O7" s="1007"/>
      <c r="P7" s="1007"/>
    </row>
    <row r="8" spans="2:16" s="232" customFormat="1" ht="61.5" customHeight="1">
      <c r="B8" s="689"/>
      <c r="C8" s="602" t="s">
        <v>857</v>
      </c>
      <c r="D8" s="602" t="s">
        <v>858</v>
      </c>
      <c r="E8"/>
      <c r="F8" s="602" t="s">
        <v>857</v>
      </c>
      <c r="G8" s="602" t="s">
        <v>858</v>
      </c>
      <c r="J8"/>
      <c r="K8"/>
      <c r="L8"/>
      <c r="M8"/>
      <c r="N8"/>
      <c r="O8"/>
      <c r="P8"/>
    </row>
    <row r="9" spans="2:16" ht="15" customHeight="1">
      <c r="B9" s="101" t="s">
        <v>321</v>
      </c>
      <c r="C9" s="183"/>
      <c r="D9" s="183"/>
      <c r="E9"/>
      <c r="F9" s="183"/>
      <c r="G9" s="183"/>
      <c r="H9" s="189"/>
    </row>
    <row r="10" spans="2:16" ht="15" customHeight="1">
      <c r="B10" s="65" t="s">
        <v>322</v>
      </c>
      <c r="C10" s="330"/>
      <c r="D10" s="330"/>
      <c r="E10"/>
      <c r="F10" s="330"/>
      <c r="G10" s="330"/>
      <c r="H10" s="189"/>
    </row>
    <row r="11" spans="2:16" ht="15" customHeight="1">
      <c r="B11" s="65" t="s">
        <v>323</v>
      </c>
      <c r="C11" s="520">
        <v>14978972.466779999</v>
      </c>
      <c r="D11" s="520">
        <v>15043233.031807858</v>
      </c>
      <c r="E11"/>
      <c r="F11" s="520">
        <v>15585775.51850358</v>
      </c>
      <c r="G11" s="520">
        <v>15066107.172995713</v>
      </c>
      <c r="H11" s="189"/>
      <c r="I11" s="654"/>
    </row>
    <row r="12" spans="2:16" ht="15" customHeight="1">
      <c r="B12" s="68" t="s">
        <v>859</v>
      </c>
      <c r="C12" s="520">
        <v>1397314.55562</v>
      </c>
      <c r="D12" s="520">
        <v>1487672.9458766843</v>
      </c>
      <c r="E12"/>
      <c r="F12" s="520">
        <v>1510637.52621435</v>
      </c>
      <c r="G12" s="520">
        <v>1541953.1682258686</v>
      </c>
      <c r="H12" s="189"/>
    </row>
    <row r="13" spans="2:16" ht="15" customHeight="1">
      <c r="B13" s="68" t="s">
        <v>860</v>
      </c>
      <c r="C13" s="520"/>
      <c r="D13" s="520"/>
      <c r="E13"/>
      <c r="F13" s="520"/>
      <c r="G13" s="520"/>
      <c r="H13" s="189"/>
    </row>
    <row r="14" spans="2:16" ht="15" customHeight="1">
      <c r="B14" s="65" t="s">
        <v>324</v>
      </c>
      <c r="C14" s="520">
        <v>29362873.606060002</v>
      </c>
      <c r="D14" s="520">
        <v>29492418.442015115</v>
      </c>
      <c r="E14"/>
      <c r="F14" s="520">
        <v>28956944.423318505</v>
      </c>
      <c r="G14" s="520">
        <v>29104709.858797405</v>
      </c>
      <c r="H14" s="189"/>
    </row>
    <row r="15" spans="2:16" ht="15" customHeight="1">
      <c r="B15" s="68" t="s">
        <v>861</v>
      </c>
      <c r="C15" s="520"/>
      <c r="D15" s="520"/>
      <c r="E15"/>
      <c r="F15" s="520"/>
      <c r="G15" s="520"/>
      <c r="H15" s="189"/>
    </row>
    <row r="16" spans="2:16" ht="15" customHeight="1">
      <c r="B16" s="69" t="s">
        <v>325</v>
      </c>
      <c r="C16" s="520"/>
      <c r="D16" s="520"/>
      <c r="E16"/>
      <c r="F16" s="520"/>
      <c r="G16" s="520"/>
      <c r="H16" s="189"/>
    </row>
    <row r="17" spans="2:8" ht="15" customHeight="1">
      <c r="B17" s="69" t="s">
        <v>862</v>
      </c>
      <c r="C17" s="520"/>
      <c r="D17" s="520"/>
      <c r="E17"/>
      <c r="F17" s="520"/>
      <c r="G17" s="520"/>
      <c r="H17" s="189"/>
    </row>
    <row r="18" spans="2:8" ht="15" customHeight="1">
      <c r="B18" s="68" t="s">
        <v>863</v>
      </c>
      <c r="C18" s="520"/>
      <c r="D18" s="520"/>
      <c r="E18"/>
      <c r="F18" s="520"/>
      <c r="G18" s="520"/>
      <c r="H18" s="189"/>
    </row>
    <row r="19" spans="2:8" ht="15" customHeight="1">
      <c r="B19" s="68" t="s">
        <v>864</v>
      </c>
      <c r="C19" s="520"/>
      <c r="D19" s="520"/>
      <c r="E19"/>
      <c r="F19" s="520"/>
      <c r="G19" s="520"/>
      <c r="H19" s="189"/>
    </row>
    <row r="20" spans="2:8" ht="15" customHeight="1">
      <c r="B20" s="69" t="s">
        <v>325</v>
      </c>
      <c r="C20" s="520"/>
      <c r="D20" s="520"/>
      <c r="E20"/>
      <c r="F20" s="520"/>
      <c r="G20" s="520"/>
      <c r="H20" s="189"/>
    </row>
    <row r="21" spans="2:8" ht="15" customHeight="1">
      <c r="B21" s="69" t="s">
        <v>862</v>
      </c>
      <c r="C21" s="520"/>
      <c r="D21" s="520"/>
      <c r="E21"/>
      <c r="F21" s="520"/>
      <c r="G21" s="520"/>
      <c r="H21" s="189"/>
    </row>
    <row r="22" spans="2:8" ht="15" customHeight="1">
      <c r="B22" s="65" t="s">
        <v>326</v>
      </c>
      <c r="C22" s="520">
        <v>1488205.6380659589</v>
      </c>
      <c r="D22" s="520">
        <v>741660.91481974465</v>
      </c>
      <c r="E22"/>
      <c r="F22" s="520">
        <v>452655.65321337595</v>
      </c>
      <c r="G22" s="520">
        <v>450792.91219598195</v>
      </c>
      <c r="H22" s="189"/>
    </row>
    <row r="23" spans="2:8" ht="15" customHeight="1">
      <c r="B23" s="70" t="s">
        <v>327</v>
      </c>
      <c r="C23" s="457">
        <v>45830051.710905962</v>
      </c>
      <c r="D23" s="457">
        <v>45277312.388642721</v>
      </c>
      <c r="E23"/>
      <c r="F23" s="457">
        <f>SUM(F9:F11)+F14+F22</f>
        <v>44995375.595035456</v>
      </c>
      <c r="G23" s="457">
        <f>SUM(G9:G11)+G14+G22</f>
        <v>44621609.943989098</v>
      </c>
      <c r="H23" s="189"/>
    </row>
    <row r="24" spans="2:8" ht="15" customHeight="1">
      <c r="B24" s="65" t="s">
        <v>321</v>
      </c>
      <c r="C24" s="330">
        <v>15177658.054780001</v>
      </c>
      <c r="D24" s="330">
        <v>12655451.829640312</v>
      </c>
      <c r="E24"/>
      <c r="F24" s="330">
        <v>11347804.880830901</v>
      </c>
      <c r="G24" s="330">
        <v>11632547.659510626</v>
      </c>
      <c r="H24" s="509"/>
    </row>
    <row r="25" spans="2:8" ht="15" customHeight="1">
      <c r="B25" s="65" t="s">
        <v>328</v>
      </c>
      <c r="C25" s="330">
        <v>805634.39274000004</v>
      </c>
      <c r="D25" s="330">
        <v>784913.28757468227</v>
      </c>
      <c r="E25"/>
      <c r="F25" s="330">
        <v>743984.39377996</v>
      </c>
      <c r="G25" s="330">
        <v>770800.79876936448</v>
      </c>
      <c r="H25" s="510"/>
    </row>
    <row r="26" spans="2:8" ht="15" customHeight="1">
      <c r="B26" s="65" t="s">
        <v>329</v>
      </c>
      <c r="C26" s="330">
        <v>143042.43534</v>
      </c>
      <c r="D26" s="330">
        <v>360853.85305932799</v>
      </c>
      <c r="E26"/>
      <c r="F26" s="330">
        <v>347065.67165832</v>
      </c>
      <c r="G26" s="330">
        <v>520582.45849365601</v>
      </c>
      <c r="H26" s="510"/>
    </row>
    <row r="27" spans="2:8" ht="15" customHeight="1">
      <c r="B27" s="65" t="s">
        <v>330</v>
      </c>
      <c r="C27" s="330">
        <v>19138.976409999999</v>
      </c>
      <c r="D27" s="330">
        <v>18979.269331095489</v>
      </c>
      <c r="E27"/>
      <c r="F27" s="330">
        <v>19431.872312290001</v>
      </c>
      <c r="G27" s="330">
        <v>18951.938554690976</v>
      </c>
      <c r="H27" s="509"/>
    </row>
    <row r="28" spans="2:8" ht="15" customHeight="1">
      <c r="B28" s="65" t="s">
        <v>331</v>
      </c>
      <c r="C28" s="330">
        <v>0</v>
      </c>
      <c r="D28" s="330"/>
      <c r="E28"/>
      <c r="F28" s="330">
        <v>0</v>
      </c>
      <c r="G28" s="330"/>
      <c r="H28" s="510"/>
    </row>
    <row r="29" spans="2:8" ht="15" customHeight="1">
      <c r="B29" s="65" t="s">
        <v>322</v>
      </c>
      <c r="C29" s="330">
        <v>2735873.3347399998</v>
      </c>
      <c r="D29" s="330">
        <v>2886780.1885722009</v>
      </c>
      <c r="E29"/>
      <c r="F29" s="330">
        <v>2914254.6536985203</v>
      </c>
      <c r="G29" s="330">
        <v>3119067.6506444025</v>
      </c>
      <c r="H29" s="509"/>
    </row>
    <row r="30" spans="2:8" ht="15" customHeight="1">
      <c r="B30" s="65" t="s">
        <v>323</v>
      </c>
      <c r="C30" s="330">
        <v>8605592.2070000004</v>
      </c>
      <c r="D30" s="330">
        <v>7875015.533950015</v>
      </c>
      <c r="E30"/>
      <c r="F30" s="330">
        <v>8110886.13554049</v>
      </c>
      <c r="G30" s="330">
        <v>7504327.5329275299</v>
      </c>
      <c r="H30" s="189"/>
    </row>
    <row r="31" spans="2:8" ht="15" customHeight="1">
      <c r="B31" s="68" t="s">
        <v>860</v>
      </c>
      <c r="C31" s="330"/>
      <c r="D31" s="330"/>
      <c r="E31"/>
      <c r="F31" s="330"/>
      <c r="G31" s="330"/>
      <c r="H31" s="189"/>
    </row>
    <row r="32" spans="2:8" ht="15" customHeight="1">
      <c r="B32" s="65" t="s">
        <v>324</v>
      </c>
      <c r="C32" s="330">
        <v>3136845.92032</v>
      </c>
      <c r="D32" s="330">
        <v>2589866.543403435</v>
      </c>
      <c r="E32"/>
      <c r="F32" s="330">
        <v>2499634.3231082703</v>
      </c>
      <c r="G32" s="330">
        <v>2347193.6566243698</v>
      </c>
      <c r="H32" s="189"/>
    </row>
    <row r="33" spans="2:16" ht="15" customHeight="1">
      <c r="B33" s="68" t="s">
        <v>860</v>
      </c>
      <c r="C33" s="330"/>
      <c r="D33" s="330"/>
      <c r="E33"/>
      <c r="F33" s="330"/>
      <c r="G33" s="330"/>
      <c r="H33" s="189"/>
    </row>
    <row r="34" spans="2:16" ht="15" customHeight="1">
      <c r="B34" s="65" t="s">
        <v>332</v>
      </c>
      <c r="C34" s="330">
        <v>1196471.6245299999</v>
      </c>
      <c r="D34" s="330">
        <v>953922.88073400909</v>
      </c>
      <c r="E34"/>
      <c r="F34" s="330">
        <v>962576.79325901996</v>
      </c>
      <c r="G34" s="330">
        <v>871699.61184551823</v>
      </c>
      <c r="H34" s="189"/>
    </row>
    <row r="35" spans="2:16" ht="15" customHeight="1">
      <c r="B35" s="68" t="s">
        <v>860</v>
      </c>
      <c r="C35" s="330"/>
      <c r="D35" s="330"/>
      <c r="E35"/>
      <c r="F35" s="330"/>
      <c r="G35" s="330"/>
      <c r="H35" s="189"/>
    </row>
    <row r="36" spans="2:16" s="197" customFormat="1" ht="15" customHeight="1">
      <c r="B36" s="65" t="s">
        <v>333</v>
      </c>
      <c r="C36" s="330">
        <v>495779.81744999997</v>
      </c>
      <c r="D36" s="330">
        <v>550472.36947656167</v>
      </c>
      <c r="E36"/>
      <c r="F36" s="330">
        <v>600670.53108921007</v>
      </c>
      <c r="G36" s="330">
        <v>587719.90237062343</v>
      </c>
      <c r="H36" s="189"/>
      <c r="I36"/>
      <c r="J36"/>
      <c r="K36"/>
      <c r="L36"/>
      <c r="M36"/>
      <c r="N36"/>
      <c r="O36"/>
      <c r="P36"/>
    </row>
    <row r="37" spans="2:16" s="197" customFormat="1" ht="15" customHeight="1">
      <c r="B37" s="65" t="s">
        <v>334</v>
      </c>
      <c r="C37" s="330">
        <v>0</v>
      </c>
      <c r="D37" s="330"/>
      <c r="E37"/>
      <c r="F37" s="330">
        <v>0</v>
      </c>
      <c r="G37" s="330">
        <v>273489.58296586253</v>
      </c>
      <c r="H37" s="511"/>
      <c r="I37"/>
      <c r="J37"/>
      <c r="K37"/>
      <c r="L37"/>
      <c r="M37"/>
      <c r="N37"/>
      <c r="O37"/>
      <c r="P37"/>
    </row>
    <row r="38" spans="2:16" s="197" customFormat="1" ht="15" customHeight="1">
      <c r="B38" s="65" t="s">
        <v>335</v>
      </c>
      <c r="C38" s="330">
        <v>0</v>
      </c>
      <c r="D38" s="330"/>
      <c r="E38"/>
      <c r="F38" s="330"/>
      <c r="G38" s="330"/>
      <c r="H38" s="189"/>
      <c r="I38"/>
      <c r="J38"/>
      <c r="K38"/>
      <c r="L38"/>
      <c r="M38"/>
      <c r="N38"/>
      <c r="O38"/>
      <c r="P38"/>
    </row>
    <row r="39" spans="2:16" s="197" customFormat="1" ht="15" customHeight="1">
      <c r="B39" s="65" t="s">
        <v>336</v>
      </c>
      <c r="C39" s="330">
        <v>0</v>
      </c>
      <c r="D39" s="330"/>
      <c r="E39"/>
      <c r="F39" s="330"/>
      <c r="G39" s="330"/>
      <c r="H39" s="189"/>
      <c r="I39"/>
      <c r="J39"/>
      <c r="K39"/>
      <c r="L39"/>
      <c r="M39"/>
      <c r="N39"/>
      <c r="O39"/>
      <c r="P39"/>
    </row>
    <row r="40" spans="2:16" s="197" customFormat="1" ht="15" customHeight="1">
      <c r="B40" s="65" t="s">
        <v>337</v>
      </c>
      <c r="C40" s="330">
        <v>157476.47839999999</v>
      </c>
      <c r="D40" s="330">
        <v>147840.44154094788</v>
      </c>
      <c r="E40"/>
      <c r="F40" s="330">
        <v>21139.295959999999</v>
      </c>
      <c r="G40" s="330">
        <v>202095.37132189574</v>
      </c>
      <c r="H40" s="511"/>
      <c r="I40"/>
      <c r="J40"/>
      <c r="K40"/>
      <c r="L40"/>
      <c r="M40"/>
      <c r="N40"/>
      <c r="O40"/>
      <c r="P40"/>
    </row>
    <row r="41" spans="2:16" s="197" customFormat="1" ht="15" customHeight="1">
      <c r="B41" s="65" t="s">
        <v>338</v>
      </c>
      <c r="C41" s="330">
        <v>29456.75056</v>
      </c>
      <c r="D41" s="330">
        <v>22270.234099729249</v>
      </c>
      <c r="E41"/>
      <c r="F41" s="330">
        <v>11480.457859999999</v>
      </c>
      <c r="G41" s="330">
        <v>21355.863284458494</v>
      </c>
      <c r="H41" s="511"/>
      <c r="I41"/>
      <c r="J41"/>
      <c r="K41"/>
      <c r="L41"/>
      <c r="M41"/>
      <c r="N41"/>
      <c r="O41"/>
      <c r="P41"/>
    </row>
    <row r="42" spans="2:16" s="197" customFormat="1" ht="15" customHeight="1">
      <c r="B42" s="65" t="s">
        <v>339</v>
      </c>
      <c r="C42" s="332">
        <v>0</v>
      </c>
      <c r="D42" s="332"/>
      <c r="E42"/>
      <c r="F42" s="332"/>
      <c r="G42" s="332"/>
      <c r="H42" s="511"/>
      <c r="I42"/>
      <c r="J42"/>
      <c r="K42"/>
      <c r="L42"/>
      <c r="M42"/>
      <c r="N42"/>
      <c r="O42"/>
      <c r="P42"/>
    </row>
    <row r="43" spans="2:16" s="197" customFormat="1" ht="15" customHeight="1">
      <c r="B43" s="445" t="s">
        <v>340</v>
      </c>
      <c r="C43" s="457">
        <v>32502969.99227</v>
      </c>
      <c r="D43" s="457">
        <v>28846366.431382317</v>
      </c>
      <c r="E43"/>
      <c r="F43" s="457">
        <f>SUM(F24:F42)</f>
        <v>27578929.009096984</v>
      </c>
      <c r="G43" s="457">
        <f>SUM(G24:G42)</f>
        <v>27869832.027312998</v>
      </c>
      <c r="H43" s="189"/>
      <c r="I43"/>
      <c r="J43"/>
      <c r="K43"/>
      <c r="L43"/>
      <c r="M43"/>
      <c r="N43"/>
      <c r="O43"/>
      <c r="P43"/>
    </row>
    <row r="44" spans="2:16" s="197" customFormat="1" ht="15" customHeight="1" thickBot="1">
      <c r="B44" s="512" t="s">
        <v>2</v>
      </c>
      <c r="C44" s="513">
        <v>78333021.703175962</v>
      </c>
      <c r="D44" s="513">
        <v>74123678.820025042</v>
      </c>
      <c r="E44"/>
      <c r="F44" s="513">
        <f>+F23+F43</f>
        <v>72574304.604132444</v>
      </c>
      <c r="G44" s="513">
        <f>+G23+G43</f>
        <v>72491441.971302092</v>
      </c>
      <c r="H44" s="189"/>
      <c r="I44"/>
      <c r="J44"/>
      <c r="K44"/>
      <c r="L44"/>
      <c r="M44"/>
      <c r="N44"/>
      <c r="O44"/>
      <c r="P44"/>
    </row>
    <row r="45" spans="2:16" ht="15" customHeight="1" thickTop="1">
      <c r="E45"/>
      <c r="G45" s="197"/>
    </row>
    <row r="46" spans="2:16" ht="15" customHeight="1">
      <c r="G46" s="197"/>
    </row>
    <row r="47" spans="2:16" ht="15" customHeight="1">
      <c r="G47" s="1352" t="s">
        <v>629</v>
      </c>
    </row>
    <row r="48" spans="2:16" ht="15" customHeight="1">
      <c r="G48" s="1352"/>
    </row>
    <row r="49" spans="7:7" ht="15" customHeight="1">
      <c r="G49" s="197"/>
    </row>
    <row r="50" spans="7:7" ht="15" customHeight="1">
      <c r="G50" s="197"/>
    </row>
    <row r="51" spans="7:7" ht="15" customHeight="1">
      <c r="G51" s="197"/>
    </row>
    <row r="52" spans="7:7" ht="15" customHeight="1">
      <c r="G52" s="197"/>
    </row>
    <row r="53" spans="7:7" ht="15" customHeight="1">
      <c r="G53" s="197"/>
    </row>
    <row r="54" spans="7:7" ht="15" customHeight="1">
      <c r="G54" s="197"/>
    </row>
    <row r="55" spans="7:7" ht="15" customHeight="1">
      <c r="G55" s="197"/>
    </row>
    <row r="56" spans="7:7" ht="15" customHeight="1">
      <c r="G56" s="197"/>
    </row>
    <row r="57" spans="7:7" ht="15" customHeight="1">
      <c r="G57" s="197"/>
    </row>
    <row r="58" spans="7:7" ht="15" customHeight="1">
      <c r="G58" s="197"/>
    </row>
  </sheetData>
  <mergeCells count="6">
    <mergeCell ref="B2:D2"/>
    <mergeCell ref="I6:I7"/>
    <mergeCell ref="G47:G48"/>
    <mergeCell ref="F6:G6"/>
    <mergeCell ref="C6:D6"/>
    <mergeCell ref="B3:D3"/>
  </mergeCells>
  <hyperlinks>
    <hyperlink ref="I6" location="Índice!A1" display="Back to the Index"/>
    <hyperlink ref="G47" location="Índice!A1" display="Back to the Index"/>
  </hyperlinks>
  <pageMargins left="0.7" right="0.7" top="0.75" bottom="0.75" header="0.3" footer="0.3"/>
  <pageSetup paperSize="9" orientation="portrait" r:id="rId1"/>
  <ignoredErrors>
    <ignoredError sqref="F23:G2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9918BE4EF40F4AA4F6D1DF5575E2EC" ma:contentTypeVersion="2" ma:contentTypeDescription="Create a new document." ma:contentTypeScope="" ma:versionID="ed689221f700b95d155df5392e6604ee">
  <xsd:schema xmlns:xsd="http://www.w3.org/2001/XMLSchema" xmlns:xs="http://www.w3.org/2001/XMLSchema" xmlns:p="http://schemas.microsoft.com/office/2006/metadata/properties" xmlns:ns1="http://schemas.microsoft.com/sharepoint/v3" xmlns:ns2="dddd2ea0-f289-44f2-90a3-98968f13641b" targetNamespace="http://schemas.microsoft.com/office/2006/metadata/properties" ma:root="true" ma:fieldsID="22c1f8430e5f9c75d54b28a3abe1b4b5" ns1:_="" ns2:_="">
    <xsd:import namespace="http://schemas.microsoft.com/sharepoint/v3"/>
    <xsd:import namespace="dddd2ea0-f289-44f2-90a3-98968f13641b"/>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ddd2ea0-f289-44f2-90a3-98968f13641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F12A8CA-0BDA-4128-84EA-D5D25AC520EA}"/>
</file>

<file path=customXml/itemProps2.xml><?xml version="1.0" encoding="utf-8"?>
<ds:datastoreItem xmlns:ds="http://schemas.openxmlformats.org/officeDocument/2006/customXml" ds:itemID="{A8ED6B85-2D02-468F-BF98-7148DF385627}"/>
</file>

<file path=customXml/itemProps3.xml><?xml version="1.0" encoding="utf-8"?>
<ds:datastoreItem xmlns:ds="http://schemas.openxmlformats.org/officeDocument/2006/customXml" ds:itemID="{E92C039A-6C11-4549-B221-AD65158FDC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14</vt:i4>
      </vt:variant>
    </vt:vector>
  </HeadingPairs>
  <TitlesOfParts>
    <vt:vector size="77" baseType="lpstr">
      <vt:lpstr>Índice</vt:lpstr>
      <vt:lpstr>Modelo 1-I</vt:lpstr>
      <vt:lpstr>Modelo 1-II</vt:lpstr>
      <vt:lpstr>Modelo 2</vt:lpstr>
      <vt:lpstr>Modelo 3</vt:lpstr>
      <vt:lpstr>Modelo 4</vt:lpstr>
      <vt:lpstr>Modelo 5-I</vt:lpstr>
      <vt:lpstr>Modelo 5-II</vt:lpstr>
      <vt:lpstr>Modelo 7</vt:lpstr>
      <vt:lpstr>Modelo 8</vt:lpstr>
      <vt:lpstr>Modelo 9</vt:lpstr>
      <vt:lpstr>Modelo 10</vt:lpstr>
      <vt:lpstr>Modelo 11</vt:lpstr>
      <vt:lpstr>Modelo 12</vt:lpstr>
      <vt:lpstr>Modelo 13</vt:lpstr>
      <vt:lpstr>Modelo 14</vt:lpstr>
      <vt:lpstr>Modelo 15</vt:lpstr>
      <vt:lpstr>Modelo 16</vt:lpstr>
      <vt:lpstr>Modelo 17</vt:lpstr>
      <vt:lpstr>Modelo18</vt:lpstr>
      <vt:lpstr>Modelo 19</vt:lpstr>
      <vt:lpstr>Modelo 20</vt:lpstr>
      <vt:lpstr>Modelo 21-I</vt:lpstr>
      <vt:lpstr>Modelo 21-II</vt:lpstr>
      <vt:lpstr>Modelo 23</vt:lpstr>
      <vt:lpstr>Modelo 24</vt:lpstr>
      <vt:lpstr>Modelo 25</vt:lpstr>
      <vt:lpstr>Modelo 26</vt:lpstr>
      <vt:lpstr>Modelo 27</vt:lpstr>
      <vt:lpstr>Modelo 28</vt:lpstr>
      <vt:lpstr>Modelo 29-I</vt:lpstr>
      <vt:lpstr>Modelo 29-II</vt:lpstr>
      <vt:lpstr>Modelo 31</vt:lpstr>
      <vt:lpstr>Modelo 32</vt:lpstr>
      <vt:lpstr>Modelo 33</vt:lpstr>
      <vt:lpstr>Modelo 34</vt:lpstr>
      <vt:lpstr>Modelo 35</vt:lpstr>
      <vt:lpstr>Modelo 36</vt:lpstr>
      <vt:lpstr>Modelo 37</vt:lpstr>
      <vt:lpstr>Modelo 38-I </vt:lpstr>
      <vt:lpstr>Modelo 38-II</vt:lpstr>
      <vt:lpstr>Quadro 6</vt:lpstr>
      <vt:lpstr>Quadro 7</vt:lpstr>
      <vt:lpstr>Quadro 8</vt:lpstr>
      <vt:lpstr>Quadro 10</vt:lpstr>
      <vt:lpstr>Quadro 26</vt:lpstr>
      <vt:lpstr>Quadro 47</vt:lpstr>
      <vt:lpstr>Quadro 48</vt:lpstr>
      <vt:lpstr>Quadro 50</vt:lpstr>
      <vt:lpstr>Quadro 51</vt:lpstr>
      <vt:lpstr>Quadro 52</vt:lpstr>
      <vt:lpstr>Quadro 55</vt:lpstr>
      <vt:lpstr>Quadro 60</vt:lpstr>
      <vt:lpstr>Quadro 61</vt:lpstr>
      <vt:lpstr>Quadro 62</vt:lpstr>
      <vt:lpstr>Quadro 63</vt:lpstr>
      <vt:lpstr>Quadro 64</vt:lpstr>
      <vt:lpstr>Quadro 65</vt:lpstr>
      <vt:lpstr>ANEXO 1</vt:lpstr>
      <vt:lpstr>ANEXO 2</vt:lpstr>
      <vt:lpstr>ANEXO 3</vt:lpstr>
      <vt:lpstr>ANEXO 4</vt:lpstr>
      <vt:lpstr>ANEXO 5</vt:lpstr>
      <vt:lpstr>'ANEXO 3'!Print_Area</vt:lpstr>
      <vt:lpstr>Índice!Print_Area</vt:lpstr>
      <vt:lpstr>'Modelo 3'!Print_Area</vt:lpstr>
      <vt:lpstr>'Modelo 4'!Print_Area</vt:lpstr>
      <vt:lpstr>'Quadro 26'!Print_Area</vt:lpstr>
      <vt:lpstr>'Quadro 47'!Print_Area</vt:lpstr>
      <vt:lpstr>'Quadro 50'!Print_Area</vt:lpstr>
      <vt:lpstr>'Quadro 60'!Print_Area</vt:lpstr>
      <vt:lpstr>'Quadro 61'!Print_Area</vt:lpstr>
      <vt:lpstr>'Quadro 62'!Print_Area</vt:lpstr>
      <vt:lpstr>'Quadro 63'!Print_Area</vt:lpstr>
      <vt:lpstr>'Quadro 64'!Print_Area</vt:lpstr>
      <vt:lpstr>'Quadro 65'!Print_Area</vt:lpstr>
      <vt:lpstr>'ANEXO 3'!Print_Titles</vt:lpstr>
    </vt:vector>
  </TitlesOfParts>
  <Company>Millennium BCP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SUSANA FERNANDES PINTO DE ALMEIDA DA COSTA</dc:creator>
  <cp:lastModifiedBy>BERNARDO CASTRO BLANCO</cp:lastModifiedBy>
  <cp:lastPrinted>2019-04-24T13:29:40Z</cp:lastPrinted>
  <dcterms:created xsi:type="dcterms:W3CDTF">2018-04-27T09:24:02Z</dcterms:created>
  <dcterms:modified xsi:type="dcterms:W3CDTF">2019-09-23T13:09:18Z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4" name="ContentTypeId">
    <vt:lpwstr>0x0101004A9918BE4EF40F4AA4F6D1DF5575E2EC</vt:lpwstr>
  </property>
</Properties>
</file>