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22.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3.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75" windowWidth="13920" windowHeight="12690" tabRatio="866"/>
  </bookViews>
  <sheets>
    <sheet name="Índice" sheetId="47" r:id="rId1"/>
    <sheet name="Modelo 4" sheetId="82" r:id="rId2"/>
    <sheet name="Modelo 5-I" sheetId="83" r:id="rId3"/>
    <sheet name="Modelo 5-II" sheetId="84" r:id="rId4"/>
    <sheet name="Modelo 11" sheetId="85" r:id="rId5"/>
    <sheet name="Modelo 12" sheetId="86" r:id="rId6"/>
    <sheet name="Modelo 13" sheetId="87" r:id="rId7"/>
    <sheet name="Modelo 14" sheetId="40" r:id="rId8"/>
    <sheet name="Modelo 15" sheetId="11" r:id="rId9"/>
    <sheet name="Modelo 16" sheetId="41" r:id="rId10"/>
    <sheet name="Modelo 17" sheetId="42" r:id="rId11"/>
    <sheet name="Modelo18" sheetId="43" r:id="rId12"/>
    <sheet name="Modelo 19" sheetId="88" r:id="rId13"/>
    <sheet name="Modelo 20" sheetId="89" r:id="rId14"/>
    <sheet name="Modelo 21-I" sheetId="104" r:id="rId15"/>
    <sheet name="Modelo 21-II" sheetId="91" r:id="rId16"/>
    <sheet name="Modelo 23" sheetId="92" r:id="rId17"/>
    <sheet name="Modelo 25" sheetId="38" r:id="rId18"/>
    <sheet name="Modelo 26" sheetId="33" r:id="rId19"/>
    <sheet name="Modelo 27" sheetId="34" r:id="rId20"/>
    <sheet name="Modelo 28" sheetId="93" r:id="rId21"/>
    <sheet name="Modelo 29-I" sheetId="94" r:id="rId22"/>
    <sheet name="Modelo 29-II" sheetId="95" r:id="rId23"/>
    <sheet name="Modelo 31" sheetId="39" r:id="rId24"/>
    <sheet name="Modelo 32" sheetId="36" r:id="rId25"/>
    <sheet name="Modelo 33" sheetId="96" r:id="rId26"/>
    <sheet name="Modelo 34" sheetId="97" r:id="rId27"/>
    <sheet name="Modelo 35" sheetId="98" r:id="rId28"/>
    <sheet name="Modelo 36" sheetId="99" r:id="rId29"/>
    <sheet name="Modelo 37" sheetId="100" r:id="rId30"/>
    <sheet name="Modelo 38-I " sheetId="101" r:id="rId31"/>
    <sheet name="Modelo 38-II" sheetId="102" r:id="rId32"/>
    <sheet name="Rácios de capital" sheetId="5" r:id="rId33"/>
    <sheet name="Capital contab vs regulamentar" sheetId="6" r:id="rId34"/>
    <sheet name="Mod divulg Fundos Próprios" sheetId="8" r:id="rId35"/>
    <sheet name="Rácio de alavancagem" sheetId="48" r:id="rId36"/>
    <sheet name="Rácio cobertura liquidez (LCR)" sheetId="103" r:id="rId37"/>
    <sheet name="Instrum de Fundos Próprios" sheetId="81" r:id="rId38"/>
    <sheet name="Regime transitório IFRS9" sheetId="10" r:id="rId39"/>
  </sheets>
  <externalReferences>
    <externalReference r:id="rId40"/>
    <externalReference r:id="rId41"/>
  </externalReferences>
  <definedNames>
    <definedName name="TRNR_5cc1995c6b1841c191dff95400c25a5f_123_1" localSheetId="14" hidden="1">#REF!</definedName>
    <definedName name="TRNR_5cc1995c6b1841c191dff95400c25a5f_123_1" localSheetId="36" hidden="1">#REF!</definedName>
    <definedName name="TRNR_5cc1995c6b1841c191dff95400c25a5f_123_1" hidden="1">#REF!</definedName>
    <definedName name="TRNR_8c384ad4934f4b269980f3c3194c1461_37_1" localSheetId="14" hidden="1">#REF!</definedName>
    <definedName name="TRNR_8c384ad4934f4b269980f3c3194c1461_37_1" localSheetId="36" hidden="1">#REF!</definedName>
    <definedName name="TRNR_8c384ad4934f4b269980f3c3194c1461_37_1" hidden="1">#REF!</definedName>
    <definedName name="TRNR_f6ed9ba0ccd54407905b765622a1c5f4_363_1" localSheetId="14" hidden="1">#REF!</definedName>
    <definedName name="TRNR_f6ed9ba0ccd54407905b765622a1c5f4_363_1" localSheetId="36" hidden="1">#REF!</definedName>
    <definedName name="TRNR_f6ed9ba0ccd54407905b765622a1c5f4_363_1" hidden="1">#REF!</definedName>
    <definedName name="Uni">'[1]Nota Pensões 201512'!$M$3</definedName>
    <definedName name="Uni_2013" localSheetId="36">'[2]Notas 48 - 50AVersão PT'!#REF!</definedName>
    <definedName name="Uni_2013">'[2]Notas 48 - 50AVersão PT'!#REF!</definedName>
    <definedName name="Uni_2014" localSheetId="36">'[2]Notas 48 - 50AVersão PT'!#REF!</definedName>
    <definedName name="Uni_2014">'[2]Notas 48 - 50AVersão PT'!#REF!</definedName>
    <definedName name="xxx" localSheetId="14" hidden="1">#REF!</definedName>
    <definedName name="xxx" localSheetId="36" hidden="1">#REF!</definedName>
    <definedName name="xxx" hidden="1">#REF!</definedName>
  </definedNames>
  <calcPr calcId="145621"/>
</workbook>
</file>

<file path=xl/calcChain.xml><?xml version="1.0" encoding="utf-8"?>
<calcChain xmlns="http://schemas.openxmlformats.org/spreadsheetml/2006/main">
  <c r="I77" i="104" l="1"/>
  <c r="I40" i="104"/>
  <c r="G23" i="98" l="1"/>
  <c r="F23" i="98"/>
  <c r="D23" i="98"/>
  <c r="C12" i="98"/>
  <c r="C9" i="98"/>
  <c r="C23" i="98" s="1"/>
  <c r="G19" i="97"/>
  <c r="F19" i="97"/>
  <c r="D19" i="97"/>
  <c r="C19" i="97"/>
  <c r="J21" i="95" l="1"/>
  <c r="J19" i="95"/>
  <c r="J18" i="95"/>
  <c r="J15" i="95"/>
  <c r="J13" i="95"/>
  <c r="J12" i="95"/>
  <c r="O19" i="93"/>
  <c r="M19" i="93"/>
  <c r="L19" i="93"/>
  <c r="K19" i="93"/>
  <c r="J19" i="93"/>
  <c r="I19" i="93"/>
  <c r="H19" i="93"/>
  <c r="G19" i="93"/>
  <c r="F19" i="93"/>
  <c r="E19" i="93"/>
  <c r="D19" i="93"/>
  <c r="C19" i="93"/>
  <c r="N18" i="93"/>
  <c r="N17" i="93"/>
  <c r="N16" i="93"/>
  <c r="N15" i="93"/>
  <c r="N14" i="93"/>
  <c r="N13" i="93"/>
  <c r="N12" i="93"/>
  <c r="N11" i="93"/>
  <c r="N10" i="93"/>
  <c r="N9" i="93"/>
  <c r="N19" i="93" s="1"/>
  <c r="D17" i="92"/>
  <c r="D16" i="92"/>
  <c r="D15" i="92"/>
  <c r="D10" i="92"/>
  <c r="D9" i="92"/>
  <c r="C9" i="92"/>
  <c r="S47" i="89"/>
  <c r="S46" i="89"/>
  <c r="S45" i="89"/>
  <c r="S44" i="89"/>
  <c r="S43" i="89"/>
  <c r="S42" i="89"/>
  <c r="S41" i="89"/>
  <c r="S40" i="89"/>
  <c r="S39" i="89"/>
  <c r="S38" i="89"/>
  <c r="S37" i="89"/>
  <c r="S36" i="89"/>
  <c r="S35" i="89"/>
  <c r="S34" i="89"/>
  <c r="S33" i="89"/>
  <c r="S32" i="89"/>
  <c r="S31" i="89"/>
  <c r="T25" i="89"/>
  <c r="Q25" i="89"/>
  <c r="P25" i="89"/>
  <c r="O25" i="89"/>
  <c r="N25" i="89"/>
  <c r="M25" i="89"/>
  <c r="L25" i="89"/>
  <c r="K25" i="89"/>
  <c r="J25" i="89"/>
  <c r="I25" i="89"/>
  <c r="H25" i="89"/>
  <c r="G25" i="89"/>
  <c r="F25" i="89"/>
  <c r="E25" i="89"/>
  <c r="D25" i="89"/>
  <c r="C25" i="89"/>
  <c r="S25" i="89" s="1"/>
  <c r="S24" i="89"/>
  <c r="S23" i="89"/>
  <c r="S22" i="89"/>
  <c r="S21" i="89"/>
  <c r="S20" i="89"/>
  <c r="S19" i="89"/>
  <c r="S18" i="89"/>
  <c r="S17" i="89"/>
  <c r="S16" i="89"/>
  <c r="S15" i="89"/>
  <c r="S14" i="89"/>
  <c r="S13" i="89"/>
  <c r="S12" i="89"/>
  <c r="S11" i="89"/>
  <c r="S10" i="89"/>
  <c r="S9" i="89"/>
  <c r="G25" i="88"/>
  <c r="H25" i="88" s="1"/>
  <c r="F25" i="88"/>
  <c r="E25" i="88"/>
  <c r="D25" i="88"/>
  <c r="C25" i="88"/>
  <c r="H23" i="88"/>
  <c r="H22" i="88"/>
  <c r="H18" i="88"/>
  <c r="H17" i="88"/>
  <c r="H16" i="88"/>
  <c r="H15" i="88"/>
  <c r="H14" i="88"/>
  <c r="H12" i="88"/>
  <c r="H11" i="88"/>
  <c r="H10" i="88"/>
  <c r="H9" i="88"/>
  <c r="F13" i="87"/>
  <c r="D13" i="87"/>
  <c r="I13" i="87" s="1"/>
  <c r="C13" i="87"/>
  <c r="I12" i="87"/>
  <c r="I11" i="87"/>
  <c r="I10" i="87"/>
  <c r="F18" i="86"/>
  <c r="D18" i="86"/>
  <c r="C18" i="86"/>
  <c r="I17" i="86"/>
  <c r="I16" i="86"/>
  <c r="I15" i="86"/>
  <c r="I14" i="86"/>
  <c r="I13" i="86"/>
  <c r="I12" i="86"/>
  <c r="I11" i="86"/>
  <c r="I10" i="86"/>
  <c r="I18" i="86" s="1"/>
  <c r="F32" i="85"/>
  <c r="D32" i="85"/>
  <c r="C32" i="85"/>
  <c r="C33" i="85" s="1"/>
  <c r="I31" i="85"/>
  <c r="I30" i="85"/>
  <c r="I29" i="85"/>
  <c r="I28" i="85"/>
  <c r="I27" i="85"/>
  <c r="I26" i="85"/>
  <c r="I25" i="85"/>
  <c r="I24" i="85"/>
  <c r="I23" i="85"/>
  <c r="I22" i="85"/>
  <c r="I21" i="85"/>
  <c r="I20" i="85"/>
  <c r="I19" i="85"/>
  <c r="I18" i="85"/>
  <c r="I17" i="85"/>
  <c r="I16" i="85"/>
  <c r="F15" i="85"/>
  <c r="F33" i="85" s="1"/>
  <c r="D15" i="85"/>
  <c r="I15" i="85" s="1"/>
  <c r="P18" i="85" s="1"/>
  <c r="C15" i="85"/>
  <c r="I14" i="85"/>
  <c r="I13" i="85"/>
  <c r="I12" i="85"/>
  <c r="I12" i="84"/>
  <c r="G12" i="84"/>
  <c r="F12" i="84"/>
  <c r="C12" i="84"/>
  <c r="H11" i="84"/>
  <c r="H10" i="84"/>
  <c r="H9" i="84"/>
  <c r="H12" i="84" s="1"/>
  <c r="I19" i="83"/>
  <c r="H19" i="83"/>
  <c r="G19" i="83"/>
  <c r="E19" i="83"/>
  <c r="D19" i="83"/>
  <c r="E39" i="82"/>
  <c r="E37" i="82"/>
  <c r="C34" i="82"/>
  <c r="E34" i="82" s="1"/>
  <c r="E32" i="82"/>
  <c r="E31" i="82"/>
  <c r="C29" i="82"/>
  <c r="E29" i="82" s="1"/>
  <c r="E26" i="82"/>
  <c r="E25" i="82"/>
  <c r="C23" i="82"/>
  <c r="E23" i="82" s="1"/>
  <c r="E21" i="82"/>
  <c r="E16" i="82"/>
  <c r="C14" i="82"/>
  <c r="E14" i="82" s="1"/>
  <c r="E12" i="82"/>
  <c r="E10" i="82"/>
  <c r="C8" i="82"/>
  <c r="E8" i="82" s="1"/>
  <c r="I33" i="85" l="1"/>
  <c r="C41" i="82"/>
  <c r="E41" i="82" s="1"/>
  <c r="I32" i="85"/>
  <c r="D33" i="85"/>
  <c r="G23" i="39" l="1"/>
  <c r="F23" i="39"/>
  <c r="E23" i="39"/>
  <c r="D23" i="39"/>
  <c r="C23" i="39"/>
  <c r="C9" i="42"/>
  <c r="C20" i="43" l="1"/>
  <c r="M20" i="43" l="1"/>
  <c r="M21" i="43"/>
  <c r="I22" i="43"/>
  <c r="J22" i="43"/>
  <c r="K22" i="43"/>
  <c r="L22" i="43"/>
  <c r="M22" i="43"/>
  <c r="D43" i="48" l="1"/>
  <c r="D39" i="48"/>
  <c r="D31" i="48"/>
  <c r="D21" i="48"/>
  <c r="D15" i="48"/>
  <c r="D49" i="48" l="1"/>
  <c r="D51" i="48" s="1"/>
  <c r="D9" i="41" l="1"/>
  <c r="C9" i="41"/>
</calcChain>
</file>

<file path=xl/sharedStrings.xml><?xml version="1.0" encoding="utf-8"?>
<sst xmlns="http://schemas.openxmlformats.org/spreadsheetml/2006/main" count="3037" uniqueCount="1017">
  <si>
    <t>(Milhares de euros)</t>
  </si>
  <si>
    <t>RWA</t>
  </si>
  <si>
    <t>TOTAL</t>
  </si>
  <si>
    <t>FUNDOS PRÓPRIOS</t>
  </si>
  <si>
    <t>dos quais: Fundos próprios principais de nível 1 (CET1)</t>
  </si>
  <si>
    <t>Fundos próprios totais</t>
  </si>
  <si>
    <t>Risco de crédito e risco de crédito de contraparte</t>
  </si>
  <si>
    <t>Risco de mercado</t>
  </si>
  <si>
    <t>Risco operacional</t>
  </si>
  <si>
    <t>RÁCIOS DE CAPITAL</t>
  </si>
  <si>
    <t>Rácio total</t>
  </si>
  <si>
    <t>Capital</t>
  </si>
  <si>
    <t>Títulos próprios</t>
  </si>
  <si>
    <t>Prémio de emissão</t>
  </si>
  <si>
    <t>Ações Preferenciais</t>
  </si>
  <si>
    <t>Outros instrumentos de capital</t>
  </si>
  <si>
    <t>Reservas e resultados acumulados</t>
  </si>
  <si>
    <t>Lucro líquido do exercício atribuível aos acionistas do Banco</t>
  </si>
  <si>
    <t>TOTAL DE CAPITAIS PRÓPRIOS ATRIBUÍVEIS AOS ACIONISTAS</t>
  </si>
  <si>
    <t>Interesses que não controlam (minoritários)</t>
  </si>
  <si>
    <t>TOTAL DE CAPITAIS PRÓPRIOS</t>
  </si>
  <si>
    <t>Títulos próprios de instrumentos não elegíveis para FPP1</t>
  </si>
  <si>
    <t>Ações Preferenciais não elegíveis para FPP1</t>
  </si>
  <si>
    <t>Outros instrumentos de capital não elegíveis para FPP1</t>
  </si>
  <si>
    <t xml:space="preserve">Interesses que não controlam (minoritários) não elegíveis para FPP1 </t>
  </si>
  <si>
    <t>Outros ajustamentos regulamentares</t>
  </si>
  <si>
    <t>FUNDOS PRÓPRIOS PRINCIPAIS DE NÍVEL 1 (FPP1)</t>
  </si>
  <si>
    <t>Passivos subordinados</t>
  </si>
  <si>
    <t>Ajustamentos transferidos de FPP1</t>
  </si>
  <si>
    <t>Ajustamentos transferidos de FP2</t>
  </si>
  <si>
    <t>Outros Ajustamentos</t>
  </si>
  <si>
    <t>Dos quais: Ativos intangíveis</t>
  </si>
  <si>
    <t>Dos quais: Insuficiência de provisões para perdas esperadas</t>
  </si>
  <si>
    <t>Dos quais: Montantes residuais de instrumentos de FPP1 de entidades do setor financeiro nas quais a instituição tem um investimento significativo</t>
  </si>
  <si>
    <t>Dos quais: Outros</t>
  </si>
  <si>
    <t>FUNDOS PRÓPRIOS DE NÍVEL 1 (FP1)</t>
  </si>
  <si>
    <t>Interesses que não controlam elegíveis em FP2</t>
  </si>
  <si>
    <t>Ações Preferenciais elegíveis em FP2</t>
  </si>
  <si>
    <t>Ajustamentos com impacto em FP2, incluindo filtros nacionais</t>
  </si>
  <si>
    <t>Ajustamentos que são transferidos para FP1 por insuficiência de instrumentos FP2</t>
  </si>
  <si>
    <t>FUNDOS PRÓPRIOS DE NÍVEL 2 (FP2)</t>
  </si>
  <si>
    <t>FUNDOS PRÓPRIOS TOTAIS</t>
  </si>
  <si>
    <t>RÁCIO DE ALAVANCAGEM</t>
  </si>
  <si>
    <t>Rácio de alavancagem</t>
  </si>
  <si>
    <t>FUNDOS PRÓPRIOS PRINCIPAIS DE NÍVEL 1: INSTRUMENTOS E RESERVAS</t>
  </si>
  <si>
    <t>Instrumentos de fundos próprios e prémios de emissão conexos</t>
  </si>
  <si>
    <t>Resultados retidos</t>
  </si>
  <si>
    <t>26 (1)</t>
  </si>
  <si>
    <t>3a</t>
  </si>
  <si>
    <t>Fundos para riscos bancários gerais</t>
  </si>
  <si>
    <t>26 (1) (f)</t>
  </si>
  <si>
    <t>Montante dos elementos considerados a que se refere o artigo 484.º, n.º3, e dos prémios de emissão conexos sujeitos a eliminação progressiva dos FPP1</t>
  </si>
  <si>
    <t>486 (2)</t>
  </si>
  <si>
    <t>Interesses minoritários (montante permitido nos FPP1 consolidados)</t>
  </si>
  <si>
    <t>5a</t>
  </si>
  <si>
    <t>Lucros provisórios objeto de revisão independente líquidos de qualquer encargo ou dividendo previsível</t>
  </si>
  <si>
    <t>26 (2)</t>
  </si>
  <si>
    <t>FUNDOS PRÓPRIOS PRINCIPAIS DE NÍVEL 1 (FPP1) ANTES DOS AJUSTAMENTOS REGULAMENTARES</t>
  </si>
  <si>
    <t>FUNDOS PRÓPRIOS PRINCIPAIS DE NÍVEL 1 (FPP1): AJUSTAMENTOS REGULAMENTARES</t>
  </si>
  <si>
    <t>Ajustamentos de valor adicionais (valor negativo)</t>
  </si>
  <si>
    <t>34, 105</t>
  </si>
  <si>
    <t>Ativos intangíveis (líquidos do passivo por impostos correspondente) (valor negativo)</t>
  </si>
  <si>
    <t>Conjunto vazio na UE</t>
  </si>
  <si>
    <t>Ativos por impostos diferidos que dependem de rendibilidade futura excluindo os decorrentes de diferenças temporárias (líquidos do passivo por impostos correspondente se estiverem preenchidas as condições previstas no artigo 38.º, n.º3) (valor negativo)</t>
  </si>
  <si>
    <t>Reservas de justo valor relacionadas com ganhos ou perdas em coberturas de fluxos de caixa</t>
  </si>
  <si>
    <t>Montantes negativos resultantes do cálculo dos montantes das perdas esperadas</t>
  </si>
  <si>
    <t>Qualquer aumento dos fundos próprios que resulte de ativos titularizados (valor negativo)</t>
  </si>
  <si>
    <t>32 (1)</t>
  </si>
  <si>
    <t>Ganhos ou perdas com passivos avaliados pelo justo valor resultantes de alterações na qualidade de crédito da própria instituição</t>
  </si>
  <si>
    <t>33 (b)</t>
  </si>
  <si>
    <t>Ativos de fundos de pensões com benefícios definidos (valor negativo)</t>
  </si>
  <si>
    <t>Detenções diretas e indiretas de uma instituição dos seus próprios instrumentos de FPP1 (valor negativo)</t>
  </si>
  <si>
    <t>20a</t>
  </si>
  <si>
    <t>Montante da posição em risco dos seguintes elementos elegíveis para uma ponderação de risco de 1250%, nos casos em que a instituição opta pela alternativa da dedução</t>
  </si>
  <si>
    <t>36 (1) (k)</t>
  </si>
  <si>
    <t>20b</t>
  </si>
  <si>
    <t>dos quais: detenções elegíveis fora do setor financeiro (valor negativo)</t>
  </si>
  <si>
    <t>36 (1) (k) (i), 89 a 91</t>
  </si>
  <si>
    <t>20c</t>
  </si>
  <si>
    <t>dos quais: posições de titularização (valor negativo)</t>
  </si>
  <si>
    <t>36 (1) (k) (ii), 243 (1) (b), 244 (1) (b), 258</t>
  </si>
  <si>
    <t>20d</t>
  </si>
  <si>
    <t>dos quais: transações incompletas (valor negativo)</t>
  </si>
  <si>
    <t>36 (1) (k) (iii), 379 (3)</t>
  </si>
  <si>
    <t>Ativos por impostos diferidos decorrentes de diferenças temporárias (montante acima do limite de 10%, líquido do passivo por impostos correspondentes se estiverem preenchidas as condições previstas no artigo 38.º, n.º3) (valor negativo)</t>
  </si>
  <si>
    <t>Montante acima do limite de 15% (valor negativo)</t>
  </si>
  <si>
    <t>48 (1)</t>
  </si>
  <si>
    <t>dos quais: detenções diretas e indiretas da instituição de instrumentos de FPP1 de entidades financeiras nas quais a instituição tem um investimento significativo</t>
  </si>
  <si>
    <t>dos quais: ativos por impostos diferidos decorrentes de diferenças temporárias</t>
  </si>
  <si>
    <t>25a</t>
  </si>
  <si>
    <t>Perdas relativas ao exercício em curso (valor negativo)</t>
  </si>
  <si>
    <t>25b</t>
  </si>
  <si>
    <t>Encargos fiscais previsíveis relacionados com elementos de FPP1 (valor negativo)</t>
  </si>
  <si>
    <t>36 (1) (I)</t>
  </si>
  <si>
    <t>Deduções aos FPA1 elegíveis que excedam os FPA1 da instituição (valor negativo)</t>
  </si>
  <si>
    <t>TOTAL DOS AJUSTAMENTOS REGULAMENTARES AOS FUNDOS PRÓPRIOS PRINCIPAIS DE NÍVEL 1 (FPP1)</t>
  </si>
  <si>
    <t>FUNDOS PRÓPRIOS ADICIONAIS DE NÍVEL 1 (FPA1): INSTRUMENTOS</t>
  </si>
  <si>
    <t>51, 52</t>
  </si>
  <si>
    <t>dos quais: classificados como fundos próprios segundo as normas contabilísticas aplicáveis</t>
  </si>
  <si>
    <t>dos quais: classificados como passivos segundo as normas contabilísticas aplicáveis</t>
  </si>
  <si>
    <t>Montante dos elementos considerados a que se refere o artigo 484.º, n.º 4, e dos prémios de emissão conexos sujeitos a eliminação progressiva dos FPA1</t>
  </si>
  <si>
    <t>486 (3)</t>
  </si>
  <si>
    <t>Fundos próprios de nível 1 considerados incluídos nos FPA1 consolidados (incluindo interesses minoritários não incluídos na linha 5) emitidos por filiais e detidos por terceiros</t>
  </si>
  <si>
    <t>dos quais: instrumentos emitidos por filiais sujeitos a eliminação progressiva</t>
  </si>
  <si>
    <t>FUNDOS PRÓPRIOS ADICIONAIS DE NÍVEL 1 (FPA1) ANTES DOS AJUSTAMENTOS REGULAMENTARES</t>
  </si>
  <si>
    <t>FUNDOS PRÓPRIOS ADICIONAIS DE NÍVEL 1 (FPA1): AJUSTAMENTOS REGULAMENTARES</t>
  </si>
  <si>
    <t>Detenções diretas e indiretas de uma instituição nos seus próprios instrumentos de FPA1 (Valor negativo)</t>
  </si>
  <si>
    <t>Deduções aos FP2 elegíveis que excedem o FP2 da instituição (valor negativo)</t>
  </si>
  <si>
    <t>56 (e)</t>
  </si>
  <si>
    <t>TOTAL DE AJUSTAMENTOS REGULAMENTARES DOS FUNDOS PRÓPRIOS ADICIONAIS DE NÍVEL 1 (FPA1)</t>
  </si>
  <si>
    <t>FUNDOS PRÓPRIOS ADICIONAIS DE NÍVEL 1 (FPA1)</t>
  </si>
  <si>
    <t>FUNDOS PRÓPRIOS DE NÍVEL 1 (FP1 = FPP1 + FPA1)</t>
  </si>
  <si>
    <t>FUNDOS PRÓPRIOS DE NÍVEL 2 (FPA2): INSTRUMENTOS E DISPOSIÇÕES</t>
  </si>
  <si>
    <t>62, 63</t>
  </si>
  <si>
    <t>Montante dos elementos considerados a que se refere o artigo 484º, nº5, e prémios de emissão conexos elegíveis sujeitos a eliminação progressiva dos FP2</t>
  </si>
  <si>
    <t>486 (4)</t>
  </si>
  <si>
    <t>Ajustamentos para risco de crédito</t>
  </si>
  <si>
    <t>62 (c) &amp; (d)</t>
  </si>
  <si>
    <t>FUNDOS PRÓPRIOS DE NÍVEL 2 (FPA2) ANTES DOS AJUSTAMENTOS REGULAMENTARES</t>
  </si>
  <si>
    <t>FUNDOS PRÓPRIOS DE NÍVEL 2 (FPA2): AJUSTAMENTOS REGULAMENTARES</t>
  </si>
  <si>
    <t>Detenções de instrumentos dos FP2 e empréstimos subordinados de entidades do setor financeiro que têm detenções cruzadas recíprocas com a instituição destinadas a inflacionar artificialmente os seus fundos próprios (valor negativo)</t>
  </si>
  <si>
    <t>Detenções diretas e indiretas de instrumentos de FP2 e empréstimos subordinados de entidades do setor financeiro nas quais a instituição não tem um investimento significativo (montante acima do limite de 10% e líquido de posições curtas elegíveis) (valor negativo)</t>
  </si>
  <si>
    <t>Detenções diretas e indiretas da instituição de instrumentos de FP2 e empréstimos subordinados de entidades do setor financeiro nas quais a instituição tem um investimento significativo (líquido de posições curtas elegíveis) (valor negativo)</t>
  </si>
  <si>
    <t>TOTAL DOS AJUSTAMENTOS REGULAMENTARES DOS FUNDOS PRÓPRIOS DE NÍVEL 2 (FP2)</t>
  </si>
  <si>
    <t>FUNDOS PRÓPRIOS TOTAIS (FPT = FP1 + FP2)</t>
  </si>
  <si>
    <t>TOTAL DOS ATIVOS PONDERADOS PELO RISCO</t>
  </si>
  <si>
    <t>RÁCIOS E RESERVAS PRUDENCIAIS DE FUNDOS PRÓPRIOS</t>
  </si>
  <si>
    <t>FUNDOS PRÓPRIOS PRINCIPAIS DE NÍVEL 1 (EM PERCENTAGEM DO MONTANTE DAS POSIÇÕES EM RISCO)</t>
  </si>
  <si>
    <t>NÍVEL 1 (EM PERCENTAGEM DO MONTANTE DAS POSIÇÕES EM RISCO)</t>
  </si>
  <si>
    <t>FUNDOS PRÓPRIOS TOTAIS (EM PERCENTAGEM DO MONTANTE DAS POSIÇÕES EM RISCO)</t>
  </si>
  <si>
    <t xml:space="preserve">92 (2) (c) </t>
  </si>
  <si>
    <t>REQUISITO DE RESERVAS PRUDENCIAIS ESPECÍFICO DA INSTITUIÇÃO (REQUISITO DE FPP1 EM CONFORMIDADE COM O ARTIGO 92º, N.º1, ALÍNEA A), MAIS REQUISITOS DE RESERVAS PRUDENCIAIS DE CONSERVAÇÃO DE FUNDOS PRÓPRIOS E ANTICÍCLICAS, MAIS RESERVAS PRUDENCIAIS DO RISCO SISITÉMICO, MAIS RESERVAS PRUDENCIAIS DE INSTITUIÇÃO DE IMPORTÂNCIA SISTÉMICA (RESERVAS PRUDENCIAIS G-SII OU O-SII), EXPRESSOS EM PERCENTAGEM DO MONTANTE DAS POSIÇÕES EM RISCO)</t>
  </si>
  <si>
    <t>DOS QUAIS: REQUISITOS DE RESERVAS PRUDENCIAIS DE CONSERVAÇÃO DE FUNDOS PRÓPRIOS</t>
  </si>
  <si>
    <t>DOS QUAIS: REQUISITO DE RESERVAS PRUDENCIAIS ANTICÍCLICAS</t>
  </si>
  <si>
    <t>DOS QUAIS: REQUISITO DE RESERVAS PRUDENCIAIS O RISCO SISTÉMICO</t>
  </si>
  <si>
    <t>67a</t>
  </si>
  <si>
    <t>DOS QUAIS: RESERVAS PRUDENCIAIS DE INSTITUIÇÃO DE IMPORTÂNCIA SISTÉMICA GLOBAL (G-SII) OU DE OUTRAS INSTITUIÇÕES DE IMPORTÂNCIA SISTÉMICA (O-SII)</t>
  </si>
  <si>
    <t>FUNDOS PRÓPRIOS PRINCIPAIS DE NÍVEL 1 DISPONÍVEIS PARA EFEITOS DE RESERVAS PRUDENCIAIS (EM PERCENTAGEM DO VALOR DAS POSIÇÕES EM RISCO)</t>
  </si>
  <si>
    <t>DRFP 128</t>
  </si>
  <si>
    <t>[NÃO RELEVANTE NA REGULAMENTAÇÃO DA UE]</t>
  </si>
  <si>
    <t>MONTANTES QUE NÃO EXCEDEM OS LIMITES DE DEDUÇÃO (ANTES DE PONDERAÇÃO PELO RISCO)</t>
  </si>
  <si>
    <t>Detenções diretas e indiretas da instituição de instrumentos de FPP1 de entidades do setor financeiro nas quais a instituição tem um investimento significativo (montante acima do limite de 10% e líquido de posições curtas elegíveis)</t>
  </si>
  <si>
    <t>LIMITES APLICÁVEIS À INCLUSÃO DE PROVISÕES NOS FUNDOS PRÓPRIOS DE NÍVEL 2</t>
  </si>
  <si>
    <t>62</t>
  </si>
  <si>
    <t>Limite máximo à inclusão de ajustamentos para o risco de crédito nos FP2 de acordo com o método-padrão</t>
  </si>
  <si>
    <t>Ajustamentos para o risco de crédito incluídos nos FP2 relacionados com as posições em risco sujeitas ao método das notações internas (antes da aplicação do limite máximo)</t>
  </si>
  <si>
    <t>Limite máximo à inclusão de ajustamentos para o risco de crédito nos FP2 de acordo com o método das notações internas</t>
  </si>
  <si>
    <t>INSTRUMENTOS DE FUNDOS PRÓPRIOS SUJEITOS A DISPOSIÇÕES DE ELIMINAÇÃO PROGRESSIVA (APLICÁVEL APENAS ENTRE 1 DE JANEIRO DE 2013 E 1 DE JANEIRO DE 2022)</t>
  </si>
  <si>
    <t>Limite máximo atual para os instrumentos de FPP1 sujeitos a disposições de eliminação progressiva</t>
  </si>
  <si>
    <t>484 (3), 486
(2) e (5)</t>
  </si>
  <si>
    <t>Montante excluído dos FPP1 devido ao limite máximo (excesso em relação ao limite máximo após resgates e vencimentos)</t>
  </si>
  <si>
    <t>Limite máximo atual para os instrumentos de FPA1 sujeitos a disposições de eliminação progressiva</t>
  </si>
  <si>
    <t>484 (4), 486
(3) e (5)</t>
  </si>
  <si>
    <t>Montante excluído dos FPA1 devido ao limite máximo (excesso em relação ao limite máximo após resgates e vencimentos)</t>
  </si>
  <si>
    <t>Limite máximo atual para os instrumentos de FP2 sujeitos a disposições de eliminação progressiva</t>
  </si>
  <si>
    <t>484 (5), 486
(4) e (5)</t>
  </si>
  <si>
    <t>Montante excluído dos FP2 devido ao limite máximo (excesso em relação ao limite máximo após resgates e vencimentos)</t>
  </si>
  <si>
    <t>(1)</t>
  </si>
  <si>
    <t>(2)</t>
  </si>
  <si>
    <t>(3)</t>
  </si>
  <si>
    <t>BCP Finance Bank, Ltd.</t>
  </si>
  <si>
    <t>FUNDOS PRÓPRIOS DISPONÍVEIS (MONTANTES)</t>
  </si>
  <si>
    <t>Fundos próprios principais de nível 1 (CET1)</t>
  </si>
  <si>
    <t>Fundos próprios de nível 1</t>
  </si>
  <si>
    <t>ATIVOS PONDERADOS PELO RISCO (MONTANTES)</t>
  </si>
  <si>
    <t>Total de ativos ponderados pelo risco</t>
  </si>
  <si>
    <t>RÁCIOS DE FUNDOS PRÓPRIOS</t>
  </si>
  <si>
    <t>Fundos próprios principais de nível 1 (em percentagem do montante das posições em risco)</t>
  </si>
  <si>
    <t>Fundos próprios de nível 1 (em percentagem do montante das posições em risco)</t>
  </si>
  <si>
    <t>Fundos próprios totais (em percentagem do montante das posições em risco)</t>
  </si>
  <si>
    <t>Medida da exposição total do rácio de alavancagem</t>
  </si>
  <si>
    <t>26 (1), 27, 28, 29</t>
  </si>
  <si>
    <t>dos quais: instrumentos de tipo 1</t>
  </si>
  <si>
    <t>dos quais: instrumentos de tipo 2</t>
  </si>
  <si>
    <t>dos quais: instrumentos de tipo 3</t>
  </si>
  <si>
    <t>26 (3) da lista EBA</t>
  </si>
  <si>
    <t>Outro rendimento integral acumulado (e outras reservas)</t>
  </si>
  <si>
    <t>Soma das linhas 1 a 5a</t>
  </si>
  <si>
    <t>36 (1) (b), 37</t>
  </si>
  <si>
    <t>36 (1) (c), 38</t>
  </si>
  <si>
    <t>33 (1) (a)</t>
  </si>
  <si>
    <t>36 (1) (d), 40, 159</t>
  </si>
  <si>
    <t>36 (1) (e), 41</t>
  </si>
  <si>
    <t>36 (1) (f), 42</t>
  </si>
  <si>
    <t>Detenções diretas, indiretas e sintéticas de instrumentos de FPP1 de entidades do setor financeiro que têm detenções cruzadas recíprocas com a instituição destinadas a inflacionar artificialmente os seus fundos próprios (valor negativo)</t>
  </si>
  <si>
    <t>36 (1) (g), 44</t>
  </si>
  <si>
    <t>Detenções diretas, indiretas e sintéticas da instituição de instrumentos de FPP1 de entidades do setor financeiro nas quais a instituição não tem um investimento significativo (montante acima do limite de 10% e líquido de posições curtas elegíveis) (valor negativo)</t>
  </si>
  <si>
    <t>Detenções diretas, indiretas e sintéticas da instituição de instrumentos de FPP1 de entidades do setor financeiro nas quais a instituição tem um investimento significativo (montante acima do limite de 10% e líquido de posições curtas elegíveis) (valor negativo)</t>
  </si>
  <si>
    <t>36 (1) (h), 43, 45, 46, 49 (2) e (3), 79</t>
  </si>
  <si>
    <t>36 (1) (i), 43, 45, 47, 48 (1) (b), 49 (1) a (3), 79</t>
  </si>
  <si>
    <t>36 (1) (c), 38, 48 (1) (a)</t>
  </si>
  <si>
    <t>36 (1) (i), 48 (1) (b)</t>
  </si>
  <si>
    <t>36 (1) (a)</t>
  </si>
  <si>
    <t>Soma das linhas 7 a 20a, 21, 22 e 25a a 27</t>
  </si>
  <si>
    <t>85, 86</t>
  </si>
  <si>
    <t>Soma das linhas 30, 33 e 34</t>
  </si>
  <si>
    <t>52 (1) (b), 56 (a), 57</t>
  </si>
  <si>
    <t>Detenções diretas, indiretas e sintéticas de instrumentos de FPA1 de entidades do setor financeiro que têm detenções cruzadas recíprocas com a instituição destinadas a inflacionar artificialmente os seus fundos próprios (valor negativo)</t>
  </si>
  <si>
    <t>56 (b), 58</t>
  </si>
  <si>
    <t>Detenções diretas, indiretas e sintéticas de instrumentos de FPA1 de entidades do setor financeiro nas quais a instituição não tem investimento significativo (montante acima do limite de 10% e líquido de posições curtas elegíveis) (valor negativo)</t>
  </si>
  <si>
    <t>56 (c), 59, 60, 79</t>
  </si>
  <si>
    <t>Detenções diretas, indiretas e sintéticas de instrumentos de FPA1 de entidades do setor financeiro nas quais a instituição tem um investimento significativo (líquido de posições curtas elegíveis) (valor negativo)</t>
  </si>
  <si>
    <t>56 (d), 59, 79</t>
  </si>
  <si>
    <t>Soma das linhas 37 a 42</t>
  </si>
  <si>
    <t>Soma das linhas 29 e 44</t>
  </si>
  <si>
    <t>87, 88</t>
  </si>
  <si>
    <t>Detenções diretas e indiretas de uma instituição nos seus próprios instrumentos de FP2 e empréstimos subordinados (valor negativo)</t>
  </si>
  <si>
    <t>63 (b) (i), 66 (a), 67</t>
  </si>
  <si>
    <t>66 (b), 68</t>
  </si>
  <si>
    <t>66 (c), 69, 70 e 79</t>
  </si>
  <si>
    <t>66 (d), 69, 79</t>
  </si>
  <si>
    <t>Soma das linhas 52 a 56</t>
  </si>
  <si>
    <t>Soma das linhas 45 e 58</t>
  </si>
  <si>
    <t>92 (2) (a)</t>
  </si>
  <si>
    <t>92 (2) (b)</t>
  </si>
  <si>
    <t>DRFP 128, 129, 130, 131,133</t>
  </si>
  <si>
    <t>Detenções diretas e indiretas nos fundos próprios de entidades do setor financeiro nas quais a instituição não tem um investimento significativo (montante acima do limite de 10% e líquido de posições curtas elegíveis)</t>
  </si>
  <si>
    <t>36 (1) (h), 45, 46, 56 (c), 59, 60, 66 (c), 69, 70</t>
  </si>
  <si>
    <t>36 (1) (i), 45, 48</t>
  </si>
  <si>
    <t>Ativos por impostos diferidos decorrentes de diferenças temporárias (montante abaixo do limite de 10%, líquidos do passivo por impostos correspondente se estiverem preenchidas as condições previstas no artigo 38º, nº3) (valor negativo)</t>
  </si>
  <si>
    <t>36 (1) (c), 38, 48</t>
  </si>
  <si>
    <t>Ajustamentos para o risco de crédito incluídos nos FP2 relacionados com posições em risco sujeitas ao método-padrão (antes da aplicação do limite máximo)</t>
  </si>
  <si>
    <t>Referência aos artigos do Regulamento (UE) n.º575/2013</t>
  </si>
  <si>
    <t>Rácios de capital e resumo dos seus principais componentes</t>
  </si>
  <si>
    <t xml:space="preserve">  Phased-in</t>
  </si>
  <si>
    <t xml:space="preserve">    Fully implemented</t>
  </si>
  <si>
    <t>Lucro líquido do exercício atribuível aos acionistas do Banco não elegível para FPP1</t>
  </si>
  <si>
    <t>Divulgação uniforme do regime transitório para reduzir o impacto da IFRS 9</t>
  </si>
  <si>
    <t>36 (1) (j)</t>
  </si>
  <si>
    <t>Instrumentos de fundos próprios considerados incluídos nos fundos próprios de nível 2 (incluindo interesses minoritários e instrumentos dos FPA1 não incluídos nas linhas 5 e 34) consolidados emitidos por filiais e detidos por terceiros</t>
  </si>
  <si>
    <t>Modelo 15 - EU CR1-E</t>
  </si>
  <si>
    <t>Exposições não produtivas e exposições diferidas</t>
  </si>
  <si>
    <t>Valores contabilísticos brutos das exposições produtivas e não produtivas</t>
  </si>
  <si>
    <t>Imparidades e provisões acumuladas e ajustamentos negativos do justo valor devidos ao risco de crédito</t>
  </si>
  <si>
    <t>Cauções e garantias financeiras recebidas</t>
  </si>
  <si>
    <t>Das quais produtivas, mas vencidas 
&gt; 30 dias e 
=&lt; 90 dias</t>
  </si>
  <si>
    <t>Das quais produtivas diferidas</t>
  </si>
  <si>
    <t>das quais não produtivas</t>
  </si>
  <si>
    <t>Sobre exposições produtivas</t>
  </si>
  <si>
    <t>Sobre exposições não produtivas</t>
  </si>
  <si>
    <t>Das quais exposições diferidas</t>
  </si>
  <si>
    <t>das quais em incumprimento</t>
  </si>
  <si>
    <t>das quais em situação de imparidade</t>
  </si>
  <si>
    <t>das quais diferidas</t>
  </si>
  <si>
    <t>Das quais diferidas</t>
  </si>
  <si>
    <t>Títulos de dívida</t>
  </si>
  <si>
    <t>Empréstimos e adiantamentos</t>
  </si>
  <si>
    <t>Posições em risco extrapatrimoniais</t>
  </si>
  <si>
    <t>Modelo 4 - EU OV1</t>
  </si>
  <si>
    <t>Visão geral dos ativos ponderados pelo risco (RWA)</t>
  </si>
  <si>
    <t>RISCOS DE CRÉDITO (EXCLUINDO CCR)</t>
  </si>
  <si>
    <t>dos quais:</t>
  </si>
  <si>
    <t>Método Padrão</t>
  </si>
  <si>
    <t>Método Avançado das Notações Internas (AIRB)</t>
  </si>
  <si>
    <t>Ações no quadro do método da ponderação do risco simples</t>
  </si>
  <si>
    <t>CCR</t>
  </si>
  <si>
    <t>Método de Avaliação ao preço de mercado</t>
  </si>
  <si>
    <t>Método do Risco Inicial</t>
  </si>
  <si>
    <t>Método do Modelo Interno</t>
  </si>
  <si>
    <t>Montante das posições em risco destinado a contribuições para o fundo de proteção de uma CCP</t>
  </si>
  <si>
    <t>Ajustamento da avaliação de crédito (CVA)</t>
  </si>
  <si>
    <t>RISCOS DE LIQUIDAÇÃO</t>
  </si>
  <si>
    <t>POSIÇÕES EM RISCO TITULARIZADAS NA CARTEIRA BANCÁRIA (APÓS O LIMITE MÁXIMO)</t>
  </si>
  <si>
    <t>Método das Notações Internas (IRB)</t>
  </si>
  <si>
    <t>Método da Fórmula Regulamentar (SFA)</t>
  </si>
  <si>
    <t>Método da Avaliação Interna (IAA)</t>
  </si>
  <si>
    <t>RISCOS DE MERCADO</t>
  </si>
  <si>
    <t>IMA</t>
  </si>
  <si>
    <t>GRANDES RISCOS</t>
  </si>
  <si>
    <t>RISCOS OPERACIONAIS</t>
  </si>
  <si>
    <t>Método do Indicador Básico</t>
  </si>
  <si>
    <t>Método de Medição Avançada</t>
  </si>
  <si>
    <t>VALORES INFERIORES AOS LIMIARES DE DEDUÇÃO (sujeitos a 250% de ponderação de risco)</t>
  </si>
  <si>
    <t>Ajustamento do Limite mínimo</t>
  </si>
  <si>
    <t>Categorias regulamentares</t>
  </si>
  <si>
    <t>Prazo de vencimento residual</t>
  </si>
  <si>
    <t>Montante dos elementos patrimoniais</t>
  </si>
  <si>
    <t>Montante dos elementos extrapatrimoniais</t>
  </si>
  <si>
    <t>Ponderador de risco</t>
  </si>
  <si>
    <t>Montante das posições em risco</t>
  </si>
  <si>
    <t>Perdas esperadas</t>
  </si>
  <si>
    <t>Categoria 1</t>
  </si>
  <si>
    <t>Inferior a 2,5 anos</t>
  </si>
  <si>
    <t>Igual ou superior a 2,5 anos</t>
  </si>
  <si>
    <t>Categoria 2</t>
  </si>
  <si>
    <t>Categoria 3</t>
  </si>
  <si>
    <t>Categoria 4</t>
  </si>
  <si>
    <t>Categoria 5</t>
  </si>
  <si>
    <t>Total</t>
  </si>
  <si>
    <t>Ações abrangidas pelo método de ponderação do risco simples</t>
  </si>
  <si>
    <t>Categorias</t>
  </si>
  <si>
    <t>Requisitos de fundos próprios</t>
  </si>
  <si>
    <t>Perdas Esperadas</t>
  </si>
  <si>
    <t>Posições em risco sobre ações cotadas em bolsa</t>
  </si>
  <si>
    <t>Outras posições em risco sobre ações</t>
  </si>
  <si>
    <t>Modelo 11 - EU CR1-A</t>
  </si>
  <si>
    <t>Qualidade de crédito das posições em risco por classe de risco e instrumento</t>
  </si>
  <si>
    <t>a</t>
  </si>
  <si>
    <t>b</t>
  </si>
  <si>
    <t>c</t>
  </si>
  <si>
    <t>d</t>
  </si>
  <si>
    <t>e</t>
  </si>
  <si>
    <t>f</t>
  </si>
  <si>
    <t>g</t>
  </si>
  <si>
    <t>Valor contabilístico bruto das posições em risco</t>
  </si>
  <si>
    <t>Ajustamentos para risco específico de crédito</t>
  </si>
  <si>
    <t>Ajustamentos para risco geral de crédito</t>
  </si>
  <si>
    <t>Anulações acumuladas</t>
  </si>
  <si>
    <t>Requisitos de ajustamento do risco de crédito no período</t>
  </si>
  <si>
    <t>Valores líquidos</t>
  </si>
  <si>
    <t>em situação de incumprimento</t>
  </si>
  <si>
    <t>que não se encontram em incumprimento</t>
  </si>
  <si>
    <t>(a+b-c-d)</t>
  </si>
  <si>
    <t>Administrações Centrais ou Bancos Centrais</t>
  </si>
  <si>
    <t>Instituições</t>
  </si>
  <si>
    <t>Empresas</t>
  </si>
  <si>
    <t>Retalho</t>
  </si>
  <si>
    <t>PME</t>
  </si>
  <si>
    <t>Ações</t>
  </si>
  <si>
    <t>TOTAL DO MÉTODO IRB</t>
  </si>
  <si>
    <t>Administrações Regionais ou Autoridades Locais</t>
  </si>
  <si>
    <t>Entidades do Setor Público</t>
  </si>
  <si>
    <t>Bancos Multilaterais de Desenvolvimento</t>
  </si>
  <si>
    <t>Organizações Internacionais</t>
  </si>
  <si>
    <t>Garantidas por hipotecas sobre bens imóveis</t>
  </si>
  <si>
    <t>Posições em risco em situação de incumprimento</t>
  </si>
  <si>
    <t xml:space="preserve">Posições associadas a riscos particularmente elevados </t>
  </si>
  <si>
    <t>Obrigações cobertas</t>
  </si>
  <si>
    <t>Instituições e empresas com avaliação de crédito a curto prazo</t>
  </si>
  <si>
    <t>Organismos de Investimento Coletivo</t>
  </si>
  <si>
    <t>Posições em risco sobre ações</t>
  </si>
  <si>
    <t>Outras posições em risco</t>
  </si>
  <si>
    <t>TOTAL DO MÉTODO PADRÃO</t>
  </si>
  <si>
    <t>Modelo 12 - EU CR1-B</t>
  </si>
  <si>
    <t>Qualidade de crédito das posições em risco por setor ou tipo de contraparte</t>
  </si>
  <si>
    <t>Crédito hipotecário</t>
  </si>
  <si>
    <t>Crédito ao consumo</t>
  </si>
  <si>
    <t>Serviços</t>
  </si>
  <si>
    <t>Construção</t>
  </si>
  <si>
    <t>Outras ativ. nacionais</t>
  </si>
  <si>
    <t>Outras ativ. internacionais</t>
  </si>
  <si>
    <t>Comércio por grosso</t>
  </si>
  <si>
    <t>Outros</t>
  </si>
  <si>
    <t>Modelo 13 - EU CR1-C</t>
  </si>
  <si>
    <t>Qualidade de crédito das posições em risco por zona geográfica</t>
  </si>
  <si>
    <t>Portugal</t>
  </si>
  <si>
    <t>Polónia</t>
  </si>
  <si>
    <t>Modelo 19 - EU CR4</t>
  </si>
  <si>
    <t>Método Padrão - Posições em risco de crédito e efeitos CRM</t>
  </si>
  <si>
    <t>Posições em risco antes de CCF e CRM</t>
  </si>
  <si>
    <t>Posições em risco depois de CCF e CRM</t>
  </si>
  <si>
    <t>RWA e densidade de RWA</t>
  </si>
  <si>
    <t>Montante patrimonial</t>
  </si>
  <si>
    <t>Montante extrapatrimonial</t>
  </si>
  <si>
    <t>Densidade de RWA</t>
  </si>
  <si>
    <t>Outros elementos</t>
  </si>
  <si>
    <t>Modelo 20 - EU CR5</t>
  </si>
  <si>
    <t>Classes de risco</t>
  </si>
  <si>
    <t>0%</t>
  </si>
  <si>
    <t xml:space="preserve">Outras </t>
  </si>
  <si>
    <t>Deduzidas</t>
  </si>
  <si>
    <t>Método IRB - Posições em risco de cédito por classes de risco e intervalo de PD</t>
  </si>
  <si>
    <t>Escala de PD</t>
  </si>
  <si>
    <t>Posições brutas patrimoniais originais</t>
  </si>
  <si>
    <t>CCF Médio</t>
  </si>
  <si>
    <t>EAD pós CRM e pós CCF</t>
  </si>
  <si>
    <t>PD média</t>
  </si>
  <si>
    <t>Número de devedores</t>
  </si>
  <si>
    <t>LGD média</t>
  </si>
  <si>
    <t>Maturidade média</t>
  </si>
  <si>
    <t>EL</t>
  </si>
  <si>
    <t>Ajustamentos de valor e provisões</t>
  </si>
  <si>
    <t>EMPRESAS</t>
  </si>
  <si>
    <t>0,01% a 0,05%</t>
  </si>
  <si>
    <t>0,05% a 0,07%</t>
  </si>
  <si>
    <t>0,07% a 0,14%</t>
  </si>
  <si>
    <t>0,14% a 0,28%</t>
  </si>
  <si>
    <t>0,28% a 0,53%</t>
  </si>
  <si>
    <t>0,53% a 0,95%</t>
  </si>
  <si>
    <t>0,95% a 1,73%</t>
  </si>
  <si>
    <t>1,73% a 2,92%</t>
  </si>
  <si>
    <t>2,92% a 4,67%</t>
  </si>
  <si>
    <t>4,67% a 7,00%</t>
  </si>
  <si>
    <t>7,00% a 9,77%</t>
  </si>
  <si>
    <t>9,77% a 13,61%</t>
  </si>
  <si>
    <t>13,61% a 100,00%</t>
  </si>
  <si>
    <r>
      <t xml:space="preserve">100,00% </t>
    </r>
    <r>
      <rPr>
        <i/>
        <sz val="8"/>
        <color rgb="FF575756"/>
        <rFont val="FocoMbcp"/>
        <family val="2"/>
      </rPr>
      <t>(default)</t>
    </r>
  </si>
  <si>
    <t>SUBTOTAL</t>
  </si>
  <si>
    <t>NOTA: Estes dados não incluem as posições em risco de Derivados e de Specialised Lending.</t>
  </si>
  <si>
    <t>100,00% (default)</t>
  </si>
  <si>
    <t>Modelo 23 - EU CR8</t>
  </si>
  <si>
    <t>Declarações de fluxos de RWA para o risco de crédito de acordo com o método IRB</t>
  </si>
  <si>
    <t>Montantes de RWA</t>
  </si>
  <si>
    <t>RWA NO FINAL DO PERÍODO DE REPORTE ANTERIOR</t>
  </si>
  <si>
    <t>Volume dos ativos</t>
  </si>
  <si>
    <t>Qualidade dos ativos</t>
  </si>
  <si>
    <t>Atualização de modelos</t>
  </si>
  <si>
    <t>Metodologia e políticas</t>
  </si>
  <si>
    <t>Aquisições e alienações</t>
  </si>
  <si>
    <t>Movimentos Cambiais</t>
  </si>
  <si>
    <t>RWA NO FINAL DO PERÍODO DE REPORTE</t>
  </si>
  <si>
    <t>Modelo 28 - EU CCR3</t>
  </si>
  <si>
    <t>Método Padrão - exposições a CCR por carteiras e risco regulamentares</t>
  </si>
  <si>
    <t xml:space="preserve">Outros </t>
  </si>
  <si>
    <t>Administrações centrais ou bancos centrais</t>
  </si>
  <si>
    <t>Administrações regionais ou autoridades locais</t>
  </si>
  <si>
    <t>Entidades do setor público</t>
  </si>
  <si>
    <t>Bancos multilaterais de desenvolvimento</t>
  </si>
  <si>
    <t>Instituições e empresas com avaliação de crédito de curto prazo</t>
  </si>
  <si>
    <t>Método IRB - exposições a CCR por carteira e escala de PD</t>
  </si>
  <si>
    <t>EAD pós CRM</t>
  </si>
  <si>
    <t>PD Média</t>
  </si>
  <si>
    <t>Maturidade Média</t>
  </si>
  <si>
    <t>RETALHO PME</t>
  </si>
  <si>
    <t>RETALHO NÃO-PME</t>
  </si>
  <si>
    <t>Modelo 33 - EU CCR6</t>
  </si>
  <si>
    <t>Posições em risco sobre derivados de crédito</t>
  </si>
  <si>
    <t>Coberturas baseadas em derivados de créditos</t>
  </si>
  <si>
    <t>Outros derivados de crédito</t>
  </si>
  <si>
    <t>Proteção adquirida</t>
  </si>
  <si>
    <t>NOCIONAIS</t>
  </si>
  <si>
    <t>Swaps de risco de incumprimento (credit default swaps)</t>
  </si>
  <si>
    <t>Swaps de retorno total (total return swaps)</t>
  </si>
  <si>
    <t>Títulos de dívida indexados a crédito (credit linked notes)</t>
  </si>
  <si>
    <t>TOTAL DE NOCIONAIS</t>
  </si>
  <si>
    <t>JUSTOS VALORES</t>
  </si>
  <si>
    <t>Justo valor positivo (ativo)</t>
  </si>
  <si>
    <t>Justo valor negativo (passivo)</t>
  </si>
  <si>
    <t>Modelo 34 - EU MR1</t>
  </si>
  <si>
    <t>Risco de mercado de acordo com o método padrão</t>
  </si>
  <si>
    <r>
      <t xml:space="preserve">PRODUTOS </t>
    </r>
    <r>
      <rPr>
        <b/>
        <i/>
        <sz val="8"/>
        <color rgb="FF575756"/>
        <rFont val="FocoMbcp"/>
        <family val="2"/>
      </rPr>
      <t>OUTRIGHT</t>
    </r>
  </si>
  <si>
    <t>Risco de taxa de juro (geral e específico)</t>
  </si>
  <si>
    <t>Risco sobre ações (geral e específico)</t>
  </si>
  <si>
    <t>Risco cambial</t>
  </si>
  <si>
    <t>Risco de mercadorias</t>
  </si>
  <si>
    <t>OPÇÕES</t>
  </si>
  <si>
    <t>Método simplificado</t>
  </si>
  <si>
    <t>Método Delta-mais</t>
  </si>
  <si>
    <t>Método dos cenários</t>
  </si>
  <si>
    <t>TITULARIZAÇÃO (RISCO ESPECÍFICO)</t>
  </si>
  <si>
    <t>Modelo 35 - EU MR2-A</t>
  </si>
  <si>
    <t>Risco de mercado de acordo com o IMA</t>
  </si>
  <si>
    <t>VaR (mais elevado dos valores a) e b))</t>
  </si>
  <si>
    <t>a) VaR do dia anterior (artigo 365º, nº1, do CRR (VaRt-1))</t>
  </si>
  <si>
    <t>b) Média dos montantes diários dos valores em risco calculados nos termos do artigo 365º, nº1, do CRR nos sessenta dias úteis anteriores (VaR avg), multiplicada pelo fator de multiplicação (mc), nos termos do artigo 366º do CRR</t>
  </si>
  <si>
    <t>SVaR (mais elevado dos valores a) e b))</t>
  </si>
  <si>
    <t>a) O último valor em risco em situação de esforço (SVaR) disponível, calculado nos termos do artigo 365º, nº2, (SVaR t-1)</t>
  </si>
  <si>
    <t>b) A média dos montantes diários dos valores em risco em situação de esforço, calculados de forma e com a frequência especificadas no artigo 365º, nº2, nos sessenta dias úteis anteriores (SVaR avg), multiplicada pelo fator de multiplicação (ms), nos termos do artigo 366º do CRR</t>
  </si>
  <si>
    <t>IRC (mais elevado dos valores a) e b))</t>
  </si>
  <si>
    <t>a) Valor mais recente de IRC (riscos adicionais de incumprimento e de migração) calculados de acordo com os artigos 370º e 371º do CRR</t>
  </si>
  <si>
    <t>b) Média desse valor nas 12 semanas anteriores</t>
  </si>
  <si>
    <t>MEDIDA DE RISCO GLOBAL (mais elevada dos valores a), b) e c))</t>
  </si>
  <si>
    <t>a) O valor mais recente dos riscos da carteira de negociação de correlação (artigo 377º do CRR)</t>
  </si>
  <si>
    <t>b) Média do valor de risco para a carteira de negociação de correlação durante as 12 semanas anteriores</t>
  </si>
  <si>
    <t>c) 8% do requisito de fundos próprios segundo o método padrão para o valor de risco mais recente para a carteira de negociação de correlação (artigo 338º, nº4 do CRR)</t>
  </si>
  <si>
    <t>OUTROS</t>
  </si>
  <si>
    <t>Modelo 36 - EU MR2-B</t>
  </si>
  <si>
    <t>Declarações de fluxos de RWA para os riscos de mercado de acordo com o método IMA</t>
  </si>
  <si>
    <t>VaR</t>
  </si>
  <si>
    <t>SVaR</t>
  </si>
  <si>
    <t>IRC</t>
  </si>
  <si>
    <t>Medida de risco global</t>
  </si>
  <si>
    <t>Total dos RWA</t>
  </si>
  <si>
    <t>Total dos requisitos de fundos próprios</t>
  </si>
  <si>
    <t>RWA NO FINAL DO TRIMESTRE ANTERIOR</t>
  </si>
  <si>
    <t>Ajustamentos regulamentares</t>
  </si>
  <si>
    <t>RWA no final do trimestre anterior (final do dia)</t>
  </si>
  <si>
    <t>Movimento em níveis de risco</t>
  </si>
  <si>
    <t>Atualizações de modelos / alterações</t>
  </si>
  <si>
    <t>Movimentos cambiais</t>
  </si>
  <si>
    <t>RWA no final do período de reporte (fim do dia)</t>
  </si>
  <si>
    <t>Modelo 37 - EU MR3</t>
  </si>
  <si>
    <t>Valores IMA para carteira de negociação</t>
  </si>
  <si>
    <t>VaR (10 dias 99%)</t>
  </si>
  <si>
    <t xml:space="preserve">Valor máximo </t>
  </si>
  <si>
    <t>Valor médio</t>
  </si>
  <si>
    <t xml:space="preserve">Valor mínimo </t>
  </si>
  <si>
    <t>Período final</t>
  </si>
  <si>
    <t>SVaR (10 dias 99%)</t>
  </si>
  <si>
    <t>IRC (99,9%)</t>
  </si>
  <si>
    <t>REQUISITO DE CAPITAL PARA COBERTURA DO RISCO GLOBAL (99,9%)</t>
  </si>
  <si>
    <t>MODELO 38 - EU MR4</t>
  </si>
  <si>
    <t>Data</t>
  </si>
  <si>
    <t>Resultado hipotético</t>
  </si>
  <si>
    <t>Resultado real</t>
  </si>
  <si>
    <t>Modelo 26 - EU CCR2</t>
  </si>
  <si>
    <t>Requisito de fundos próprios para risco de CVA</t>
  </si>
  <si>
    <t>Valor da posição em risco</t>
  </si>
  <si>
    <t>Total de carteiras sujeitas ao método avançado</t>
  </si>
  <si>
    <t>(i) Componente VaR (incluindo o multiplicador de três)</t>
  </si>
  <si>
    <t>(ii) Componente SVaR (incluindo o multiplicador de três)</t>
  </si>
  <si>
    <t>Total de carteiras sujeitas ao método padrão</t>
  </si>
  <si>
    <t>Com base no método do risco inicial</t>
  </si>
  <si>
    <t>TOTAL SUJEITO AO REQUISITO DE FUNDOS PRÓPRIOS PARA RISCO DE CVA</t>
  </si>
  <si>
    <t>Modelo 27 - EU CCR8</t>
  </si>
  <si>
    <t>Posições em risco sobre CCP</t>
  </si>
  <si>
    <t>POSIÇÕES EM RISCO SOBRE QCCP (TOTAL)</t>
  </si>
  <si>
    <t>Posições em risco comercial sobre QCCP (excluindo a margem inicial e contribuições para o fundo de proteção); das quais:</t>
  </si>
  <si>
    <t>(i) Derivados OTC</t>
  </si>
  <si>
    <t>(ii) Derivados transacionados em bolsa</t>
  </si>
  <si>
    <t>(iii) SFT</t>
  </si>
  <si>
    <t>(iv) Conjuntos de compensação em que a compensação contratual entre produtos foi aprovada</t>
  </si>
  <si>
    <t>Margem inicial segregada</t>
  </si>
  <si>
    <t>Margem inicial não segregada</t>
  </si>
  <si>
    <t>Contribuições pré-financiadas para o fundo de proteção</t>
  </si>
  <si>
    <t>Cálculo alternativo dos requisitos de fundos próprios para as posições em risco</t>
  </si>
  <si>
    <t>POSIÇÕES EM RISCO SOBRE CCP NÃO QUALIFICADAS (TOTAL)</t>
  </si>
  <si>
    <t>Posições em risco comercial sobre CCP não qualificadas (excluindo a margem inicial e contribuições para o fundo de proteção); das quais:</t>
  </si>
  <si>
    <t>Contribuições não financiadas para o fundo de proteção</t>
  </si>
  <si>
    <t>Modelo 31 - EU CCR5-A</t>
  </si>
  <si>
    <t>Método IRB - Impacto da compensação e cauções detidas nos valores das posições em risco</t>
  </si>
  <si>
    <t>Montante positivo bruto ou valor contabilístico líquido</t>
  </si>
  <si>
    <t>Benefícios em termos de compensação</t>
  </si>
  <si>
    <t>Risco de crédito corrente após compensação</t>
  </si>
  <si>
    <t>Cauções detidas</t>
  </si>
  <si>
    <t>Risco de crédito líquido</t>
  </si>
  <si>
    <t>Derivados</t>
  </si>
  <si>
    <t>SFT</t>
  </si>
  <si>
    <t>Compensação multiproduto</t>
  </si>
  <si>
    <t>Modelo 32 - EU CCR5-B</t>
  </si>
  <si>
    <t>Composição de cauções para exposições a CCR</t>
  </si>
  <si>
    <t>Cauções utilizadas em operações de derivados</t>
  </si>
  <si>
    <t>Cauções utilizadas em SFT</t>
  </si>
  <si>
    <t>Justo valor de cauções recebidas</t>
  </si>
  <si>
    <t>Justo valor de cauções dadas</t>
  </si>
  <si>
    <t>Segregadas</t>
  </si>
  <si>
    <t>Não segregadas</t>
  </si>
  <si>
    <t>Numerário</t>
  </si>
  <si>
    <t>Outros Ativos</t>
  </si>
  <si>
    <t>Modelo 25 - EU CCR1</t>
  </si>
  <si>
    <t>Análise de exposição a CCR por método</t>
  </si>
  <si>
    <t>Nocional</t>
  </si>
  <si>
    <t>Custo de substituição / Valor corrente de mercado</t>
  </si>
  <si>
    <t>Risco de crédito potencial futuro</t>
  </si>
  <si>
    <t>EEPE</t>
  </si>
  <si>
    <t>Multiplicador</t>
  </si>
  <si>
    <t>Avaliação ao Preço de mercado</t>
  </si>
  <si>
    <t>Posição em risco original</t>
  </si>
  <si>
    <t>Método padrão</t>
  </si>
  <si>
    <t>Método do Modelo Interno - IMM (para derivados e SFT)</t>
  </si>
  <si>
    <t>Dos quais: operações de financiamento de valores mobiliários</t>
  </si>
  <si>
    <t>Dos quais: acordos de compensação contratual entre produtos</t>
  </si>
  <si>
    <t>Método Simples sobre Cauções Financeiras (para SFT)</t>
  </si>
  <si>
    <t>Método Integral sobre Cauções Financeiras (para SFT)</t>
  </si>
  <si>
    <t>VaR (Valor em risco) para SFT</t>
  </si>
  <si>
    <t>Valor de cauções detidas sem impacto</t>
  </si>
  <si>
    <t>Antiguidade das posições em risco vencidas</t>
  </si>
  <si>
    <t>Valores contabilísticos brutos</t>
  </si>
  <si>
    <t>=&lt; 30 dias</t>
  </si>
  <si>
    <t>&gt; 1 ano</t>
  </si>
  <si>
    <t>Empréstimos</t>
  </si>
  <si>
    <t>TOTAL DE POSIÇÕES EM RISCO</t>
  </si>
  <si>
    <t>Variações no conjunto dos ajustamentos para o risco específico e geral do crédito</t>
  </si>
  <si>
    <t>Ajustamentos para o risco específico de crédito acumulados</t>
  </si>
  <si>
    <t>Ajustamentos para o risco geral de crédito acumulados</t>
  </si>
  <si>
    <t>Aumentos devidos a montantes afetados a provisões para as perdas estimadas sobre empréstimos durante o período</t>
  </si>
  <si>
    <t>Reduções devidas a valores utilizados contra ajustamentos para o risco de crédito acumulados</t>
  </si>
  <si>
    <t>Reduções devidas a montantes afetados a provisões para as perdas estimadas sobre empréstimos durante o período</t>
  </si>
  <si>
    <t>Transferências entre ajustamentos para o risco de crédito</t>
  </si>
  <si>
    <t>Impacto das diferenças nas taxas de câmbio</t>
  </si>
  <si>
    <t>Concentrações de atividades empresariais, incluindo aquisições e alienações de subsidiárias</t>
  </si>
  <si>
    <t>Outros ajustamentos</t>
  </si>
  <si>
    <t>Recuperações sobre ajustamentos para risco de crédito diretamente registadas na demonstração de resultados</t>
  </si>
  <si>
    <t>Os ajustamentos para risco específico de crédito diretamente registados na demonstração de resultados</t>
  </si>
  <si>
    <t>Variações no conjunto dos empréstimos e títulos de dívida em situação de incumprimento ou imparidade</t>
  </si>
  <si>
    <t>Valor contabilístico bruto das posições em risco em incumprimento</t>
  </si>
  <si>
    <t>Empréstimos e títulos de dívida que se encontram em situação de incumprimento ou de imparidade desde o último período de reporte</t>
  </si>
  <si>
    <t>Reversão da situação de incumprimento</t>
  </si>
  <si>
    <t>Montantes anulados</t>
  </si>
  <si>
    <t>Outras alterações</t>
  </si>
  <si>
    <t>Técnicas de CRM - Visão Geral</t>
  </si>
  <si>
    <t>Cobertas por caução</t>
  </si>
  <si>
    <t>Cobertas por garantias financeiras</t>
  </si>
  <si>
    <t>Cobertas por derivados de crédito</t>
  </si>
  <si>
    <t>Total de empréstimos</t>
  </si>
  <si>
    <t>Total de títulos de dívida</t>
  </si>
  <si>
    <t>Modelo 16 - EU CR2-A</t>
  </si>
  <si>
    <t>Modelo 17 - EU CR2-B</t>
  </si>
  <si>
    <t>Modelo 18 - EU CR3</t>
  </si>
  <si>
    <t>Fundos próprios de nível 1 (tier 1)</t>
  </si>
  <si>
    <t>Fundos próprios de nível 2 (tier 2)</t>
  </si>
  <si>
    <t>Credit Valuation Adjustments (CVA)</t>
  </si>
  <si>
    <t>Rácio common equity tier 1</t>
  </si>
  <si>
    <t>Rácio tier 1</t>
  </si>
  <si>
    <t>Linha 6 - linha 28</t>
  </si>
  <si>
    <t>Linha 36 - linha 43</t>
  </si>
  <si>
    <t>Linha 51 - linha 57</t>
  </si>
  <si>
    <t>&gt; 30 dias
=&lt; 60 dias</t>
  </si>
  <si>
    <t>&gt; 60 dias
=&lt; 90 dias</t>
  </si>
  <si>
    <t>&gt; 90 dias
=&lt; 180 dias</t>
  </si>
  <si>
    <t>&gt; 90 dias
=&lt; 1 ano</t>
  </si>
  <si>
    <r>
      <t xml:space="preserve">Nota: Não se incluem títulos da carteira de </t>
    </r>
    <r>
      <rPr>
        <i/>
        <sz val="8"/>
        <color rgb="FF575756"/>
        <rFont val="FocoMbcp"/>
        <family val="2"/>
      </rPr>
      <t>Trading</t>
    </r>
  </si>
  <si>
    <r>
      <t xml:space="preserve">Posições em risco sobre </t>
    </r>
    <r>
      <rPr>
        <i/>
        <sz val="8"/>
        <color rgb="FF575756"/>
        <rFont val="FocoMbcp"/>
        <family val="2"/>
      </rPr>
      <t>private equity</t>
    </r>
  </si>
  <si>
    <t>Modelo 5 - EU CR10 - IRB</t>
  </si>
  <si>
    <t>Método IRB Foundation</t>
  </si>
  <si>
    <t>Requisitos mínimos de fundos próprios</t>
  </si>
  <si>
    <r>
      <t xml:space="preserve">Nota: VaR 10 dias 99% nível de confiança unilateral; resultado teórico obtido no processo de validação </t>
    </r>
    <r>
      <rPr>
        <i/>
        <sz val="9"/>
        <color rgb="FF575756"/>
        <rFont val="FocoMbcp"/>
        <family val="2"/>
      </rPr>
      <t>a posteriori</t>
    </r>
    <r>
      <rPr>
        <sz val="9"/>
        <color rgb="FF575756"/>
        <rFont val="FocoMbcp"/>
        <family val="2"/>
      </rPr>
      <t xml:space="preserve"> do modelo de VaR (resultado diário escalado para 10 dias pela raiz quadrada do tempo).</t>
    </r>
  </si>
  <si>
    <t>30 jun 18</t>
  </si>
  <si>
    <t>31 mar 18</t>
  </si>
  <si>
    <t>Proteção  vendida</t>
  </si>
  <si>
    <t>IRB - Empréstimos especializados</t>
  </si>
  <si>
    <t>IRB - Ações</t>
  </si>
  <si>
    <t>Modelo 14 - EU CR1-D</t>
  </si>
  <si>
    <t>Método IRB - Posições em risco de cédito por classes de risco e intervalo de PD - EMPRESAS</t>
  </si>
  <si>
    <t>Método IRB - Posições em risco de cédito por classes de risco e intervalo de PD - RETALHO</t>
  </si>
  <si>
    <t>Modelo 29 - EU CCR4</t>
  </si>
  <si>
    <t>Método IRB - exposições a CCR por carteira e escala de PD - EMPRESAS</t>
  </si>
  <si>
    <t>Método IRB - exposições a CCR por carteira e escala de PD - RETALHO</t>
  </si>
  <si>
    <t>Backtest sobre a carteira de negociação de portugal - Resultados reais</t>
  </si>
  <si>
    <t>Backtest sobre a carteira de negociação de portugal - Resultados hipotéticos</t>
  </si>
  <si>
    <t>Modelo 30 - EU CCR7</t>
  </si>
  <si>
    <t>Não aplicável</t>
  </si>
  <si>
    <t>Modelo 6 - EU INS1</t>
  </si>
  <si>
    <t>Modelo 22 - EU CR7</t>
  </si>
  <si>
    <t>Voltar ao Índice</t>
  </si>
  <si>
    <t>Moçambique e Outros</t>
  </si>
  <si>
    <t>Total dos ativos que constam das demonstrações</t>
  </si>
  <si>
    <t>Ajustamento para as entidades consolidadas para fins contabilísticos mas que estão fora do âmbito regulamentar</t>
  </si>
  <si>
    <t>Ajustamento para ativos fiduciários reconhecidos no balanço nos termos do quadro contabilistico aplicável mas excluídos da medida de exposição do rácio de alavancagem de acordo om o artigo 429º, n.º 13 do Regulamento (UE) n.º 575/2013</t>
  </si>
  <si>
    <t>Ajustamentos para instrumentos financeiros derivados</t>
  </si>
  <si>
    <t>Ajustamento para operações de financiamento de valores mobiliários (a seguir designadas por «SFT»)</t>
  </si>
  <si>
    <t>Ajustamento para elementos extrapatrimoniais (ou seja, conversão das exposições patrimoniais em equivalente-crédito)</t>
  </si>
  <si>
    <t>UE-6a</t>
  </si>
  <si>
    <t>Ajustamento para posições em risco intragrupo excluídas da medida de exposição do rácio de alavancagem de acordo com o artigo 429º, n.º 7 do Regulamento (UE) n.º 575/2013</t>
  </si>
  <si>
    <t>UE-6b</t>
  </si>
  <si>
    <t>Ajustamento para posições em risco excluídas da medida de exposição do rácio de alavancagem de acordo com o artigo 429º, n.º 14 do Regulamento (UE) n.º 575/2013</t>
  </si>
  <si>
    <t>Regras comuns em matéria de divulgação do rácio de alavancagem</t>
  </si>
  <si>
    <t>Elementos patrimoniais (excluindo derivados, SFT e ativos fiduciários, mas incluindo as garantias)</t>
  </si>
  <si>
    <t>Montantes dos ativos deduzidos na determinação dos fundos próprios de nível 1</t>
  </si>
  <si>
    <t>Custo de substituição associado a todas as transações de derivados (ou seja, em valor líquido da margem de variação em numerário elegível)</t>
  </si>
  <si>
    <t>Montantes das majorações para PFE associadas a todas as transações de derivados (método de avaliação do preço de mercado)</t>
  </si>
  <si>
    <t>UE-5a</t>
  </si>
  <si>
    <t>Exposição determinada pelo Método do Risco Inicial</t>
  </si>
  <si>
    <t>Valor bruto das garantias prestadas no quadro dos derivados quando deduzidas aos ativos de balanço nos termos do quadro contabilístico aplicável</t>
  </si>
  <si>
    <t>Deduções das contas a receber contabilizadas como ativos para a margem de variação em numerário prevista em transações de derivados</t>
  </si>
  <si>
    <t>Exclusão da componente CCP das exposições em que a instituição procede em nome de um cliente à compensação junto de uma CCP</t>
  </si>
  <si>
    <t>Montante nocional efetivo ajustado dos derivados de créditos vendidos</t>
  </si>
  <si>
    <t>Diferenças nocionais efetivas ajustadas e deduções das majorações para derivados de créditos vendidos</t>
  </si>
  <si>
    <t>Valor bruto dos ativos SFT (sem reconhecimento da compensação), após ajustamento para as transações contabilizadas como vendas</t>
  </si>
  <si>
    <t>Valor líquido dos montantes em numerário a pagar e a receber dos ativos SFT brutos</t>
  </si>
  <si>
    <t>Exposição ao risco de crédito de contraparte dos ativos SFT</t>
  </si>
  <si>
    <t>UE-14a</t>
  </si>
  <si>
    <t>Derrogação para os SFT: Exposição ao risco de crédito de contraparte em conformidade com o artigo 429.º-B, n.º4, e com o artigo 222º do Regulamento (UE) n.º 575/2013</t>
  </si>
  <si>
    <t>Exposições pela participação em transações na qualidade de agente</t>
  </si>
  <si>
    <t>UE-15a</t>
  </si>
  <si>
    <t>Exclusão da componente CCP das exposições SFT em que a instituição procede em nome de um cliente à compensação junto de uma CCP</t>
  </si>
  <si>
    <t>Exposições extrapatrimoniais em valor nocional bruto</t>
  </si>
  <si>
    <t>Ajustamento para conversão em equivalente-crédito</t>
  </si>
  <si>
    <t>UE-19a</t>
  </si>
  <si>
    <t>Posições em risco intragrupo (base individual), isentas em conformidade com o artigo 429.º, n.º 7 do Regulamento (UE) n.º 575/2013 (patrimoniais e extrapatrimoniais)</t>
  </si>
  <si>
    <t>UE-19b</t>
  </si>
  <si>
    <t>Posições em risco isentas em conformidade com o artigo 429.º, n.º 14 do Regulamento (UE) n.º 575/2013 (patrimoniais e extrapatrimoniais)</t>
  </si>
  <si>
    <t>UE-23</t>
  </si>
  <si>
    <t>Escolha quanto às disposições transitórias para a definição da medida dos fundos próprios</t>
  </si>
  <si>
    <t>Transitória</t>
  </si>
  <si>
    <t>UE-24</t>
  </si>
  <si>
    <t>Montante dos elementos fiduciários desreconhecidos em conformidade com o artigo 429.º, n.º 11 do Regulamento (UE) n.º 575/2013</t>
  </si>
  <si>
    <t>Repartição das exposições patrimoniais (excluindo derivados, SFT e posições em risco isentas)</t>
  </si>
  <si>
    <t>UE-1</t>
  </si>
  <si>
    <t>Total das exposições patrimoniais (excluindo derivados, SFT, posições em risco isentas), das quais:</t>
  </si>
  <si>
    <t>UE-2</t>
  </si>
  <si>
    <t>Posições em risco da carteira de negociação</t>
  </si>
  <si>
    <t>UE-3</t>
  </si>
  <si>
    <t>Posições em risco da carteira bancária, das quais:</t>
  </si>
  <si>
    <t>-</t>
  </si>
  <si>
    <t>30 set 18</t>
  </si>
  <si>
    <t>31 dez 18</t>
  </si>
  <si>
    <t>dez 18</t>
  </si>
  <si>
    <t>Dos quais: derivados e operações de liquidação longa</t>
  </si>
  <si>
    <t>31/12/2018
Montante aplicável</t>
  </si>
  <si>
    <t>26 (1) (c)</t>
  </si>
  <si>
    <t>Resumo da reconciliação dos ativos contabilísticos e das exposições do rácio de alavancagem</t>
  </si>
  <si>
    <t>UE-4   Obrigações cobertas</t>
  </si>
  <si>
    <t>UE-5   Posições em risco tratadas como soberanas</t>
  </si>
  <si>
    <t>UE-6   Posições em risco perante administrações regionais, bancos multilaterais de desenvolvimento, organizações internacionais e ESP não tratadas como soberanas</t>
  </si>
  <si>
    <t>UE-7   Instituições</t>
  </si>
  <si>
    <t>UE-8   Garantidas por hipotecas sobre imóveis</t>
  </si>
  <si>
    <t>UE-9   Posições em risco sobre a carteira de retalho</t>
  </si>
  <si>
    <t>UE-10   Empresas</t>
  </si>
  <si>
    <t>UE-11   Posições em risco em incumprimento</t>
  </si>
  <si>
    <t>UE-12   Outras posições em risco (p. ex.: ações, titularizações e outros ativos não relacionados com obrigações de crédito)</t>
  </si>
  <si>
    <t>T</t>
  </si>
  <si>
    <t>T-1</t>
  </si>
  <si>
    <t>m</t>
  </si>
  <si>
    <t>h</t>
  </si>
  <si>
    <t>i</t>
  </si>
  <si>
    <t>j</t>
  </si>
  <si>
    <t>k</t>
  </si>
  <si>
    <t>l</t>
  </si>
  <si>
    <t>(Milhares de euros / unidades)</t>
  </si>
  <si>
    <t>Ponderadores de risco</t>
  </si>
  <si>
    <t>NOTA: Estes dados não incluem as posições em Specialised Lending.</t>
  </si>
  <si>
    <t>NOTA: Estes dados não incluem as posições em risco de Specialised Lending.</t>
  </si>
  <si>
    <t>Modelo 5 - EU CR10 (I)</t>
  </si>
  <si>
    <t>Modelo 5 - EU CR10 (II)</t>
  </si>
  <si>
    <t>Modelo 21 - EU CR6 (I)</t>
  </si>
  <si>
    <t>Modelo 21 - EU CR6 (II)</t>
  </si>
  <si>
    <t>Modelo 38 - EU MR4 (I)</t>
  </si>
  <si>
    <t>Modelo 38 - EU MR4 (II)</t>
  </si>
  <si>
    <t>Modelo 21 - EU CR6</t>
  </si>
  <si>
    <t>I - EMPRESAS</t>
  </si>
  <si>
    <t>II - RETALHO</t>
  </si>
  <si>
    <t>Backtest sobre a carteira de negociação de Portugal</t>
  </si>
  <si>
    <t>I - Resultados hipotéticos</t>
  </si>
  <si>
    <t>II - Resultados reais</t>
  </si>
  <si>
    <t>I - IRB - Empréstimos especializados</t>
  </si>
  <si>
    <t>II - IRB - Ações</t>
  </si>
  <si>
    <t>Método Padrão - Exposições e ponderadores por classes de risco regulamentares</t>
  </si>
  <si>
    <r>
      <t xml:space="preserve">SALDO INICIAL </t>
    </r>
    <r>
      <rPr>
        <sz val="8"/>
        <color rgb="FF575756"/>
        <rFont val="FocoMbcp"/>
        <family val="2"/>
      </rPr>
      <t>(*)</t>
    </r>
  </si>
  <si>
    <r>
      <t xml:space="preserve">SALDO FINAL </t>
    </r>
    <r>
      <rPr>
        <sz val="8"/>
        <color rgb="FF575756"/>
        <rFont val="FocoMbcp"/>
        <family val="2"/>
      </rPr>
      <t>(**)</t>
    </r>
  </si>
  <si>
    <t>Não cobertas</t>
  </si>
  <si>
    <t>Cobertas</t>
  </si>
  <si>
    <t>Posições em risco:</t>
  </si>
  <si>
    <t>d.q. em situação de incumprimento</t>
  </si>
  <si>
    <t>(4)</t>
  </si>
  <si>
    <t>(5)</t>
  </si>
  <si>
    <t>(6)</t>
  </si>
  <si>
    <t>(7)</t>
  </si>
  <si>
    <t>(8)</t>
  </si>
  <si>
    <t>(9)</t>
  </si>
  <si>
    <t>(10)</t>
  </si>
  <si>
    <t>(11)</t>
  </si>
  <si>
    <t>(12)</t>
  </si>
  <si>
    <t>(13)</t>
  </si>
  <si>
    <t>(14)</t>
  </si>
  <si>
    <t>(15)</t>
  </si>
  <si>
    <t>(16)</t>
  </si>
  <si>
    <t>(17)</t>
  </si>
  <si>
    <t>(18)</t>
  </si>
  <si>
    <t>(19)</t>
  </si>
  <si>
    <t>Emitente</t>
  </si>
  <si>
    <t>Banco Comercial Português, S.A.</t>
  </si>
  <si>
    <t>Bank Millennium S.A.</t>
  </si>
  <si>
    <t>Identificador único</t>
  </si>
  <si>
    <t>PTBIVXOM0013</t>
  </si>
  <si>
    <t>PTBIU6OM0028</t>
  </si>
  <si>
    <t>PTBCL2OM0016</t>
  </si>
  <si>
    <t>PTBCUWOM0011</t>
  </si>
  <si>
    <t>PTBCTZOM0037</t>
  </si>
  <si>
    <t>PTBCU9OM0028</t>
  </si>
  <si>
    <t>PTBIVSOM0077</t>
  </si>
  <si>
    <t>PTBIUGOM0072</t>
  </si>
  <si>
    <t>PTBIZUOM0053</t>
  </si>
  <si>
    <t>PTBCQJOM0030</t>
  </si>
  <si>
    <t>PTBIUMOM0082</t>
  </si>
  <si>
    <t>PTBIZKOM0063</t>
  </si>
  <si>
    <t>XS0686774752</t>
  </si>
  <si>
    <t>PTBCPWOM0034</t>
  </si>
  <si>
    <t>PLBIG0000453</t>
  </si>
  <si>
    <t>PTBCLAOE0000</t>
  </si>
  <si>
    <t>PTBCPMOM0002</t>
  </si>
  <si>
    <t>PTBCP0AM0015</t>
  </si>
  <si>
    <t>Legislação(ões) aplicável(is) ao instrumento</t>
  </si>
  <si>
    <t>Lei Portuguesa e Inglesa</t>
  </si>
  <si>
    <t>Lei Portuguesa</t>
  </si>
  <si>
    <t>Lei Inglesa</t>
  </si>
  <si>
    <t>Lei Polaca</t>
  </si>
  <si>
    <t>TRATAMENTO REGULAMENTAR</t>
  </si>
  <si>
    <t>Regras transitórias do CRR</t>
  </si>
  <si>
    <t>Fundos próprios de nível 2</t>
  </si>
  <si>
    <t>Fundos próprios adicionais de nível 1</t>
  </si>
  <si>
    <t>Fundos próprios principais de nível 1</t>
  </si>
  <si>
    <t>Regras pós-transição do CRR</t>
  </si>
  <si>
    <t>Não elegíveis</t>
  </si>
  <si>
    <t>Elegíveis numa base individual/ (sub)consolidada/individual e (sub)consolidada</t>
  </si>
  <si>
    <t>Individual / (Sub) consolidada</t>
  </si>
  <si>
    <t>Tipo de instrumento</t>
  </si>
  <si>
    <t>Dívida Subordinada</t>
  </si>
  <si>
    <t>Outros Instrumentos de Capital</t>
  </si>
  <si>
    <t>Ações Ordinárias</t>
  </si>
  <si>
    <t>Montante efetivamente reconhecido nos fundos próprios regulamentares (1)</t>
  </si>
  <si>
    <t>Montante nominal do instrumento (2)</t>
  </si>
  <si>
    <t>N/A</t>
  </si>
  <si>
    <t>9a</t>
  </si>
  <si>
    <t>Preço de emissão</t>
  </si>
  <si>
    <t>9b</t>
  </si>
  <si>
    <t>Preço de resgate</t>
  </si>
  <si>
    <t>Classificação contabilística</t>
  </si>
  <si>
    <t>Passivo - custo amortizado</t>
  </si>
  <si>
    <t>28 de março de 2011</t>
  </si>
  <si>
    <t>14 de outubro de 2011</t>
  </si>
  <si>
    <t>8 de novembro de 2011</t>
  </si>
  <si>
    <t>25 de agosto de 2011</t>
  </si>
  <si>
    <t>30 de dezembro de 2011</t>
  </si>
  <si>
    <t>27 de janeiro de 2012</t>
  </si>
  <si>
    <t>1 de abril de 2011</t>
  </si>
  <si>
    <t>21 de abril de 2011</t>
  </si>
  <si>
    <t>18 julho de 2012</t>
  </si>
  <si>
    <t>4 de abril de 2012</t>
  </si>
  <si>
    <t>12 de abril de 2012</t>
  </si>
  <si>
    <t>13 de outubro de 2011</t>
  </si>
  <si>
    <t>07 de dezembro de 2017</t>
  </si>
  <si>
    <t>28 de dezembro de 2001</t>
  </si>
  <si>
    <t>29 de junho de 2009</t>
  </si>
  <si>
    <t>Caracter perpétuo ou prazo fixo</t>
  </si>
  <si>
    <t>Prazo Fixo</t>
  </si>
  <si>
    <t>Perpétuo</t>
  </si>
  <si>
    <t>Sem maturidade</t>
  </si>
  <si>
    <t>28 de março de 2021</t>
  </si>
  <si>
    <t>28 de setembro de 2019</t>
  </si>
  <si>
    <t>8 de novembro de 2019</t>
  </si>
  <si>
    <t>25 de agosto de 2019</t>
  </si>
  <si>
    <t>9 de dezembro de 2019</t>
  </si>
  <si>
    <t>13 de janeiro de 2020</t>
  </si>
  <si>
    <t>1 de abril de 2021</t>
  </si>
  <si>
    <t>21 de abril de 2021</t>
  </si>
  <si>
    <t>2 de julho de 2020</t>
  </si>
  <si>
    <t>28 de fevereiro de 2020</t>
  </si>
  <si>
    <t>3 de abril de 2020</t>
  </si>
  <si>
    <t>12 de abril de 2020</t>
  </si>
  <si>
    <t>13 de outubro de 2021</t>
  </si>
  <si>
    <t>07 de dezembro de 2027</t>
  </si>
  <si>
    <t>Sim</t>
  </si>
  <si>
    <t>Não</t>
  </si>
  <si>
    <t>Em caso de ocorrência de Evento de Desqualificação como Fundos Próprios. Os títulos serão reembolsáveis ao par.</t>
  </si>
  <si>
    <t xml:space="preserve">N/A. </t>
  </si>
  <si>
    <t>07 de dezembro de 2022. Existência de opção de compra, a qualquer momento, perante determinadas ocorrências fiscais e regulamentares. No caso do exercício da opção, os títulos serão reembolsáveis ao par.</t>
  </si>
  <si>
    <t>08 de dezembro de 2022. Existência de opção de compra, em cada data de pagamento de juros, perante determinadas ocorrências fiscais e regulamentares. No caso do exercício da opção, os títulos serão reembolsáveis ao par.</t>
  </si>
  <si>
    <t>1ª data: 28 de dezembro de 2011</t>
  </si>
  <si>
    <t>1ª data: 29 de junho de 2014</t>
  </si>
  <si>
    <t>Depois da 1ª data, em cada data de pagamento de juros</t>
  </si>
  <si>
    <t>CUPÕES/DIVIDENDOS</t>
  </si>
  <si>
    <t>Dividendo/cupão fixo ou variável</t>
  </si>
  <si>
    <t>Variável</t>
  </si>
  <si>
    <t>Fixo</t>
  </si>
  <si>
    <t>Fixo (reset)</t>
  </si>
  <si>
    <t>Fixo-variável</t>
  </si>
  <si>
    <t>Taxa do cupão e eventual índice relacionado</t>
  </si>
  <si>
    <t>Euribor 3m + 3,75%</t>
  </si>
  <si>
    <t>Taxa para os primeiros 5 anos: 4,5%, ao ano.                                 Refixação no final do 5º ano:  Taxa MS 5y + Margem Inicial (4,267%)</t>
  </si>
  <si>
    <t>Wibor 6M + 2,30%</t>
  </si>
  <si>
    <t>De 28-mar-02 a 28-dez-11 (inclusivé): Euribor 3m + 1,75%; A partir de 28-mar-12: Euribor 3m + 2,25%</t>
  </si>
  <si>
    <t>Até 29-jun-2011: 7%; A partir de 29-dez-2011: Euribor 6m + 2,5% (taxa mínima: 5%)</t>
  </si>
  <si>
    <t>Existência de um limite aos dividendos</t>
  </si>
  <si>
    <t>Obrigatoriedade</t>
  </si>
  <si>
    <t>Discrição total, discrição parcial ou obrigatoriedade (em termos de montante)</t>
  </si>
  <si>
    <t>Não cumulativos ou cumulativos</t>
  </si>
  <si>
    <t>Não cumulativos</t>
  </si>
  <si>
    <t>Cumulativos</t>
  </si>
  <si>
    <t>Convertíveis ou não convertíveis</t>
  </si>
  <si>
    <t>Não convertíveis</t>
  </si>
  <si>
    <t>Se convertíveis, desencadeador(es) de conversão</t>
  </si>
  <si>
    <t>Se convertíveis, total ou parcialmente</t>
  </si>
  <si>
    <t>Se convertíveis, taxa de conversão</t>
  </si>
  <si>
    <t>Se convertíveis, conversão obrigatória ou facultativa</t>
  </si>
  <si>
    <t>Se convertíveis, especificar em que tipo de instrumentos podem ser convertidos</t>
  </si>
  <si>
    <t>Se convertíveis, especificar o emitente do instrumento em que serão convertidos</t>
  </si>
  <si>
    <t>Características de redução do valor (write-down)</t>
  </si>
  <si>
    <t>Em caso de redução do valor, desencadeador(es) dessa redução</t>
  </si>
  <si>
    <t>Em caso de redução do valor, total ou parcial</t>
  </si>
  <si>
    <t>Total ou parcial</t>
  </si>
  <si>
    <t>Sempre parcial</t>
  </si>
  <si>
    <t>Em caso de redução do valor, permanente ou temporária</t>
  </si>
  <si>
    <t>Permanente</t>
  </si>
  <si>
    <t>Em caso de redução temporária do valor, descrição do mecanismo de reposição do valor (write-up)</t>
  </si>
  <si>
    <t>Posição na hierarquia de subordinação em caso de liquidação (especificar o tipo de instrumento imediatamente acima na hierarquia de prioridades)</t>
  </si>
  <si>
    <t>Dívida Sénior</t>
  </si>
  <si>
    <t>Em caso afirmativo, especificar as características não conformes</t>
  </si>
  <si>
    <t>Existência de uma cláusula de Step-up</t>
  </si>
  <si>
    <t>Sem eventos de desencadeamento automático</t>
  </si>
  <si>
    <t>Principais características dos instrumentos de fundos próprios</t>
  </si>
  <si>
    <t>Medida de exposição total do rácio de alavancagem</t>
  </si>
  <si>
    <t>Exposições patrimoniais (excluindo derivados e sft)</t>
  </si>
  <si>
    <t>Posições em risco sobre instrumentos derivados</t>
  </si>
  <si>
    <t>Total das posições em risco sobre instrumentos derivados = soma das linhas 4 a 10</t>
  </si>
  <si>
    <t>Exposições SFT</t>
  </si>
  <si>
    <t>Outras operações extrapatrimoniais</t>
  </si>
  <si>
    <t>Fundos próprios e medida da exposição total</t>
  </si>
  <si>
    <t>Escolha quanto às disposições transitórias e montante dos elementos fiduciários desreconhecidos</t>
  </si>
  <si>
    <t>Total das exposições SFT = soma das linhas 12 a 15a</t>
  </si>
  <si>
    <t>Medida da exposição total do rácio de alavancagem = soma das linhas 3, 11, 16, 19, UE- 19a e UE- 19b</t>
  </si>
  <si>
    <t>Total de outras exposições extrapatrimoniais = soma das linhas 17 e 18</t>
  </si>
  <si>
    <t>Total  das exposições patrimoniais (excluindo derivados, SFT e ativos fiduciários) = soma das linhas 1 e 2</t>
  </si>
  <si>
    <t>Posições em risco isentas em conformidade com o art.429º, n.os 7 e 14, do Regulamento (UE) n.º 575/2013 (patrimoniais e extrapatrimoniais)</t>
  </si>
  <si>
    <t>Posições em risco extrapatrimoniais pré-CCF</t>
  </si>
  <si>
    <t>GARANTIDAS POR BENS IMÓVEIS</t>
  </si>
  <si>
    <t>RENOVÁVEIS ELEGÍVEIS</t>
  </si>
  <si>
    <t>OUTRAS RETALHO - PME</t>
  </si>
  <si>
    <t>OUTRAS RETALHO - NÃO PME</t>
  </si>
  <si>
    <t>Reconciliação entre o capital contabilístico e regulamentar</t>
  </si>
  <si>
    <t>Modelos das Guidelines EBA/GL/2016/11</t>
  </si>
  <si>
    <t>Fundos próprios em 30 de junho de 2019 (Modelo de divulgação dos fundos próprios)</t>
  </si>
  <si>
    <t>Rácio de alavancagem (Modelo de divulgação do rácio de alavancagem)</t>
  </si>
  <si>
    <t>30 jun 19</t>
  </si>
  <si>
    <t>31 mar 19</t>
  </si>
  <si>
    <t>jun19</t>
  </si>
  <si>
    <t>jun 19</t>
  </si>
  <si>
    <r>
      <t xml:space="preserve">(*) 31/12/2018 para </t>
    </r>
    <r>
      <rPr>
        <b/>
        <sz val="9"/>
        <rFont val="FocoMbcp"/>
        <family val="2"/>
      </rPr>
      <t>jun 19</t>
    </r>
    <r>
      <rPr>
        <sz val="9"/>
        <rFont val="FocoMbcp"/>
        <family val="2"/>
      </rPr>
      <t xml:space="preserve">; 30/06/2018 para </t>
    </r>
    <r>
      <rPr>
        <b/>
        <sz val="9"/>
        <rFont val="FocoMbcp"/>
        <family val="2"/>
      </rPr>
      <t>dez 18</t>
    </r>
  </si>
  <si>
    <r>
      <t xml:space="preserve">(**) 30/06/2019 para </t>
    </r>
    <r>
      <rPr>
        <b/>
        <sz val="9"/>
        <rFont val="FocoMbcp"/>
        <family val="2"/>
      </rPr>
      <t>jun 19</t>
    </r>
    <r>
      <rPr>
        <sz val="9"/>
        <rFont val="FocoMbcp"/>
        <family val="2"/>
      </rPr>
      <t xml:space="preserve">; 31/12/2018 para </t>
    </r>
    <r>
      <rPr>
        <b/>
        <sz val="9"/>
        <rFont val="FocoMbcp"/>
        <family val="2"/>
      </rPr>
      <t>dez 18</t>
    </r>
  </si>
  <si>
    <t>mar 19</t>
  </si>
  <si>
    <t>jul 18 - jun 19</t>
  </si>
  <si>
    <t>Fundos próprios em 30 de junho de 2019  (Modelo de divulgação dos fundos próprios)</t>
  </si>
  <si>
    <t>Rácio de alavancagem em 30 de junho de 2019 (Modelo de divulgação do rácio de alavancagem)</t>
  </si>
  <si>
    <t>(20)</t>
  </si>
  <si>
    <t>PLBIG0000461</t>
  </si>
  <si>
    <t>PTBCPFOM0043</t>
  </si>
  <si>
    <t>PLN 700.000.000
(167.640.579)</t>
  </si>
  <si>
    <t>PLN 830.000.000
(194.725.976)</t>
  </si>
  <si>
    <t>Data de emissão</t>
  </si>
  <si>
    <t>30 de janeiro de 2019</t>
  </si>
  <si>
    <t>31 de janeiro de 2019</t>
  </si>
  <si>
    <t>Data de vencimento</t>
  </si>
  <si>
    <t>30 de janeiro de 2029</t>
  </si>
  <si>
    <t>Opção de reembolso antecipado do emitente sujeita a aprovação prévia da supervisão das Autoridades Competentes</t>
  </si>
  <si>
    <t>Data de opção de reembolso antecipado, datas condicionais de opção de reembolso antecipado e valor de resgate</t>
  </si>
  <si>
    <t>30 de janeiro de 2024.  Existência de opção de compra, em cada data de pagamento de juros, perante determinadas ocorrências fiscais e regulamentares. No caso do exercício da opção, os títulos serão reembolsáveis ao par.</t>
  </si>
  <si>
    <t>1ª data: 31 de janeiro de 2024.  Existência de opção de compra, em cada data de pagamento de juros, perante determinadas ocorrências fiscais e regulamentares. No caso do exercício da opção, os títulos serão reembolsáveis ao par.</t>
  </si>
  <si>
    <t>Datas subsequentes de possível reembolso antecipado, se aplicável</t>
  </si>
  <si>
    <t xml:space="preserve">Depois da 1ª data, em qualquer data de pagamento de juros  </t>
  </si>
  <si>
    <t>Taxa MidSwaps para o prazo de 5 anos acrescida de 941,4bps, com refixing de 5 em 5 anos. Até 31 de janeiro de 2019: 9,25%, ao ano</t>
  </si>
  <si>
    <t>Discricionaridade total ou parcial ou obrigatoriedade (em termos de prazo)</t>
  </si>
  <si>
    <t>Discricionaridade total</t>
  </si>
  <si>
    <t>Existência de step-ups ou outros incentivos ao resgate</t>
  </si>
  <si>
    <t>Rácio CET1 abaixo de 5,125%</t>
  </si>
  <si>
    <t>Parcial</t>
  </si>
  <si>
    <t>Permanente ou temporária</t>
  </si>
  <si>
    <t>Permante ou temporária</t>
  </si>
  <si>
    <t>Características não conformes objeto de grandfathering</t>
  </si>
  <si>
    <t>Nota: Os rácios de dezembro de 2018 não incluem os resultados líquidos acumulados do segundo semestre.</t>
  </si>
  <si>
    <t>O rácio CET1 phased-in, situou-se em 12,2% em 30 de junho de 2019 e em 11,9% em 31 de dezembro de 2018, superando os níveis mínimos requeridos. Esta evolução foi influenciada sobretudo pela geração orgânica de capital, apesar dos impactos da aquisição do Euro Bank S.A., pelo Bank Millennium da Polónia, efetivada em maio de 2019 e da redução da taxa de desconto do fundo de pensões em consequência da descida das taxas de juro. Adicionalmente, os Rácios Tier 1 e Total beneficiaram da colocação de uma emissão de AT1 de 400 milhões de euros em Portugal, tendo o Rácio Total registado ainda uma variação positiva em resultado de uma emissão de Tier 2 na Polónia.</t>
  </si>
  <si>
    <t>No cumprimento do disposto no Regulamento de Execução (UE) nº 1423/2013, divulga-se a reconciliação integral dos elementos dos fundos próprios com as demonstrações financeiras auditadas em 30 de junho de 2019 e 31 de dezembro de 2018.</t>
  </si>
  <si>
    <t>De acordo com o disposto no artigo 4º do Regulamento de Execução (UE) nº 1423/2013, divulga-se o modelo geral de relato da natureza e montante de elementos específicos dos fundos próprios.</t>
  </si>
  <si>
    <t>De acordo com o disposto no artigo 3º do Regulamento de Execução (UE) nº 1423/2013, divulga-se o modelo das principais características dos instrumentos de fundos próprios principais de nível 1, de fundos próprios adicionais de nível 1 e de fundos próprios de nível 2, emitidos pela instituição e incluídos no apuramento dos rácios de capital phased-in em 30 de junho de 2019.</t>
  </si>
  <si>
    <t>Ao longo do primeiro semestre de 2019, registou-se nova redução da exposição do Banco a derivados de crédito, não tendo sido abertas novas posições deste tipo de instrumento.</t>
  </si>
  <si>
    <t>(1) Diminuição de 6 pb nas taxas de obrigações alemãs (prazos de 9/10 anos) e descida de 5 pb nas taxas de Euro Swap (prazos de 3 a 5 anos).</t>
  </si>
  <si>
    <t>(4) Diminuição de 8 pb nas taxas de obrigações alemãs (prazos de 9/10 anos) e descida de 7 pb nas taxas de Euro Swap (prazo de 10 anos).</t>
  </si>
  <si>
    <t>(1) Diminuição de 6 pb nas taxas de obrigações alemãs (prazo de 9 anos) e descida de 6 pb nas taxas de Euro Swap (prazos de 4 a 20 anos).</t>
  </si>
  <si>
    <r>
      <t xml:space="preserve">Nota: VaR 10 dias 99% nível de confiança unilateral; resultado real (clean P/L) obtido no processo de validação </t>
    </r>
    <r>
      <rPr>
        <sz val="9"/>
        <color rgb="FF575756"/>
        <rFont val="FocoMbcp"/>
        <family val="2"/>
      </rPr>
      <t>a posteriori</t>
    </r>
    <r>
      <rPr>
        <sz val="9"/>
        <color rgb="FF575756"/>
        <rFont val="FocoMbcp"/>
        <family val="2"/>
      </rPr>
      <t xml:space="preserve"> do modelo de VaR (resultado diário escalado para 10 dias pela raiz quadrada do tempo).</t>
    </r>
  </si>
  <si>
    <t>(3) Excesso por indisponibilidade do resultado hipotético.</t>
  </si>
  <si>
    <t>(2) Diminuição de 6 pb nas taxas de obrigações alemãs (prazos de 9/10 anos).</t>
  </si>
  <si>
    <t>30/06/2019
Montante aplicável</t>
  </si>
  <si>
    <t>Destaca-se uma diminuição de 74.773 milhares de EUR de RWA para risco cambial (de 453.000 mlhares de EUR para 378.227 milhares de EUR) no primeiro semestre de 2019, resultante de diminuição da posição cambial em USD. 
Esta redução de RWA teve repercussão ao nível dos requisitos de fundos próprios que, no final de junho de 2019, atingiram um valor total de 33.757 milhares de EUR, face a 38.810 milhares de EUR no final de 2018.</t>
  </si>
  <si>
    <r>
      <t xml:space="preserve">Divulgação dos níveis e componentes do </t>
    </r>
    <r>
      <rPr>
        <b/>
        <i/>
        <sz val="11"/>
        <color rgb="FFD1005D"/>
        <rFont val="FocoMbcp"/>
        <family val="2"/>
      </rPr>
      <t>Liquidity Coverage Ratio</t>
    </r>
    <r>
      <rPr>
        <b/>
        <sz val="11"/>
        <color rgb="FFD1005D"/>
        <rFont val="FocoMbcp"/>
        <family val="2"/>
      </rPr>
      <t xml:space="preserve"> (LCR)*</t>
    </r>
  </si>
  <si>
    <t>Valor total não ponderado (média)</t>
  </si>
  <si>
    <t>Valor total ponderado (média)</t>
  </si>
  <si>
    <t>31/03/2019</t>
  </si>
  <si>
    <t>31/12/2018</t>
  </si>
  <si>
    <t>30/09/2018</t>
  </si>
  <si>
    <t>Número de pontos de dados usados para calcular as médias</t>
  </si>
  <si>
    <t>Ativos líquidos de elevada qualidade</t>
  </si>
  <si>
    <t>Total de ativos líquidos de elevada qualidade (HQLA)</t>
  </si>
  <si>
    <t>Saídas de caixa</t>
  </si>
  <si>
    <t>Depósitos de retalho e depósitos de pequenas empresas, dos quais:</t>
  </si>
  <si>
    <t>Depósitos estáveis</t>
  </si>
  <si>
    <t>Depósitos menos estáveis</t>
  </si>
  <si>
    <t>Financiamento por grosso não garantido</t>
  </si>
  <si>
    <t>Depósitos operacionais (todas as contrapartes) e depósitos em redes de bancos cooperativos</t>
  </si>
  <si>
    <t>Depósitos não operacionais (todas as contrapartes)</t>
  </si>
  <si>
    <t>Dívida não garantida</t>
  </si>
  <si>
    <t>Financiamento por grosso garantido</t>
  </si>
  <si>
    <t>Requisitos adicionais</t>
  </si>
  <si>
    <t>Saídas relacionadas com exposição a derivados e outros requisitos de garantias</t>
  </si>
  <si>
    <t>Saídas de caixa relacionadas com a perda de financiamento da dívida</t>
  </si>
  <si>
    <t>Facilidades de crédito e de liquidez</t>
  </si>
  <si>
    <t>Outras obrigações contratuais de financiamento</t>
  </si>
  <si>
    <t>Outras obrigações contingentes de financiamento</t>
  </si>
  <si>
    <t>Total de saídas de caixa</t>
  </si>
  <si>
    <t>Entradas de caixa</t>
  </si>
  <si>
    <t>Empréstimos garantidos (por exemplo, recompras reversíveis)</t>
  </si>
  <si>
    <t>Entradas de exposições integralmente produtivas</t>
  </si>
  <si>
    <t>Outras entradas de caixa</t>
  </si>
  <si>
    <t>EU-19a</t>
  </si>
  <si>
    <t>(Diferença entre o total das entradas ponderadas e o total das saídas ponderadas decorrentes de operações em países terceiros em que existem restrições de transferência ou que são expressas em moedas não convertíveis)</t>
  </si>
  <si>
    <t>EU-19b</t>
  </si>
  <si>
    <t>(Entradas em excesso provenientes de uma instituição de crédito especializada conexa)</t>
  </si>
  <si>
    <t>Total de entradas de caixa</t>
  </si>
  <si>
    <t>EU-20a</t>
  </si>
  <si>
    <t>Entradas totalmente isentas</t>
  </si>
  <si>
    <t>EU-20b</t>
  </si>
  <si>
    <t>Entradas sujeitas ao limite de 90%</t>
  </si>
  <si>
    <t>EU-20c</t>
  </si>
  <si>
    <t>Entradas sujeitas ao limite de 75%</t>
  </si>
  <si>
    <t>Reserva de liquidez</t>
  </si>
  <si>
    <t>Total das saídas de caixa líquidas</t>
  </si>
  <si>
    <t>Rácio de cobertura de liquidez - LCR (%)</t>
  </si>
  <si>
    <t>Rácio de cobertura de liquidez (LCR)</t>
  </si>
  <si>
    <r>
      <t xml:space="preserve">Divulgação semestral de Disciplina de Mercado </t>
    </r>
    <r>
      <rPr>
        <b/>
        <sz val="14"/>
        <color rgb="FFD1005D"/>
        <rFont val="FocoMbcp"/>
        <family val="2"/>
      </rPr>
      <t>(30 de junho de 2019)</t>
    </r>
  </si>
  <si>
    <t>Outras divulgações periódicas obrigatórias</t>
  </si>
  <si>
    <t>Durante o primeiro semestre de 2019 registou-se uma ligeira subida de valores de VaR e SVaR. Esta situação resultou, essencialmente, de alterações ao nível da composição e aumento de volume das posições tratadas por modelo interno.</t>
  </si>
  <si>
    <t>A evolução dos valores de VaR e sVaR não representa uma variação significativa no primeiro semestre de 2019, nem decorre de fatores específicos que devam ser relevados.</t>
  </si>
  <si>
    <t>Fundos próprios principais de nível 1 (CET1) se o regime transitório da IFRS 9 (ou de perdas de crédito esperadas análogas) não tivesse sido aplicado</t>
  </si>
  <si>
    <t>Fundos próprios de nível 1 se o regime transitório da IFRS 9 (ou de perdas de crédito esperadas análogas) não tivesse sido aplicado</t>
  </si>
  <si>
    <t>Fundos próprios totais se o regime transitório da IFRS 9 (ou de perdas de crédito esperadas análogas) não tivesse sido aplicado</t>
  </si>
  <si>
    <t>Total de ativos ponderados pelo risco se o regime transitório da IFRS 9 (ou de perdas de crédito esperadas análogas) não tivesse sido aplicado</t>
  </si>
  <si>
    <t>Fundos próprios principais de nível 1 (em percentagem do montante das posições em risco) se o regime transitório da IFRS 9 (ou de perdas de crédito esperadas análogas) não tivesse sido aplicado</t>
  </si>
  <si>
    <t>Fundos próprios de nível 1 (em percentagem do montante das posições em risco) se o regime transitório da IFRS 9 (ou de perdas de crédito esperadas análogas) não tivesse sido aplicado</t>
  </si>
  <si>
    <t>Fundos próprios totais (em percentagem do montante das posições em risco) se o regime transitório da IFRS 9 (ou de perdas de crédito esperadas análogas) não tivesse sido aplicado</t>
  </si>
  <si>
    <t>Rácio de alavancagem se o regime transitório da IFRS 9 (ou de perdas de crédito esperadas análogas) não tivesse sido aplicado</t>
  </si>
  <si>
    <r>
      <rPr>
        <vertAlign val="superscript"/>
        <sz val="9"/>
        <color theme="1" tint="0.249977111117893"/>
        <rFont val="FocoMbcp"/>
        <family val="2"/>
      </rPr>
      <t>(1)</t>
    </r>
    <r>
      <rPr>
        <sz val="9"/>
        <color theme="1" tint="0.249977111117893"/>
        <rFont val="FocoMbcp"/>
        <family val="2"/>
      </rPr>
      <t xml:space="preserve"> Montante incluido no apuramento dos Fundos Próprios (</t>
    </r>
    <r>
      <rPr>
        <i/>
        <sz val="9"/>
        <color theme="1" tint="0.249977111117893"/>
        <rFont val="FocoMbcp"/>
        <family val="2"/>
      </rPr>
      <t>phased-in</t>
    </r>
    <r>
      <rPr>
        <sz val="9"/>
        <color theme="1" tint="0.249977111117893"/>
        <rFont val="FocoMbcp"/>
        <family val="2"/>
      </rPr>
      <t>) em 30 de junho de 2019</t>
    </r>
  </si>
  <si>
    <r>
      <rPr>
        <vertAlign val="superscript"/>
        <sz val="9"/>
        <color theme="1" tint="0.249977111117893"/>
        <rFont val="FocoMbcp"/>
        <family val="2"/>
      </rPr>
      <t>(2)</t>
    </r>
    <r>
      <rPr>
        <sz val="9"/>
        <color theme="1" tint="0.249977111117893"/>
        <rFont val="FocoMbcp"/>
        <family val="2"/>
      </rPr>
      <t xml:space="preserve"> Na data de emissão</t>
    </r>
  </si>
  <si>
    <r>
      <rPr>
        <vertAlign val="superscript"/>
        <sz val="9"/>
        <color theme="1" tint="0.249977111117893"/>
        <rFont val="FocoMbcp"/>
        <family val="2"/>
      </rPr>
      <t>(3)</t>
    </r>
    <r>
      <rPr>
        <sz val="9"/>
        <color theme="1" tint="0.249977111117893"/>
        <rFont val="FocoMbcp"/>
        <family val="2"/>
      </rPr>
      <t xml:space="preserve"> Nas seguintes situações: (i) na medida da variação positiva do capital próprio do Emitente proveniente de lucros ou reservas positivas (de acordo com as normas aplicáveis à elaboração das demonstrações financeiras individuais do Emitente) na proporção entre o valor nominal dos títulos e o capital social do Emitente; (ii) no caso de cisão, liquidação ou insolvência do Emitente; (iii) no caso de pagamento de dividendos aos acionistas; (iv) em caso de reembolso antecipado (</t>
    </r>
    <r>
      <rPr>
        <i/>
        <sz val="9"/>
        <color theme="1" tint="0.249977111117893"/>
        <rFont val="FocoMbcp"/>
        <family val="2"/>
      </rPr>
      <t>Issuer Call</t>
    </r>
    <r>
      <rPr>
        <sz val="9"/>
        <color theme="1" tint="0.249977111117893"/>
        <rFont val="FocoMbcp"/>
        <family val="2"/>
      </rPr>
      <t>). Em qualquer dos casos sujeito à autorização prévia do Banco de Portugal.</t>
    </r>
  </si>
  <si>
    <r>
      <rPr>
        <vertAlign val="superscript"/>
        <sz val="8.0500000000000007"/>
        <color theme="1" tint="0.249977111117893"/>
        <rFont val="FocoMbcp"/>
        <family val="2"/>
      </rPr>
      <t>(4)</t>
    </r>
    <r>
      <rPr>
        <sz val="7"/>
        <color theme="1" tint="0.249977111117893"/>
        <rFont val="FocoMbcp"/>
        <family val="2"/>
      </rPr>
      <t xml:space="preserve"> </t>
    </r>
    <r>
      <rPr>
        <sz val="9"/>
        <color theme="1" tint="0.249977111117893"/>
        <rFont val="FocoMbcp"/>
        <family val="2"/>
      </rPr>
      <t xml:space="preserve">Sempre com sujeição ao cumprimento da regulamentação em vigor e aos Termos e Condições da emissão, se, a qualquer momento, enquanto as obrigações emitidas estiverem </t>
    </r>
    <r>
      <rPr>
        <i/>
        <sz val="9"/>
        <color theme="1" tint="0.249977111117893"/>
        <rFont val="FocoMbcp"/>
        <family val="2"/>
      </rPr>
      <t>written down</t>
    </r>
    <r>
      <rPr>
        <sz val="9"/>
        <color theme="1" tint="0.249977111117893"/>
        <rFont val="FocoMbcp"/>
        <family val="2"/>
      </rPr>
      <t xml:space="preserve">, o Emitente registar um lucro, poderá, a seu absoluto e exclusivo critério, decidir aumentar o valor nominal das obrigações por um montante que estipule. </t>
    </r>
  </si>
  <si>
    <t>* Rácio de Cobertura de Liquidez, calculado com base no LCR consolidado, considerando a média simples das observações de final de mês dos últimos12 meses de cada trimestre (EBA/GL/2017/01). O valor pontual a 30 de junho de 2019 era de 214%.</t>
  </si>
  <si>
    <t>Dado que o Banco decidiu adotar a opção de reconhecer faseadamente os impactos da IFRS9, de acordo com o disposto no artº 473-A da CRR, apresenta-se abaixo o modelo relativo à comparação dos fundos próprios, dos rácios de fundos próprios e de alavancagem das instituição com e sem a aplicação do regime transitório da IFRS9 (ou de perdas esperadas de crédito análogas), conforme definido nas orientações EBA/GL/2018/01, relativas à divulgação uniforme do regime transitório para reduzir o impacto da introdução da IFRS 9 sobre os fundos próprios.</t>
  </si>
  <si>
    <t>A evolução entre Dezembro de 2018 e Junho de 2019 reflete a redução de NPE que se tem vindo a verificar no Grupo.
Os valores de Junho 2019 já incluem as posições relativas ao Eurobank.</t>
  </si>
  <si>
    <t>A evolução no semestre reflete a redução de NPE que se tem vindo a verificar no Grupo, bem como o reforço da respetiva cobertura por imparidade.
Os valores de Junho de 2019 incluem as posições relativas ao Eurobank.</t>
  </si>
  <si>
    <t>A diminuição do saldo final entre Dezembro de 2018 e Junho 2019 reflete a redução de NPE que se tem vindo a verificar no Grupo.
O Saldo Final a 30/06/2019 considera os valores relativos ao Eurobank .</t>
  </si>
  <si>
    <t>A evolução verificada no semestre evidencia estabilidade em termos da cobertura da carteira.
Os valores de Junho de 2019 incluem as posições relativas ao Eurobank.</t>
  </si>
  <si>
    <t>A diminuição do saldo final entre Dezembro de 2018 e Junho 2019 reflete a redução de NPE que se tem vindo a verificar no Grupo.
O Saldo Final considera os valores relativos ao Eurobank (incluídos em 'Outras alterações').</t>
  </si>
  <si>
    <r>
      <t xml:space="preserve">Em 30/06/2019, face ao final do primeiro trimestre, salienta-se apenas uma ligeira diminuição dos ajustamentos regulamentares em virtude de uma diminuição do número de excessos de </t>
    </r>
    <r>
      <rPr>
        <i/>
        <sz val="9"/>
        <color rgb="FF575756"/>
        <rFont val="FocoMbcp"/>
        <family val="2"/>
      </rPr>
      <t>backtesting</t>
    </r>
    <r>
      <rPr>
        <sz val="9"/>
        <color rgb="FF575756"/>
        <rFont val="FocoMbcp"/>
        <family val="2"/>
      </rPr>
      <t>.</t>
    </r>
  </si>
  <si>
    <t>NOTA: o valor sobreado a verde  (célula E25) foi corrigido face à divulgação imediatamente anterior).</t>
  </si>
  <si>
    <t>A posição do Grupo em empréstimos especializados não apresenta uma variação significativa no primeiro semestre de 2019, nem decorre de fatores específicos que devam ser relevados.</t>
  </si>
  <si>
    <t>A posição do Grupo em acções não apresenta uma variação significativa no primeiro semestre de 2019, nem decorre de fatores específicos que devam ser relevados.</t>
  </si>
  <si>
    <t>Para além da evolução do negócio, registou-se uma reafetação das posições em risco do setor "outras atividades nacionais" para outros setores. Em dezembro de 2018, estas posições não estavam afetas a um setor específico.</t>
  </si>
  <si>
    <t>A variação semestral da exposição associada às posições em IRB evidencia o esforço de redução de NPE. A entrada da carteira do EuroBank em junho de 2019 justifica a variação da exposição associada ao método padrão.</t>
  </si>
  <si>
    <t>A variação da exposição no primeiro semestre de 2019 reflete a evolução da carteira em Portugal, com aumento de exposição em Soberanos, bem como, na Polónia, o acréscimo de carteira do EuroBank.</t>
  </si>
  <si>
    <t>A entrada da carteira do EuroBank é visível nas classes de risco 'Retalho' e 'Posições garantidas por hipotecas de bens imóveis'.</t>
  </si>
  <si>
    <t>A variação ocorrida no trimestre não decorre de fatores específicos que devam ser relevados.</t>
  </si>
  <si>
    <t>A variação ocorrida no semestre não decorre de fatores específicos que devam ser relevados.</t>
  </si>
  <si>
    <t>Não se registam variações relevantes face a dezembro de 2018.</t>
  </si>
  <si>
    <t>Ligeira diminuição dos montantes sujeitos a requisitos de fundos próprios para este risco, em linha com a redução do volume total da carteira de derivados com instituições financeiras.</t>
  </si>
  <si>
    <t>Ligeira diminuição das posições em risco sobre CCP, em linha com a redução do volume total da carteira de derivados com instituições financeiras.</t>
  </si>
  <si>
    <t>A variação ocorrida não decorre de fatores específicos que devam ser relevados.</t>
  </si>
  <si>
    <t>A consolidação do EuroBank, em junho de 2019, justifica maioritariamente a evolução no semestre dos ativos ponderados pelo risco do Grupo, com impacto no risco de crédito apurado pelo método STD e no risco operacional.</t>
  </si>
  <si>
    <t>No primeiro semestre de 2019 regista-se uma evolução positiva da PD média, em virtude da evolução favorável daqualidade de crédito do novo negócio e da redução de NPE.</t>
  </si>
  <si>
    <t>Ligeiro aumento de exposição total (antes e depois de mitigação), decorrente de aumento do montante de derivados contratados com clientes.</t>
  </si>
  <si>
    <t>Embora sem alterações relevantes em termos do volume de exposição, regista-se uma alteração na composição de colaterais segregados, decorrente da conversão de 'Outros Ativos' em 'Numerário'.</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</si>
</sst>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quot;£&quot;#,##0;[Red]\-&quot;£&quot;#,##0"/>
    <numFmt numFmtId="165" formatCode="_-* #,##0_-;\-* #,##0_-;_-* &quot;-&quot;_-;_-@_-"/>
    <numFmt numFmtId="166" formatCode="_-* #,##0.00_-;\-* #,##0.00_-;_-* &quot;-&quot;??_-;_-@_-"/>
    <numFmt numFmtId="167" formatCode="#,##0\ "/>
    <numFmt numFmtId="168" formatCode="##,##0.0_)"/>
    <numFmt numFmtId="169" formatCode="0_)"/>
    <numFmt numFmtId="170" formatCode="_ &quot;Fr.&quot;\ * #,##0_ ;_ &quot;Fr.&quot;\ * \-#,##0_ ;_ &quot;Fr.&quot;\ * &quot;-&quot;_ ;_ @_ "/>
    <numFmt numFmtId="171" formatCode="_ &quot;Fr.&quot;\ * #,##0.00_ ;_ &quot;Fr.&quot;\ * \-#,##0.00_ ;_ &quot;Fr.&quot;\ * &quot;-&quot;??_ ;_ @_ "/>
    <numFmt numFmtId="172" formatCode="General_)"/>
    <numFmt numFmtId="173" formatCode="00"/>
    <numFmt numFmtId="174" formatCode="#,##0\ \ \ "/>
    <numFmt numFmtId="175" formatCode="#,##0\ \ "/>
    <numFmt numFmtId="176" formatCode="0.0%"/>
    <numFmt numFmtId="177" formatCode="0.000%"/>
    <numFmt numFmtId="178" formatCode="dd/mm/yyyy;@"/>
    <numFmt numFmtId="179" formatCode="#,##0;\(#,##0\);&quot;–&quot;"/>
    <numFmt numFmtId="180" formatCode="&quot;R$&quot;#,##0.00"/>
    <numFmt numFmtId="181" formatCode="&quot;Esc.&quot;#,##0.00"/>
    <numFmt numFmtId="182" formatCode="&quot;Z$&quot;#,##0.00"/>
    <numFmt numFmtId="183" formatCode="&quot;$&quot;#,##0.00"/>
    <numFmt numFmtId="184" formatCode="#,#00"/>
    <numFmt numFmtId="185" formatCode="[$-409]yyyy\-mm\-dd"/>
    <numFmt numFmtId="186" formatCode="_(* #,##0_);_(* \(#,##0\);_(* &quot;–&quot;_);_(@_)"/>
    <numFmt numFmtId="187" formatCode="#,##0\ &quot;€&quot;"/>
    <numFmt numFmtId="188" formatCode="0.0000%"/>
  </numFmts>
  <fonts count="149">
    <font>
      <sz val="10"/>
      <name val="Arial"/>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b/>
      <sz val="9"/>
      <color rgb="FFD1005D"/>
      <name val="FocoMbcp"/>
      <family val="2"/>
    </font>
    <font>
      <sz val="9"/>
      <name val="FocoMbcp"/>
      <family val="2"/>
    </font>
    <font>
      <b/>
      <sz val="9"/>
      <color indexed="9"/>
      <name val="FocoMbcp"/>
      <family val="2"/>
    </font>
    <font>
      <sz val="7"/>
      <color rgb="FF575756"/>
      <name val="FocoMbcp Light"/>
      <family val="2"/>
    </font>
    <font>
      <b/>
      <sz val="8"/>
      <color rgb="FF575756"/>
      <name val="FocoMbcp"/>
      <family val="2"/>
    </font>
    <font>
      <b/>
      <sz val="8"/>
      <color rgb="FFD1005D"/>
      <name val="FocoMbcp"/>
      <family val="2"/>
    </font>
    <font>
      <sz val="10"/>
      <name val="Arial"/>
      <family val="2"/>
    </font>
    <font>
      <sz val="8"/>
      <color rgb="FF575756"/>
      <name val="FocoMbcp Light"/>
      <family val="2"/>
    </font>
    <font>
      <sz val="9"/>
      <name val="Arial"/>
      <family val="2"/>
    </font>
    <font>
      <sz val="10"/>
      <name val="Arial Rounded MT Bold"/>
      <family val="2"/>
    </font>
    <font>
      <sz val="11"/>
      <name val="Times New Roman"/>
      <family val="1"/>
    </font>
    <font>
      <sz val="10"/>
      <name val="Courier"/>
      <family val="3"/>
    </font>
    <font>
      <sz val="10"/>
      <name val="Trebuchet MS"/>
      <family val="2"/>
    </font>
    <font>
      <sz val="8"/>
      <color theme="1"/>
      <name val="FocoMbcp Light"/>
      <family val="2"/>
    </font>
    <font>
      <u/>
      <sz val="10"/>
      <name val="Arial"/>
      <family val="2"/>
    </font>
    <font>
      <b/>
      <sz val="10"/>
      <name val="Arial"/>
      <family val="2"/>
    </font>
    <font>
      <sz val="9"/>
      <color rgb="FFCD0067"/>
      <name val="FocoMbcp"/>
      <family val="2"/>
    </font>
    <font>
      <sz val="7.5"/>
      <color rgb="FF575756"/>
      <name val="FocoMbcp Light"/>
      <family val="2"/>
    </font>
    <font>
      <b/>
      <sz val="10"/>
      <color indexed="9"/>
      <name val="FocoMbcp"/>
      <family val="2"/>
    </font>
    <font>
      <sz val="10"/>
      <color indexed="9"/>
      <name val="FocoMbcp"/>
      <family val="2"/>
    </font>
    <font>
      <sz val="10"/>
      <name val="FocoMbcp"/>
      <family val="2"/>
    </font>
    <font>
      <b/>
      <sz val="8"/>
      <color rgb="FFCD0067"/>
      <name val="FocoMbcp"/>
      <family val="2"/>
    </font>
    <font>
      <b/>
      <sz val="10"/>
      <color indexed="10"/>
      <name val="FocoMbcp"/>
      <family val="2"/>
    </font>
    <font>
      <b/>
      <sz val="9"/>
      <color rgb="FFCD0067"/>
      <name val="FocoMbcp"/>
      <family val="2"/>
    </font>
    <font>
      <sz val="8"/>
      <color theme="1" tint="0.34998626667073579"/>
      <name val="FocoMbcp Light"/>
      <family val="2"/>
    </font>
    <font>
      <sz val="9"/>
      <color theme="1" tint="0.34998626667073579"/>
      <name val="FocoMbcp"/>
      <family val="2"/>
    </font>
    <font>
      <sz val="7"/>
      <color theme="1" tint="0.249977111117893"/>
      <name val="FocoMbcp Light"/>
      <family val="2"/>
    </font>
    <font>
      <sz val="8"/>
      <name val="FocoMbcp"/>
      <family val="2"/>
    </font>
    <font>
      <sz val="8"/>
      <name val="FocoMbcp Light"/>
      <family val="2"/>
    </font>
    <font>
      <b/>
      <sz val="7.5"/>
      <color indexed="9"/>
      <name val="FocoMbcp"/>
      <family val="2"/>
    </font>
    <font>
      <sz val="7"/>
      <color theme="1" tint="0.34998626667073579"/>
      <name val="FocoMbcp Light"/>
      <family val="2"/>
    </font>
    <font>
      <b/>
      <sz val="7.5"/>
      <color rgb="FF575756"/>
      <name val="FocoMbcp"/>
      <family val="2"/>
    </font>
    <font>
      <sz val="8"/>
      <color rgb="FF575756"/>
      <name val="FocoMbcp"/>
      <family val="2"/>
    </font>
    <font>
      <b/>
      <sz val="7"/>
      <color rgb="FF575756"/>
      <name val="FocoMbcp"/>
      <family val="2"/>
    </font>
    <font>
      <sz val="8"/>
      <color theme="1" tint="0.249977111117893"/>
      <name val="FocoMbcp"/>
      <family val="2"/>
    </font>
    <font>
      <b/>
      <sz val="7"/>
      <color rgb="FFCD0067"/>
      <name val="FocoMbcp"/>
      <family val="2"/>
    </font>
    <font>
      <b/>
      <i/>
      <sz val="8"/>
      <color rgb="FF575756"/>
      <name val="FocoMbcp"/>
      <family val="2"/>
    </font>
    <font>
      <sz val="9"/>
      <color rgb="FF575756"/>
      <name val="FocoMbcp"/>
      <family val="2"/>
    </font>
    <font>
      <b/>
      <sz val="8"/>
      <color indexed="9"/>
      <name val="FocoMbcp"/>
      <family val="2"/>
    </font>
    <font>
      <sz val="8"/>
      <color rgb="FFCD0067"/>
      <name val="FocoMbcp"/>
      <family val="2"/>
    </font>
    <font>
      <sz val="8"/>
      <color rgb="FFD1005D"/>
      <name val="FocoMbcp"/>
      <family val="2"/>
    </font>
    <font>
      <i/>
      <sz val="8"/>
      <color rgb="FF575756"/>
      <name val="FocoMbcp"/>
      <family val="2"/>
    </font>
    <font>
      <sz val="8"/>
      <color rgb="FFFF0000"/>
      <name val="FocoMbcp"/>
      <family val="2"/>
    </font>
    <font>
      <vertAlign val="superscript"/>
      <sz val="9"/>
      <name val="FocoMbcp"/>
      <family val="2"/>
    </font>
    <font>
      <sz val="7"/>
      <name val="FocoMbcp"/>
      <family val="2"/>
    </font>
    <font>
      <b/>
      <sz val="9"/>
      <name val="FocoMbcp"/>
      <family val="2"/>
    </font>
    <font>
      <b/>
      <sz val="9"/>
      <color rgb="FF575756"/>
      <name val="FocoMbcp"/>
      <family val="2"/>
    </font>
    <font>
      <sz val="8"/>
      <color theme="1" tint="0.34998626667073579"/>
      <name val="FocoMbcp"/>
      <family val="2"/>
    </font>
    <font>
      <vertAlign val="superscript"/>
      <sz val="9"/>
      <color theme="1" tint="0.249977111117893"/>
      <name val="FocoMbcp"/>
      <family val="2"/>
    </font>
    <font>
      <sz val="9"/>
      <color theme="1" tint="0.249977111117893"/>
      <name val="FocoMbcp"/>
      <family val="2"/>
    </font>
    <font>
      <sz val="8"/>
      <color theme="1"/>
      <name val="FocoMbcp"/>
      <family val="2"/>
    </font>
    <font>
      <sz val="11"/>
      <color rgb="FF575756"/>
      <name val="FocoMbcp"/>
      <family val="2"/>
    </font>
    <font>
      <vertAlign val="superscript"/>
      <sz val="8"/>
      <color rgb="FF575756"/>
      <name val="FocoMbcp"/>
      <family val="2"/>
    </font>
    <font>
      <i/>
      <sz val="9"/>
      <color rgb="FF575756"/>
      <name val="FocoMbcp"/>
      <family val="2"/>
    </font>
    <font>
      <sz val="11"/>
      <name val="Arial"/>
      <family val="2"/>
    </font>
    <font>
      <sz val="10"/>
      <name val="Arial"/>
      <family val="2"/>
    </font>
    <font>
      <b/>
      <sz val="22"/>
      <color rgb="FFD1005D"/>
      <name val="FocoMbcp"/>
      <family val="2"/>
    </font>
    <font>
      <b/>
      <sz val="11"/>
      <color rgb="FFD1005D"/>
      <name val="FocoMbcp"/>
      <family val="2"/>
    </font>
    <font>
      <b/>
      <sz val="10"/>
      <color rgb="FFD1005D"/>
      <name val="FocoMbcp"/>
      <family val="2"/>
    </font>
    <font>
      <b/>
      <sz val="10"/>
      <color rgb="FF575756"/>
      <name val="FocoMbcp"/>
      <family val="2"/>
    </font>
    <font>
      <b/>
      <sz val="11"/>
      <color theme="0"/>
      <name val="FocoMbcp"/>
      <family val="2"/>
    </font>
    <font>
      <sz val="11"/>
      <name val="FocoMbcp"/>
      <family val="2"/>
    </font>
    <font>
      <sz val="9"/>
      <color rgb="FF575756"/>
      <name val="FocoMbcp Light"/>
      <family val="2"/>
    </font>
    <font>
      <sz val="9"/>
      <color theme="1" tint="0.34998626667073579"/>
      <name val="FocoMbcp Light"/>
      <family val="2"/>
    </font>
    <font>
      <sz val="10"/>
      <color rgb="FFD1005D"/>
      <name val="FocoMbcp"/>
      <family val="2"/>
    </font>
    <font>
      <sz val="10"/>
      <name val="Times New Roman"/>
      <family val="1"/>
    </font>
    <font>
      <sz val="12"/>
      <color rgb="FF0000FF"/>
      <name val="FocoMbcp"/>
      <family val="2"/>
    </font>
    <font>
      <b/>
      <i/>
      <sz val="9"/>
      <color rgb="FF575756"/>
      <name val="FocoMbcp"/>
      <family val="2"/>
    </font>
    <font>
      <vertAlign val="superscript"/>
      <sz val="9"/>
      <color rgb="FF575756"/>
      <name val="FocoMbcp"/>
      <family val="2"/>
    </font>
    <font>
      <sz val="10"/>
      <name val="Arial Rounded MT Bold"/>
    </font>
    <font>
      <sz val="7"/>
      <color rgb="FF575756"/>
      <name val="FocoMbcp"/>
      <family val="2"/>
    </font>
    <font>
      <b/>
      <sz val="14"/>
      <color rgb="FFD1005D"/>
      <name val="FocoMbcp"/>
      <family val="2"/>
    </font>
    <font>
      <sz val="11"/>
      <color rgb="FFD1005D"/>
      <name val="Trebuchet MS"/>
      <family val="2"/>
    </font>
    <font>
      <b/>
      <sz val="7"/>
      <color theme="0" tint="-0.34998626667073579"/>
      <name val="FocoMbcp"/>
      <family val="2"/>
    </font>
    <font>
      <b/>
      <i/>
      <sz val="7"/>
      <color theme="0" tint="-0.34998626667073579"/>
      <name val="FocoMbcp"/>
      <family val="2"/>
    </font>
    <font>
      <sz val="11"/>
      <color theme="1"/>
      <name val="Calibri"/>
      <family val="2"/>
      <scheme val="minor"/>
    </font>
    <font>
      <sz val="10"/>
      <color indexed="12"/>
      <name val="Times New Roman"/>
      <family val="1"/>
    </font>
    <font>
      <sz val="11"/>
      <color indexed="8"/>
      <name val="Calibri"/>
      <family val="2"/>
    </font>
    <font>
      <sz val="11"/>
      <color indexed="9"/>
      <name val="Calibri"/>
      <family val="2"/>
    </font>
    <font>
      <sz val="11"/>
      <color indexed="20"/>
      <name val="Calibri"/>
      <family val="2"/>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b/>
      <sz val="11"/>
      <color indexed="9"/>
      <name val="Calibri"/>
      <family val="2"/>
    </font>
    <font>
      <sz val="11"/>
      <color indexed="17"/>
      <name val="Calibri"/>
      <family val="2"/>
    </font>
    <font>
      <sz val="1"/>
      <color indexed="8"/>
      <name val="Courier"/>
      <family val="3"/>
    </font>
    <font>
      <sz val="11"/>
      <color indexed="62"/>
      <name val="Calibri"/>
      <family val="2"/>
    </font>
    <font>
      <sz val="10"/>
      <name val="Helv"/>
      <charset val="204"/>
    </font>
    <font>
      <i/>
      <sz val="11"/>
      <color indexed="23"/>
      <name val="Calibri"/>
      <family val="2"/>
    </font>
    <font>
      <sz val="10"/>
      <name val="MS Sans Serif"/>
      <family val="2"/>
    </font>
    <font>
      <b/>
      <sz val="1"/>
      <color indexed="8"/>
      <name val="Courier"/>
      <family val="3"/>
    </font>
    <font>
      <sz val="11"/>
      <color indexed="60"/>
      <name val="Calibri"/>
      <family val="2"/>
    </font>
    <font>
      <sz val="9"/>
      <name val="Arial Narrow"/>
      <family val="2"/>
    </font>
    <font>
      <sz val="11"/>
      <color theme="1"/>
      <name val="Trebuchet MS"/>
      <family val="2"/>
      <charset val="238"/>
    </font>
    <font>
      <sz val="10"/>
      <name val="Arial CE"/>
      <charset val="238"/>
    </font>
    <font>
      <b/>
      <sz val="11"/>
      <color indexed="63"/>
      <name val="Calibri"/>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color indexed="10"/>
      <name val="Calibri"/>
      <family val="2"/>
    </font>
    <font>
      <b/>
      <sz val="18"/>
      <color indexed="56"/>
      <name val="Cambria"/>
      <family val="2"/>
    </font>
    <font>
      <b/>
      <sz val="11"/>
      <color indexed="8"/>
      <name val="Calibri"/>
      <family val="2"/>
    </font>
    <font>
      <i/>
      <sz val="9"/>
      <color theme="1" tint="0.249977111117893"/>
      <name val="FocoMbcp"/>
      <family val="2"/>
    </font>
    <font>
      <sz val="9"/>
      <color theme="1" tint="0.249977111117893"/>
      <name val="FocoMbcp Light"/>
      <family val="2"/>
    </font>
    <font>
      <u/>
      <sz val="10"/>
      <color rgb="FFD1005D"/>
      <name val="FocoMbcp"/>
      <family val="2"/>
    </font>
    <font>
      <u/>
      <sz val="10"/>
      <color rgb="FFD1005D"/>
      <name val="Arial"/>
      <family val="2"/>
    </font>
    <font>
      <sz val="8"/>
      <color rgb="FF575756"/>
      <name val="FocoMbcp"/>
      <family val="2"/>
    </font>
    <font>
      <sz val="11"/>
      <color theme="1" tint="0.34998626667073579"/>
      <name val="Calibri"/>
      <family val="2"/>
      <scheme val="minor"/>
    </font>
    <font>
      <b/>
      <i/>
      <sz val="11"/>
      <color rgb="FFD1005D"/>
      <name val="FocoMbcp"/>
      <family val="2"/>
    </font>
    <font>
      <sz val="11"/>
      <color theme="1" tint="0.34998626667073579"/>
      <name val="FocoMbcp"/>
      <family val="2"/>
    </font>
    <font>
      <b/>
      <sz val="10"/>
      <color theme="1" tint="0.34998626667073579"/>
      <name val="FocoMbcp"/>
      <family val="2"/>
    </font>
    <font>
      <sz val="8"/>
      <color rgb="FFB50D5C"/>
      <name val="FocoMbcp"/>
      <family val="2"/>
    </font>
    <font>
      <b/>
      <sz val="11"/>
      <color rgb="FFB50D5C"/>
      <name val="Calibri"/>
      <family val="2"/>
      <scheme val="minor"/>
    </font>
    <font>
      <sz val="11"/>
      <color rgb="FFB50D5C"/>
      <name val="Calibri"/>
      <family val="2"/>
      <scheme val="minor"/>
    </font>
    <font>
      <vertAlign val="superscript"/>
      <sz val="8.0500000000000007"/>
      <color theme="1" tint="0.249977111117893"/>
      <name val="FocoMbcp"/>
      <family val="2"/>
    </font>
    <font>
      <sz val="7"/>
      <color theme="1" tint="0.249977111117893"/>
      <name val="FocoMbcp"/>
      <family val="2"/>
    </font>
    <font>
      <sz val="8"/>
      <color rgb="FF0000FF"/>
      <name val="FocoMbcp"/>
      <family val="2"/>
    </font>
    <font>
      <sz val="9"/>
      <color rgb="FFFF0000"/>
      <name val="FocoMbcp"/>
      <family val="2"/>
    </font>
    <font>
      <sz val="9"/>
      <color rgb="FF0000FF"/>
      <name val="FocoMbcp"/>
      <family val="2"/>
    </font>
  </fonts>
  <fills count="39">
    <fill>
      <patternFill patternType="none"/>
    </fill>
    <fill>
      <patternFill patternType="gray125"/>
    </fill>
    <fill>
      <patternFill patternType="solid">
        <fgColor theme="0"/>
        <bgColor indexed="64"/>
      </patternFill>
    </fill>
    <fill>
      <patternFill patternType="solid">
        <fgColor indexed="22"/>
        <bgColor indexed="22"/>
      </patternFill>
    </fill>
    <fill>
      <patternFill patternType="solid">
        <fgColor rgb="FFD9D9D9"/>
        <bgColor indexed="9"/>
      </patternFill>
    </fill>
    <fill>
      <patternFill patternType="solid">
        <fgColor indexed="44"/>
        <bgColor indexed="9"/>
      </patternFill>
    </fill>
    <fill>
      <patternFill patternType="solid">
        <fgColor indexed="43"/>
        <bgColor indexed="9"/>
      </patternFill>
    </fill>
    <fill>
      <patternFill patternType="solid">
        <fgColor theme="0"/>
        <bgColor rgb="FF000000"/>
      </patternFill>
    </fill>
    <fill>
      <patternFill patternType="solid">
        <fgColor rgb="FFFFFFFF"/>
        <bgColor rgb="FF000000"/>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5" tint="0.79998168889431442"/>
        <bgColor indexed="64"/>
      </patternFill>
    </fill>
    <fill>
      <patternFill patternType="solid">
        <fgColor rgb="FFD1005D"/>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rgb="FF92D050"/>
        <bgColor indexed="64"/>
      </patternFill>
    </fill>
  </fills>
  <borders count="84">
    <border>
      <left/>
      <right/>
      <top/>
      <bottom/>
      <diagonal/>
    </border>
    <border>
      <left/>
      <right/>
      <top style="dotted">
        <color rgb="FFD1005D"/>
      </top>
      <bottom/>
      <diagonal/>
    </border>
    <border>
      <left/>
      <right/>
      <top style="dotted">
        <color rgb="FFD1005D"/>
      </top>
      <bottom style="thin">
        <color rgb="FFD1005D"/>
      </bottom>
      <diagonal/>
    </border>
    <border>
      <left/>
      <right/>
      <top/>
      <bottom style="thin">
        <color rgb="FFD1005D"/>
      </bottom>
      <diagonal/>
    </border>
    <border>
      <left/>
      <right/>
      <top/>
      <bottom style="thin">
        <color rgb="FFBFBFBF"/>
      </bottom>
      <diagonal/>
    </border>
    <border>
      <left/>
      <right/>
      <top style="thin">
        <color rgb="FFBFBFBF"/>
      </top>
      <bottom style="thin">
        <color rgb="FFBFBFBF"/>
      </bottom>
      <diagonal/>
    </border>
    <border>
      <left/>
      <right/>
      <top style="thin">
        <color rgb="FFBFBFBF"/>
      </top>
      <bottom style="thick">
        <color rgb="FFD1005D"/>
      </bottom>
      <diagonal/>
    </border>
    <border>
      <left style="thin">
        <color indexed="64"/>
      </left>
      <right/>
      <top/>
      <bottom style="hair">
        <color indexed="64"/>
      </bottom>
      <diagonal/>
    </border>
    <border>
      <left style="thin">
        <color indexed="64"/>
      </left>
      <right/>
      <top/>
      <bottom/>
      <diagonal/>
    </border>
    <border>
      <left style="thin">
        <color indexed="64"/>
      </left>
      <right/>
      <top/>
      <bottom style="double">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style="thin">
        <color rgb="FFBFBFBF"/>
      </top>
      <bottom style="thin">
        <color rgb="FFD1005D"/>
      </bottom>
      <diagonal/>
    </border>
    <border>
      <left/>
      <right/>
      <top/>
      <bottom style="thick">
        <color rgb="FFD1005D"/>
      </bottom>
      <diagonal/>
    </border>
    <border>
      <left/>
      <right/>
      <top style="dotted">
        <color rgb="FFCD0067"/>
      </top>
      <bottom style="thin">
        <color rgb="FFCD0067"/>
      </bottom>
      <diagonal/>
    </border>
    <border>
      <left/>
      <right/>
      <top style="thin">
        <color rgb="FFD1005D"/>
      </top>
      <bottom style="thin">
        <color rgb="FFD1005D"/>
      </bottom>
      <diagonal/>
    </border>
    <border>
      <left/>
      <right/>
      <top/>
      <bottom style="dotted">
        <color rgb="FFD1005D"/>
      </bottom>
      <diagonal/>
    </border>
    <border>
      <left/>
      <right/>
      <top style="thick">
        <color rgb="FFD1005D"/>
      </top>
      <bottom/>
      <diagonal/>
    </border>
    <border>
      <left/>
      <right/>
      <top style="thin">
        <color rgb="FFD1005D"/>
      </top>
      <bottom style="thin">
        <color rgb="FFBFBFBF"/>
      </bottom>
      <diagonal/>
    </border>
    <border>
      <left/>
      <right/>
      <top style="thin">
        <color rgb="FFD1005D"/>
      </top>
      <bottom/>
      <diagonal/>
    </border>
    <border>
      <left/>
      <right/>
      <top style="thin">
        <color rgb="FFBFBFBF"/>
      </top>
      <bottom/>
      <diagonal/>
    </border>
    <border>
      <left/>
      <right/>
      <top style="thin">
        <color rgb="FFBFBFBF"/>
      </top>
      <bottom style="thick">
        <color rgb="FFB50D5C"/>
      </bottom>
      <diagonal/>
    </border>
    <border>
      <left/>
      <right/>
      <top style="thick">
        <color rgb="FFB50D5C"/>
      </top>
      <bottom/>
      <diagonal/>
    </border>
    <border>
      <left/>
      <right/>
      <top style="thin">
        <color rgb="FFD1005D"/>
      </top>
      <bottom style="thick">
        <color rgb="FFD1005D"/>
      </bottom>
      <diagonal/>
    </border>
    <border>
      <left/>
      <right/>
      <top style="dotted">
        <color rgb="FFB50D5C"/>
      </top>
      <bottom style="thin">
        <color rgb="FFB50D5C"/>
      </bottom>
      <diagonal/>
    </border>
    <border>
      <left/>
      <right/>
      <top/>
      <bottom style="medium">
        <color theme="1" tint="0.34998626667073579"/>
      </bottom>
      <diagonal/>
    </border>
    <border>
      <left/>
      <right/>
      <top/>
      <bottom style="medium">
        <color rgb="FFD1005D"/>
      </bottom>
      <diagonal/>
    </border>
    <border>
      <left/>
      <right/>
      <top style="medium">
        <color rgb="FFD1005D"/>
      </top>
      <bottom style="thin">
        <color theme="0" tint="-0.24994659260841701"/>
      </bottom>
      <diagonal/>
    </border>
    <border>
      <left style="hair">
        <color rgb="FFD1005D"/>
      </left>
      <right/>
      <top/>
      <bottom style="thin">
        <color rgb="FFBFBFBF"/>
      </bottom>
      <diagonal/>
    </border>
    <border>
      <left style="hair">
        <color rgb="FFD1005D"/>
      </left>
      <right/>
      <top style="thin">
        <color rgb="FFBFBFBF"/>
      </top>
      <bottom/>
      <diagonal/>
    </border>
    <border>
      <left style="hair">
        <color rgb="FFD1005D"/>
      </left>
      <right/>
      <top style="thin">
        <color rgb="FFBFBFBF"/>
      </top>
      <bottom style="thick">
        <color rgb="FFD1005D"/>
      </bottom>
      <diagonal/>
    </border>
    <border>
      <left/>
      <right style="hair">
        <color rgb="FFD1005D"/>
      </right>
      <top style="thin">
        <color rgb="FFD1005D"/>
      </top>
      <bottom style="thin">
        <color rgb="FFD1005D"/>
      </bottom>
      <diagonal/>
    </border>
    <border>
      <left style="hair">
        <color rgb="FFD1005D"/>
      </left>
      <right/>
      <top style="thin">
        <color rgb="FFD1005D"/>
      </top>
      <bottom/>
      <diagonal/>
    </border>
    <border>
      <left style="hair">
        <color rgb="FFD1005D"/>
      </left>
      <right style="hair">
        <color rgb="FFD1005D"/>
      </right>
      <top style="thin">
        <color rgb="FFD1005D"/>
      </top>
      <bottom/>
      <diagonal/>
    </border>
    <border>
      <left style="hair">
        <color rgb="FFD1005D"/>
      </left>
      <right style="hair">
        <color rgb="FFD1005D"/>
      </right>
      <top/>
      <bottom style="thin">
        <color rgb="FFD1005D"/>
      </bottom>
      <diagonal/>
    </border>
    <border>
      <left style="hair">
        <color rgb="FFD1005D"/>
      </left>
      <right style="hair">
        <color rgb="FFD1005D"/>
      </right>
      <top/>
      <bottom style="thin">
        <color rgb="FFBFBFBF"/>
      </bottom>
      <diagonal/>
    </border>
    <border>
      <left style="hair">
        <color rgb="FFD1005D"/>
      </left>
      <right style="hair">
        <color rgb="FFD1005D"/>
      </right>
      <top style="thin">
        <color rgb="FFBFBFBF"/>
      </top>
      <bottom/>
      <diagonal/>
    </border>
    <border>
      <left style="hair">
        <color rgb="FFD1005D"/>
      </left>
      <right style="hair">
        <color rgb="FFD1005D"/>
      </right>
      <top style="thin">
        <color rgb="FFBFBFBF"/>
      </top>
      <bottom style="thick">
        <color rgb="FFD1005D"/>
      </bottom>
      <diagonal/>
    </border>
    <border>
      <left style="hair">
        <color rgb="FFD1005D"/>
      </left>
      <right style="hair">
        <color rgb="FFD1005D"/>
      </right>
      <top style="thin">
        <color rgb="FFD1005D"/>
      </top>
      <bottom style="thin">
        <color rgb="FFD1005D"/>
      </bottom>
      <diagonal/>
    </border>
    <border>
      <left/>
      <right/>
      <top style="thin">
        <color rgb="FFD1005D"/>
      </top>
      <bottom style="medium">
        <color rgb="FFD1005D"/>
      </bottom>
      <diagonal/>
    </border>
    <border>
      <left/>
      <right style="hair">
        <color rgb="FFD1005D"/>
      </right>
      <top style="thin">
        <color rgb="FFD1005D"/>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rgb="FFD1005D"/>
      </left>
      <right/>
      <top style="thin">
        <color rgb="FFD1005D"/>
      </top>
      <bottom style="thin">
        <color rgb="FFD1005D"/>
      </bottom>
      <diagonal/>
    </border>
    <border>
      <left style="hair">
        <color rgb="FFD1005D"/>
      </left>
      <right style="hair">
        <color rgb="FFD1005D"/>
      </right>
      <top/>
      <bottom/>
      <diagonal/>
    </border>
    <border>
      <left style="hair">
        <color rgb="FFBFBFBF"/>
      </left>
      <right/>
      <top/>
      <bottom style="thin">
        <color rgb="FFD1005D"/>
      </bottom>
      <diagonal/>
    </border>
    <border>
      <left style="hair">
        <color rgb="FFBFBFBF"/>
      </left>
      <right/>
      <top/>
      <bottom style="thin">
        <color rgb="FFBFBFBF"/>
      </bottom>
      <diagonal/>
    </border>
    <border>
      <left style="hair">
        <color rgb="FFBFBFBF"/>
      </left>
      <right/>
      <top style="thin">
        <color rgb="FFBFBFBF"/>
      </top>
      <bottom style="thin">
        <color rgb="FFBFBFBF"/>
      </bottom>
      <diagonal/>
    </border>
    <border>
      <left style="hair">
        <color rgb="FFBFBFBF"/>
      </left>
      <right/>
      <top style="thin">
        <color rgb="FFBFBFBF"/>
      </top>
      <bottom/>
      <diagonal/>
    </border>
    <border>
      <left style="hair">
        <color rgb="FFBFBFBF"/>
      </left>
      <right/>
      <top style="thin">
        <color rgb="FFBFBFBF"/>
      </top>
      <bottom style="thick">
        <color rgb="FFD1005D"/>
      </bottom>
      <diagonal/>
    </border>
    <border>
      <left style="hair">
        <color rgb="FFBFBFBF"/>
      </left>
      <right/>
      <top style="thin">
        <color rgb="FFD1005D"/>
      </top>
      <bottom style="thin">
        <color rgb="FFD1005D"/>
      </bottom>
      <diagonal/>
    </border>
    <border>
      <left style="hair">
        <color rgb="FFBFBFBF"/>
      </left>
      <right style="hair">
        <color rgb="FFBFBFBF"/>
      </right>
      <top style="thin">
        <color rgb="FFD1005D"/>
      </top>
      <bottom/>
      <diagonal/>
    </border>
    <border>
      <left style="hair">
        <color rgb="FFBFBFBF"/>
      </left>
      <right style="hair">
        <color rgb="FFBFBFBF"/>
      </right>
      <top/>
      <bottom style="thin">
        <color rgb="FFD1005D"/>
      </bottom>
      <diagonal/>
    </border>
    <border>
      <left style="hair">
        <color rgb="FFBFBFBF"/>
      </left>
      <right style="hair">
        <color rgb="FFBFBFBF"/>
      </right>
      <top/>
      <bottom style="thin">
        <color rgb="FFBFBFBF"/>
      </bottom>
      <diagonal/>
    </border>
    <border>
      <left style="hair">
        <color rgb="FFBFBFBF"/>
      </left>
      <right style="hair">
        <color rgb="FFBFBFBF"/>
      </right>
      <top style="thin">
        <color rgb="FFBFBFBF"/>
      </top>
      <bottom style="thin">
        <color rgb="FFBFBFBF"/>
      </bottom>
      <diagonal/>
    </border>
    <border>
      <left/>
      <right/>
      <top style="thin">
        <color theme="0" tint="-0.24994659260841701"/>
      </top>
      <bottom style="thin">
        <color theme="0" tint="-0.24994659260841701"/>
      </bottom>
      <diagonal/>
    </border>
    <border>
      <left/>
      <right/>
      <top style="double">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double">
        <color indexed="64"/>
      </bottom>
      <diagonal/>
    </border>
    <border>
      <left/>
      <right/>
      <top style="thin">
        <color indexed="62"/>
      </top>
      <bottom style="double">
        <color indexed="62"/>
      </bottom>
      <diagonal/>
    </border>
    <border>
      <left style="hair">
        <color rgb="FFBFBFBF"/>
      </left>
      <right style="hair">
        <color rgb="FFBFBFBF"/>
      </right>
      <top style="thin">
        <color rgb="FFD1005D"/>
      </top>
      <bottom style="thick">
        <color rgb="FFD1005D"/>
      </bottom>
      <diagonal/>
    </border>
    <border>
      <left/>
      <right/>
      <top style="thin">
        <color rgb="FFD1005D"/>
      </top>
      <bottom style="thin">
        <color rgb="FFC00000"/>
      </bottom>
      <diagonal/>
    </border>
    <border>
      <left/>
      <right/>
      <top style="thin">
        <color rgb="FFB5005B"/>
      </top>
      <bottom/>
      <diagonal/>
    </border>
    <border>
      <left/>
      <right/>
      <top style="thin">
        <color theme="0" tint="-0.24994659260841701"/>
      </top>
      <bottom style="thick">
        <color rgb="FFD1005D"/>
      </bottom>
      <diagonal/>
    </border>
    <border>
      <left style="hair">
        <color rgb="FF575756"/>
      </left>
      <right/>
      <top style="dotted">
        <color rgb="FFD1005D"/>
      </top>
      <bottom/>
      <diagonal/>
    </border>
    <border>
      <left/>
      <right style="hair">
        <color rgb="FF575756"/>
      </right>
      <top style="dotted">
        <color rgb="FFD1005D"/>
      </top>
      <bottom/>
      <diagonal/>
    </border>
    <border>
      <left style="hair">
        <color rgb="FF575756"/>
      </left>
      <right/>
      <top/>
      <bottom/>
      <diagonal/>
    </border>
    <border>
      <left/>
      <right style="hair">
        <color rgb="FF575756"/>
      </right>
      <top/>
      <bottom/>
      <diagonal/>
    </border>
    <border>
      <left style="hair">
        <color rgb="FF575756"/>
      </left>
      <right/>
      <top style="thin">
        <color rgb="FFD1005D"/>
      </top>
      <bottom/>
      <diagonal/>
    </border>
    <border>
      <left/>
      <right style="hair">
        <color rgb="FF575756"/>
      </right>
      <top style="thin">
        <color rgb="FFD1005D"/>
      </top>
      <bottom/>
      <diagonal/>
    </border>
    <border>
      <left style="hair">
        <color rgb="FF575756"/>
      </left>
      <right/>
      <top/>
      <bottom style="thin">
        <color rgb="FFD1005D"/>
      </bottom>
      <diagonal/>
    </border>
    <border>
      <left/>
      <right style="hair">
        <color rgb="FF575756"/>
      </right>
      <top/>
      <bottom style="thin">
        <color rgb="FFD1005D"/>
      </bottom>
      <diagonal/>
    </border>
    <border>
      <left style="hair">
        <color rgb="FF575756"/>
      </left>
      <right/>
      <top style="thin">
        <color rgb="FFD1005D"/>
      </top>
      <bottom style="thick">
        <color rgb="FFD1005D"/>
      </bottom>
      <diagonal/>
    </border>
    <border>
      <left/>
      <right style="hair">
        <color rgb="FF575756"/>
      </right>
      <top style="thin">
        <color rgb="FFD1005D"/>
      </top>
      <bottom style="thick">
        <color rgb="FFD1005D"/>
      </bottom>
      <diagonal/>
    </border>
  </borders>
  <cellStyleXfs count="312">
    <xf numFmtId="0" fontId="0" fillId="0" borderId="0"/>
    <xf numFmtId="168" fontId="19" fillId="0" borderId="7">
      <alignment horizontal="right"/>
      <protection locked="0"/>
    </xf>
    <xf numFmtId="169" fontId="17" fillId="0" borderId="8">
      <alignment horizontal="right"/>
    </xf>
    <xf numFmtId="168" fontId="19" fillId="0" borderId="9">
      <alignment horizontal="right"/>
    </xf>
    <xf numFmtId="168" fontId="17" fillId="0" borderId="9">
      <alignment horizontal="right"/>
    </xf>
    <xf numFmtId="0" fontId="17" fillId="0" borderId="0"/>
    <xf numFmtId="0" fontId="20" fillId="0" borderId="0"/>
    <xf numFmtId="165" fontId="21" fillId="0" borderId="0" applyFont="0" applyFill="0" applyBorder="0" applyAlignment="0" applyProtection="0"/>
    <xf numFmtId="166" fontId="21" fillId="0" borderId="0" applyFont="0" applyFill="0" applyBorder="0" applyAlignment="0" applyProtection="0"/>
    <xf numFmtId="170" fontId="17" fillId="0" borderId="0" applyFont="0" applyFill="0" applyBorder="0" applyAlignment="0" applyProtection="0"/>
    <xf numFmtId="171" fontId="17" fillId="0" borderId="0" applyFont="0" applyFill="0" applyBorder="0" applyAlignment="0" applyProtection="0"/>
    <xf numFmtId="0" fontId="22" fillId="0" borderId="0"/>
    <xf numFmtId="172" fontId="17" fillId="0" borderId="10">
      <alignment horizontal="left"/>
      <protection locked="0"/>
    </xf>
    <xf numFmtId="0" fontId="23" fillId="0" borderId="0"/>
    <xf numFmtId="0" fontId="10" fillId="0" borderId="0"/>
    <xf numFmtId="9" fontId="23" fillId="0" borderId="0" applyFont="0" applyFill="0" applyBorder="0" applyAlignment="0" applyProtection="0"/>
    <xf numFmtId="9" fontId="17" fillId="0" borderId="0" applyFont="0" applyFill="0" applyBorder="0" applyAlignment="0" applyProtection="0"/>
    <xf numFmtId="40" fontId="10" fillId="3" borderId="11"/>
    <xf numFmtId="3" fontId="24" fillId="4" borderId="11">
      <alignment vertical="center"/>
    </xf>
    <xf numFmtId="49" fontId="25" fillId="5" borderId="12">
      <alignment vertical="center"/>
    </xf>
    <xf numFmtId="49" fontId="17" fillId="5" borderId="12">
      <alignment vertical="center"/>
    </xf>
    <xf numFmtId="40" fontId="10" fillId="6" borderId="11"/>
    <xf numFmtId="172" fontId="26" fillId="0" borderId="0" applyFill="0" applyBorder="0">
      <alignment horizontal="left"/>
    </xf>
    <xf numFmtId="173" fontId="17" fillId="0" borderId="13">
      <alignment horizontal="center"/>
    </xf>
    <xf numFmtId="9" fontId="17" fillId="0" borderId="0" applyFont="0" applyFill="0" applyBorder="0" applyAlignment="0" applyProtection="0"/>
    <xf numFmtId="0" fontId="17" fillId="0" borderId="0"/>
    <xf numFmtId="0" fontId="17" fillId="0" borderId="0"/>
    <xf numFmtId="0" fontId="17" fillId="0" borderId="0"/>
    <xf numFmtId="0" fontId="9" fillId="0" borderId="0"/>
    <xf numFmtId="166" fontId="9" fillId="0" borderId="0" applyFont="0" applyFill="0" applyBorder="0" applyAlignment="0" applyProtection="0"/>
    <xf numFmtId="9" fontId="66" fillId="0" borderId="0" applyFont="0" applyFill="0" applyBorder="0" applyAlignment="0" applyProtection="0"/>
    <xf numFmtId="0" fontId="134" fillId="0" borderId="0" applyNumberFormat="0" applyFill="0" applyBorder="0" applyAlignment="0" applyProtection="0"/>
    <xf numFmtId="0" fontId="17" fillId="0" borderId="0"/>
    <xf numFmtId="0" fontId="8" fillId="0" borderId="0"/>
    <xf numFmtId="9" fontId="7" fillId="0" borderId="0" applyFont="0" applyFill="0" applyBorder="0" applyAlignment="0" applyProtection="0"/>
    <xf numFmtId="0" fontId="80" fillId="0" borderId="0"/>
    <xf numFmtId="0" fontId="20" fillId="0" borderId="0"/>
    <xf numFmtId="0" fontId="6" fillId="0" borderId="0"/>
    <xf numFmtId="0" fontId="17" fillId="0" borderId="0"/>
    <xf numFmtId="0" fontId="86" fillId="0" borderId="0"/>
    <xf numFmtId="9" fontId="86" fillId="0" borderId="0" applyFont="0" applyFill="0" applyBorder="0" applyAlignment="0" applyProtection="0"/>
    <xf numFmtId="0" fontId="20" fillId="0" borderId="0"/>
    <xf numFmtId="0" fontId="17" fillId="0" borderId="0"/>
    <xf numFmtId="0" fontId="17" fillId="0" borderId="0"/>
    <xf numFmtId="179" fontId="76" fillId="0" borderId="0" applyFill="0" applyBorder="0" applyProtection="0"/>
    <xf numFmtId="179" fontId="87" fillId="0" borderId="0" applyFill="0" applyBorder="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8" fillId="20"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2" borderId="0" applyNumberFormat="0" applyBorder="0" applyAlignment="0" applyProtection="0"/>
    <xf numFmtId="0" fontId="88" fillId="23" borderId="0" applyNumberFormat="0" applyBorder="0" applyAlignment="0" applyProtection="0"/>
    <xf numFmtId="0" fontId="88" fillId="18"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0" fontId="88" fillId="21" borderId="0" applyNumberFormat="0" applyBorder="0" applyAlignment="0" applyProtection="0"/>
    <xf numFmtId="0" fontId="88" fillId="22" borderId="0" applyNumberFormat="0" applyBorder="0" applyAlignment="0" applyProtection="0"/>
    <xf numFmtId="0" fontId="88" fillId="23" borderId="0" applyNumberFormat="0" applyBorder="0" applyAlignment="0" applyProtection="0"/>
    <xf numFmtId="0" fontId="88" fillId="18"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0" fontId="89" fillId="25"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6" borderId="0" applyNumberFormat="0" applyBorder="0" applyAlignment="0" applyProtection="0"/>
    <xf numFmtId="0" fontId="89" fillId="27" borderId="0" applyNumberFormat="0" applyBorder="0" applyAlignment="0" applyProtection="0"/>
    <xf numFmtId="0" fontId="89" fillId="28" borderId="0" applyNumberFormat="0" applyBorder="0" applyAlignment="0" applyProtection="0"/>
    <xf numFmtId="0" fontId="89" fillId="25"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6" borderId="0" applyNumberFormat="0" applyBorder="0" applyAlignment="0" applyProtection="0"/>
    <xf numFmtId="0" fontId="89" fillId="27" borderId="0" applyNumberFormat="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26" borderId="0" applyNumberFormat="0" applyBorder="0" applyAlignment="0" applyProtection="0"/>
    <xf numFmtId="0" fontId="89" fillId="27" borderId="0" applyNumberFormat="0" applyBorder="0" applyAlignment="0" applyProtection="0"/>
    <xf numFmtId="0" fontId="89" fillId="32" borderId="0" applyNumberFormat="0" applyBorder="0" applyAlignment="0" applyProtection="0"/>
    <xf numFmtId="0" fontId="90" fillId="16" borderId="0" applyNumberFormat="0" applyBorder="0" applyAlignment="0" applyProtection="0"/>
    <xf numFmtId="180" fontId="91" fillId="0" borderId="0" applyFill="0"/>
    <xf numFmtId="180" fontId="91" fillId="0" borderId="0" applyFill="0"/>
    <xf numFmtId="181" fontId="91" fillId="0" borderId="0" applyFill="0"/>
    <xf numFmtId="182" fontId="91" fillId="0" borderId="0" applyFill="0"/>
    <xf numFmtId="180" fontId="91" fillId="0" borderId="0" applyFill="0"/>
    <xf numFmtId="183" fontId="91" fillId="0" borderId="0" applyFill="0"/>
    <xf numFmtId="180" fontId="91" fillId="0" borderId="0">
      <alignment horizontal="center"/>
    </xf>
    <xf numFmtId="180" fontId="91" fillId="0" borderId="0">
      <alignment horizontal="center"/>
    </xf>
    <xf numFmtId="181" fontId="91" fillId="0" borderId="0">
      <alignment horizontal="center"/>
    </xf>
    <xf numFmtId="182" fontId="91" fillId="0" borderId="0">
      <alignment horizontal="center"/>
    </xf>
    <xf numFmtId="180" fontId="91" fillId="0" borderId="0">
      <alignment horizontal="center"/>
    </xf>
    <xf numFmtId="183" fontId="91" fillId="0" borderId="0">
      <alignment horizontal="center"/>
    </xf>
    <xf numFmtId="0" fontId="91" fillId="0" borderId="0" applyFill="0">
      <alignment horizontal="center"/>
    </xf>
    <xf numFmtId="180" fontId="92" fillId="0" borderId="57" applyFill="0"/>
    <xf numFmtId="180" fontId="92" fillId="0" borderId="57" applyFill="0"/>
    <xf numFmtId="181" fontId="92" fillId="0" borderId="57" applyFill="0"/>
    <xf numFmtId="182" fontId="92" fillId="0" borderId="57" applyFill="0"/>
    <xf numFmtId="180" fontId="92" fillId="0" borderId="57" applyFill="0"/>
    <xf numFmtId="183" fontId="92" fillId="0" borderId="57" applyFill="0"/>
    <xf numFmtId="0" fontId="17" fillId="0" borderId="0" applyFont="0" applyAlignment="0"/>
    <xf numFmtId="0" fontId="17" fillId="0" borderId="0" applyFont="0" applyAlignment="0"/>
    <xf numFmtId="0" fontId="93" fillId="0" borderId="0" applyFill="0">
      <alignment vertical="top"/>
    </xf>
    <xf numFmtId="0" fontId="92" fillId="0" borderId="0" applyFill="0">
      <alignment horizontal="left" vertical="top"/>
    </xf>
    <xf numFmtId="180" fontId="94" fillId="0" borderId="58" applyFill="0"/>
    <xf numFmtId="180" fontId="94" fillId="0" borderId="58" applyFill="0"/>
    <xf numFmtId="181" fontId="94" fillId="0" borderId="58" applyFill="0"/>
    <xf numFmtId="182" fontId="94" fillId="0" borderId="58" applyFill="0"/>
    <xf numFmtId="180" fontId="94" fillId="0" borderId="58" applyFill="0"/>
    <xf numFmtId="183" fontId="94" fillId="0" borderId="58" applyFill="0"/>
    <xf numFmtId="0" fontId="17" fillId="0" borderId="0" applyNumberFormat="0" applyFont="0" applyAlignment="0"/>
    <xf numFmtId="0" fontId="17" fillId="0" borderId="0" applyNumberFormat="0" applyFont="0" applyAlignment="0"/>
    <xf numFmtId="0" fontId="93" fillId="0" borderId="0" applyFill="0">
      <alignment wrapText="1"/>
    </xf>
    <xf numFmtId="0" fontId="92" fillId="0" borderId="0" applyFill="0">
      <alignment horizontal="left" vertical="top" wrapText="1"/>
    </xf>
    <xf numFmtId="180" fontId="95" fillId="0" borderId="0" applyFill="0"/>
    <xf numFmtId="180" fontId="95" fillId="0" borderId="0" applyFill="0"/>
    <xf numFmtId="181" fontId="95" fillId="0" borderId="0" applyFill="0"/>
    <xf numFmtId="182" fontId="95" fillId="0" borderId="0" applyFill="0"/>
    <xf numFmtId="180" fontId="95" fillId="0" borderId="0" applyFill="0"/>
    <xf numFmtId="183" fontId="95" fillId="0" borderId="0" applyFill="0"/>
    <xf numFmtId="0" fontId="96" fillId="0" borderId="0" applyNumberFormat="0" applyFont="0" applyAlignment="0">
      <alignment horizontal="center"/>
    </xf>
    <xf numFmtId="0" fontId="97" fillId="0" borderId="0" applyFill="0">
      <alignment vertical="top" wrapText="1"/>
    </xf>
    <xf numFmtId="0" fontId="94" fillId="0" borderId="0" applyFill="0">
      <alignment horizontal="left" vertical="top" wrapText="1"/>
    </xf>
    <xf numFmtId="180" fontId="17" fillId="0" borderId="0" applyFill="0"/>
    <xf numFmtId="181" fontId="17" fillId="0" borderId="0" applyFill="0"/>
    <xf numFmtId="180" fontId="17" fillId="0" borderId="0" applyFill="0"/>
    <xf numFmtId="181" fontId="17" fillId="0" borderId="0" applyFill="0"/>
    <xf numFmtId="182" fontId="17" fillId="0" borderId="0" applyFill="0"/>
    <xf numFmtId="180" fontId="17" fillId="0" borderId="0" applyFill="0"/>
    <xf numFmtId="183" fontId="17" fillId="0" borderId="0" applyFill="0"/>
    <xf numFmtId="0" fontId="96" fillId="0" borderId="0" applyNumberFormat="0" applyFont="0" applyAlignment="0">
      <alignment horizontal="center"/>
    </xf>
    <xf numFmtId="0" fontId="98" fillId="0" borderId="0" applyFill="0">
      <alignment vertical="center" wrapText="1"/>
    </xf>
    <xf numFmtId="0" fontId="99" fillId="0" borderId="0">
      <alignment horizontal="left" vertical="center" wrapText="1"/>
    </xf>
    <xf numFmtId="180" fontId="19" fillId="0" borderId="0" applyFill="0"/>
    <xf numFmtId="180" fontId="19" fillId="0" borderId="0" applyFill="0"/>
    <xf numFmtId="181" fontId="19" fillId="0" borderId="0" applyFill="0"/>
    <xf numFmtId="182" fontId="19" fillId="0" borderId="0" applyFill="0"/>
    <xf numFmtId="180" fontId="19" fillId="0" borderId="0" applyFill="0"/>
    <xf numFmtId="183" fontId="19" fillId="0" borderId="0" applyFill="0"/>
    <xf numFmtId="0" fontId="96" fillId="0" borderId="0" applyNumberFormat="0" applyFont="0" applyAlignment="0">
      <alignment horizontal="center"/>
    </xf>
    <xf numFmtId="0" fontId="100" fillId="0" borderId="0" applyFill="0">
      <alignment horizontal="center" vertical="center" wrapText="1"/>
    </xf>
    <xf numFmtId="0" fontId="17" fillId="0" borderId="0" applyFill="0">
      <alignment horizontal="center" vertical="center" wrapText="1"/>
    </xf>
    <xf numFmtId="0" fontId="17" fillId="0" borderId="0" applyFill="0">
      <alignment horizontal="center" vertical="center" wrapText="1"/>
    </xf>
    <xf numFmtId="180" fontId="101" fillId="0" borderId="0" applyFill="0"/>
    <xf numFmtId="180" fontId="101" fillId="0" borderId="0" applyFill="0"/>
    <xf numFmtId="181" fontId="101" fillId="0" borderId="0" applyFill="0"/>
    <xf numFmtId="182" fontId="101" fillId="0" borderId="0" applyFill="0"/>
    <xf numFmtId="180" fontId="101" fillId="0" borderId="0" applyFill="0"/>
    <xf numFmtId="183" fontId="101" fillId="0" borderId="0" applyFill="0"/>
    <xf numFmtId="0" fontId="96" fillId="0" borderId="0" applyNumberFormat="0" applyFont="0" applyAlignment="0">
      <alignment horizontal="center"/>
    </xf>
    <xf numFmtId="0" fontId="102" fillId="0" borderId="0" applyFill="0">
      <alignment horizontal="center" vertical="center" wrapText="1"/>
    </xf>
    <xf numFmtId="0" fontId="103" fillId="0" borderId="0" applyFill="0">
      <alignment horizontal="center" vertical="center" wrapText="1"/>
    </xf>
    <xf numFmtId="180" fontId="104" fillId="0" borderId="0" applyFill="0"/>
    <xf numFmtId="180" fontId="104" fillId="0" borderId="0" applyFill="0"/>
    <xf numFmtId="181" fontId="104" fillId="0" borderId="0" applyFill="0"/>
    <xf numFmtId="182" fontId="104" fillId="0" borderId="0" applyFill="0"/>
    <xf numFmtId="180" fontId="104" fillId="0" borderId="0" applyFill="0"/>
    <xf numFmtId="183" fontId="104" fillId="0" borderId="0" applyFill="0"/>
    <xf numFmtId="0" fontId="96" fillId="0" borderId="0" applyNumberFormat="0" applyFont="0" applyAlignment="0">
      <alignment horizontal="center"/>
    </xf>
    <xf numFmtId="0" fontId="105" fillId="0" borderId="0">
      <alignment horizontal="center" wrapText="1"/>
    </xf>
    <xf numFmtId="0" fontId="101" fillId="0" borderId="0" applyFill="0">
      <alignment horizontal="center" wrapText="1"/>
    </xf>
    <xf numFmtId="0" fontId="106" fillId="0" borderId="59" applyNumberFormat="0" applyFill="0" applyAlignment="0" applyProtection="0"/>
    <xf numFmtId="0" fontId="107" fillId="0" borderId="60" applyNumberFormat="0" applyFill="0" applyAlignment="0" applyProtection="0"/>
    <xf numFmtId="0" fontId="108" fillId="0" borderId="61" applyNumberFormat="0" applyFill="0" applyAlignment="0" applyProtection="0"/>
    <xf numFmtId="0" fontId="108" fillId="0" borderId="0" applyNumberFormat="0" applyFill="0" applyBorder="0" applyAlignment="0" applyProtection="0"/>
    <xf numFmtId="0" fontId="109" fillId="33" borderId="62" applyNumberFormat="0" applyAlignment="0" applyProtection="0"/>
    <xf numFmtId="0" fontId="109" fillId="33" borderId="62" applyNumberFormat="0" applyAlignment="0" applyProtection="0"/>
    <xf numFmtId="0" fontId="110" fillId="0" borderId="63" applyNumberFormat="0" applyFill="0" applyAlignment="0" applyProtection="0"/>
    <xf numFmtId="0" fontId="111" fillId="34" borderId="64" applyNumberFormat="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26" borderId="0" applyNumberFormat="0" applyBorder="0" applyAlignment="0" applyProtection="0"/>
    <xf numFmtId="0" fontId="89" fillId="27" borderId="0" applyNumberFormat="0" applyBorder="0" applyAlignment="0" applyProtection="0"/>
    <xf numFmtId="0" fontId="89" fillId="32" borderId="0" applyNumberFormat="0" applyBorder="0" applyAlignment="0" applyProtection="0"/>
    <xf numFmtId="0" fontId="112" fillId="17" borderId="0" applyNumberFormat="0" applyBorder="0" applyAlignment="0" applyProtection="0"/>
    <xf numFmtId="0" fontId="113" fillId="0" borderId="0">
      <protection locked="0"/>
    </xf>
    <xf numFmtId="0" fontId="114" fillId="20" borderId="62" applyNumberFormat="0" applyAlignment="0" applyProtection="0"/>
    <xf numFmtId="0" fontId="115" fillId="0" borderId="0"/>
    <xf numFmtId="0" fontId="116" fillId="0" borderId="0" applyNumberFormat="0" applyFill="0" applyBorder="0" applyAlignment="0" applyProtection="0"/>
    <xf numFmtId="0" fontId="113" fillId="0" borderId="0">
      <protection locked="0"/>
    </xf>
    <xf numFmtId="0" fontId="113" fillId="0" borderId="0">
      <protection locked="0"/>
    </xf>
    <xf numFmtId="0" fontId="113" fillId="0" borderId="0">
      <protection locked="0"/>
    </xf>
    <xf numFmtId="0" fontId="113" fillId="0" borderId="0">
      <protection locked="0"/>
    </xf>
    <xf numFmtId="0" fontId="113" fillId="0" borderId="0">
      <protection locked="0"/>
    </xf>
    <xf numFmtId="0" fontId="113" fillId="0" borderId="0">
      <protection locked="0"/>
    </xf>
    <xf numFmtId="0" fontId="113" fillId="0" borderId="0">
      <protection locked="0"/>
    </xf>
    <xf numFmtId="184" fontId="113" fillId="0" borderId="0">
      <protection locked="0"/>
    </xf>
    <xf numFmtId="0" fontId="112" fillId="17" borderId="0" applyNumberFormat="0" applyBorder="0" applyAlignment="0" applyProtection="0"/>
    <xf numFmtId="0" fontId="17" fillId="0" borderId="0"/>
    <xf numFmtId="0" fontId="22" fillId="0" borderId="0"/>
    <xf numFmtId="0" fontId="117" fillId="0" borderId="0"/>
    <xf numFmtId="0" fontId="20" fillId="0" borderId="0"/>
    <xf numFmtId="0" fontId="22" fillId="0" borderId="0"/>
    <xf numFmtId="0" fontId="22" fillId="0" borderId="0"/>
    <xf numFmtId="0" fontId="76" fillId="0" borderId="0"/>
    <xf numFmtId="0" fontId="106" fillId="0" borderId="59" applyNumberFormat="0" applyFill="0" applyAlignment="0" applyProtection="0"/>
    <xf numFmtId="0" fontId="107" fillId="0" borderId="60" applyNumberFormat="0" applyFill="0" applyAlignment="0" applyProtection="0"/>
    <xf numFmtId="0" fontId="108" fillId="0" borderId="61" applyNumberFormat="0" applyFill="0" applyAlignment="0" applyProtection="0"/>
    <xf numFmtId="0" fontId="108" fillId="0" borderId="0" applyNumberFormat="0" applyFill="0" applyBorder="0" applyAlignment="0" applyProtection="0"/>
    <xf numFmtId="0" fontId="118" fillId="0" borderId="0">
      <protection locked="0"/>
    </xf>
    <xf numFmtId="0" fontId="118" fillId="0" borderId="0">
      <protection locked="0"/>
    </xf>
    <xf numFmtId="0" fontId="90" fillId="16" borderId="0" applyNumberFormat="0" applyBorder="0" applyAlignment="0" applyProtection="0"/>
    <xf numFmtId="0" fontId="114" fillId="20" borderId="62" applyNumberFormat="0" applyAlignment="0" applyProtection="0"/>
    <xf numFmtId="0" fontId="110" fillId="0" borderId="63" applyNumberFormat="0" applyFill="0" applyAlignment="0" applyProtection="0"/>
    <xf numFmtId="0" fontId="119" fillId="35" borderId="0" applyNumberFormat="0" applyBorder="0" applyAlignment="0" applyProtection="0"/>
    <xf numFmtId="0" fontId="119" fillId="35" borderId="0" applyNumberFormat="0" applyBorder="0" applyAlignment="0" applyProtection="0"/>
    <xf numFmtId="0" fontId="22" fillId="0" borderId="0"/>
    <xf numFmtId="0" fontId="5" fillId="0" borderId="0"/>
    <xf numFmtId="0" fontId="76" fillId="0" borderId="0"/>
    <xf numFmtId="0" fontId="5" fillId="0" borderId="0"/>
    <xf numFmtId="0" fontId="20" fillId="0" borderId="0"/>
    <xf numFmtId="0" fontId="20"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185" fontId="117" fillId="0" borderId="0"/>
    <xf numFmtId="0" fontId="17" fillId="0" borderId="0"/>
    <xf numFmtId="0" fontId="17" fillId="0" borderId="0"/>
    <xf numFmtId="0" fontId="17" fillId="0" borderId="0"/>
    <xf numFmtId="0" fontId="22" fillId="0" borderId="0"/>
    <xf numFmtId="0" fontId="20" fillId="0" borderId="0"/>
    <xf numFmtId="0" fontId="17" fillId="0" borderId="0"/>
    <xf numFmtId="0" fontId="120" fillId="0" borderId="0"/>
    <xf numFmtId="0" fontId="23" fillId="0" borderId="0"/>
    <xf numFmtId="0" fontId="5" fillId="0" borderId="0"/>
    <xf numFmtId="0" fontId="120" fillId="0" borderId="0"/>
    <xf numFmtId="0" fontId="121" fillId="0" borderId="0"/>
    <xf numFmtId="0" fontId="122" fillId="0" borderId="0"/>
    <xf numFmtId="0" fontId="20" fillId="36" borderId="65" applyNumberFormat="0" applyFont="0" applyAlignment="0" applyProtection="0"/>
    <xf numFmtId="0" fontId="20" fillId="36" borderId="65" applyNumberFormat="0" applyFont="0" applyAlignment="0" applyProtection="0"/>
    <xf numFmtId="0" fontId="20" fillId="36" borderId="65" applyNumberFormat="0" applyFont="0" applyAlignment="0" applyProtection="0"/>
    <xf numFmtId="0" fontId="20" fillId="36" borderId="65" applyNumberFormat="0" applyFont="0" applyAlignment="0" applyProtection="0"/>
    <xf numFmtId="0" fontId="123" fillId="33" borderId="66" applyNumberFormat="0" applyAlignment="0" applyProtection="0"/>
    <xf numFmtId="186" fontId="76" fillId="0" borderId="0" applyAlignment="0"/>
    <xf numFmtId="9" fontId="20" fillId="0" borderId="0" applyFont="0" applyFill="0" applyBorder="0" applyAlignment="0" applyProtection="0"/>
    <xf numFmtId="4" fontId="91" fillId="37" borderId="0" applyFill="0"/>
    <xf numFmtId="0" fontId="124" fillId="0" borderId="0">
      <alignment horizontal="left" indent="7"/>
    </xf>
    <xf numFmtId="0" fontId="91" fillId="0" borderId="0" applyFill="0">
      <alignment horizontal="left" indent="7"/>
    </xf>
    <xf numFmtId="180" fontId="125" fillId="0" borderId="67" applyFill="0">
      <alignment horizontal="right"/>
    </xf>
    <xf numFmtId="180" fontId="125" fillId="0" borderId="67" applyFill="0">
      <alignment horizontal="right"/>
    </xf>
    <xf numFmtId="181" fontId="125" fillId="0" borderId="67" applyFill="0">
      <alignment horizontal="right"/>
    </xf>
    <xf numFmtId="182" fontId="125" fillId="0" borderId="67" applyFill="0">
      <alignment horizontal="right"/>
    </xf>
    <xf numFmtId="180" fontId="125" fillId="0" borderId="67" applyFill="0">
      <alignment horizontal="right"/>
    </xf>
    <xf numFmtId="183" fontId="125" fillId="0" borderId="67" applyFill="0">
      <alignment horizontal="right"/>
    </xf>
    <xf numFmtId="0" fontId="26" fillId="0" borderId="11" applyNumberFormat="0" applyFont="0" applyBorder="0">
      <alignment horizontal="right"/>
    </xf>
    <xf numFmtId="0" fontId="126" fillId="0" borderId="0" applyFill="0"/>
    <xf numFmtId="0" fontId="94" fillId="0" borderId="0" applyFill="0"/>
    <xf numFmtId="4" fontId="125" fillId="0" borderId="67" applyFill="0"/>
    <xf numFmtId="0" fontId="17" fillId="0" borderId="0" applyNumberFormat="0" applyFont="0" applyBorder="0" applyAlignment="0"/>
    <xf numFmtId="0" fontId="17" fillId="0" borderId="0" applyNumberFormat="0" applyFont="0" applyBorder="0" applyAlignment="0"/>
    <xf numFmtId="0" fontId="97" fillId="0" borderId="0" applyFill="0">
      <alignment horizontal="left" indent="1"/>
    </xf>
    <xf numFmtId="0" fontId="127" fillId="0" borderId="0" applyFill="0">
      <alignment horizontal="left" indent="1"/>
    </xf>
    <xf numFmtId="4" fontId="19" fillId="0" borderId="0" applyFill="0"/>
    <xf numFmtId="0" fontId="17" fillId="0" borderId="0" applyNumberFormat="0" applyFont="0" applyFill="0" applyBorder="0" applyAlignment="0"/>
    <xf numFmtId="0" fontId="17" fillId="0" borderId="0" applyNumberFormat="0" applyFont="0" applyFill="0" applyBorder="0" applyAlignment="0"/>
    <xf numFmtId="0" fontId="97" fillId="0" borderId="0" applyFill="0">
      <alignment horizontal="left" indent="2"/>
    </xf>
    <xf numFmtId="0" fontId="94" fillId="0" borderId="0" applyFill="0">
      <alignment horizontal="left" indent="2"/>
    </xf>
    <xf numFmtId="4" fontId="19" fillId="0" borderId="0" applyFill="0"/>
    <xf numFmtId="0" fontId="17" fillId="0" borderId="0" applyNumberFormat="0" applyFont="0" applyBorder="0" applyAlignment="0"/>
    <xf numFmtId="0" fontId="17" fillId="0" borderId="0" applyNumberFormat="0" applyFont="0" applyBorder="0" applyAlignment="0"/>
    <xf numFmtId="0" fontId="128" fillId="0" borderId="0">
      <alignment horizontal="left" indent="3"/>
    </xf>
    <xf numFmtId="0" fontId="65" fillId="0" borderId="0" applyFill="0">
      <alignment horizontal="left" indent="3"/>
    </xf>
    <xf numFmtId="4" fontId="19" fillId="0" borderId="0" applyFill="0"/>
    <xf numFmtId="0" fontId="17" fillId="0" borderId="0" applyNumberFormat="0" applyFont="0" applyBorder="0" applyAlignment="0"/>
    <xf numFmtId="0" fontId="17" fillId="0" borderId="0" applyNumberFormat="0" applyFont="0" applyBorder="0" applyAlignment="0"/>
    <xf numFmtId="0" fontId="100" fillId="0" borderId="0">
      <alignment horizontal="left" indent="4"/>
    </xf>
    <xf numFmtId="0" fontId="17" fillId="0" borderId="0" applyFill="0">
      <alignment horizontal="left" indent="4"/>
    </xf>
    <xf numFmtId="0" fontId="17" fillId="0" borderId="0" applyFill="0">
      <alignment horizontal="left" indent="4"/>
    </xf>
    <xf numFmtId="4" fontId="101" fillId="0" borderId="0" applyFill="0"/>
    <xf numFmtId="0" fontId="17" fillId="0" borderId="0" applyNumberFormat="0" applyFont="0" applyBorder="0" applyAlignment="0"/>
    <xf numFmtId="0" fontId="17" fillId="0" borderId="0" applyNumberFormat="0" applyFont="0" applyBorder="0" applyAlignment="0"/>
    <xf numFmtId="0" fontId="102" fillId="0" borderId="0">
      <alignment horizontal="left" indent="5"/>
    </xf>
    <xf numFmtId="0" fontId="103" fillId="0" borderId="0" applyFill="0">
      <alignment horizontal="left" indent="5"/>
    </xf>
    <xf numFmtId="4" fontId="104" fillId="0" borderId="0" applyFill="0"/>
    <xf numFmtId="0" fontId="17" fillId="0" borderId="0" applyNumberFormat="0" applyFont="0" applyFill="0" applyBorder="0" applyAlignment="0"/>
    <xf numFmtId="0" fontId="17" fillId="0" borderId="0" applyNumberFormat="0" applyFont="0" applyFill="0" applyBorder="0" applyAlignment="0"/>
    <xf numFmtId="0" fontId="105" fillId="0" borderId="0" applyFill="0">
      <alignment horizontal="left" indent="6"/>
    </xf>
    <xf numFmtId="0" fontId="101" fillId="0" borderId="0" applyFill="0">
      <alignment horizontal="left" indent="6"/>
    </xf>
    <xf numFmtId="0" fontId="123" fillId="33" borderId="66" applyNumberFormat="0" applyAlignment="0" applyProtection="0"/>
    <xf numFmtId="0" fontId="115" fillId="0" borderId="0"/>
    <xf numFmtId="0" fontId="115" fillId="0" borderId="0"/>
    <xf numFmtId="0" fontId="129" fillId="0" borderId="0" applyNumberFormat="0" applyFill="0" applyBorder="0" applyAlignment="0" applyProtection="0"/>
    <xf numFmtId="0" fontId="116"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13" fillId="0" borderId="68">
      <protection locked="0"/>
    </xf>
    <xf numFmtId="0" fontId="131" fillId="0" borderId="69" applyNumberFormat="0" applyFill="0" applyAlignment="0" applyProtection="0"/>
    <xf numFmtId="0" fontId="131" fillId="0" borderId="69" applyNumberFormat="0" applyFill="0" applyAlignment="0" applyProtection="0"/>
    <xf numFmtId="0" fontId="111" fillId="34" borderId="64" applyNumberFormat="0" applyAlignment="0" applyProtection="0"/>
    <xf numFmtId="0" fontId="129" fillId="0" borderId="0" applyNumberFormat="0" applyFill="0" applyBorder="0" applyAlignment="0" applyProtection="0"/>
    <xf numFmtId="0" fontId="135" fillId="0" borderId="0" applyNumberFormat="0" applyFill="0" applyBorder="0" applyAlignment="0" applyProtection="0"/>
    <xf numFmtId="0" fontId="4" fillId="0" borderId="0"/>
    <xf numFmtId="0" fontId="4" fillId="0" borderId="0"/>
    <xf numFmtId="166" fontId="17" fillId="0" borderId="0" applyFont="0" applyFill="0" applyBorder="0" applyAlignment="0" applyProtection="0"/>
    <xf numFmtId="0" fontId="3" fillId="0" borderId="0"/>
    <xf numFmtId="0" fontId="2" fillId="0" borderId="0"/>
    <xf numFmtId="0" fontId="2" fillId="0" borderId="0"/>
    <xf numFmtId="0" fontId="1" fillId="0" borderId="0"/>
    <xf numFmtId="0" fontId="134" fillId="0" borderId="0" applyNumberFormat="0" applyFill="0" applyBorder="0" applyAlignment="0" applyProtection="0"/>
  </cellStyleXfs>
  <cellXfs count="962">
    <xf numFmtId="0" fontId="0" fillId="0" borderId="0" xfId="0"/>
    <xf numFmtId="0" fontId="11" fillId="2" borderId="0" xfId="0" applyFont="1" applyFill="1" applyBorder="1" applyAlignment="1">
      <alignment horizontal="left" vertical="center"/>
    </xf>
    <xf numFmtId="0" fontId="12" fillId="2" borderId="0" xfId="0" applyFont="1" applyFill="1"/>
    <xf numFmtId="164" fontId="12" fillId="2" borderId="0" xfId="0" applyNumberFormat="1" applyFont="1" applyFill="1" applyBorder="1" applyAlignment="1">
      <alignment horizontal="right" vertical="center"/>
    </xf>
    <xf numFmtId="0" fontId="13" fillId="2" borderId="0" xfId="0" applyFont="1" applyFill="1" applyBorder="1" applyAlignment="1">
      <alignment horizontal="left" vertical="center"/>
    </xf>
    <xf numFmtId="164" fontId="14" fillId="2" borderId="0" xfId="0" applyNumberFormat="1" applyFont="1" applyFill="1" applyBorder="1" applyAlignment="1">
      <alignment horizontal="right"/>
    </xf>
    <xf numFmtId="0" fontId="27" fillId="2" borderId="0" xfId="0" applyFont="1" applyFill="1" applyBorder="1" applyAlignment="1">
      <alignment vertical="center"/>
    </xf>
    <xf numFmtId="3" fontId="12" fillId="2" borderId="0" xfId="0" applyNumberFormat="1" applyFont="1" applyFill="1"/>
    <xf numFmtId="164" fontId="30" fillId="0" borderId="0" xfId="0" applyNumberFormat="1" applyFont="1" applyBorder="1" applyAlignment="1">
      <alignment horizontal="right" vertical="center"/>
    </xf>
    <xf numFmtId="0" fontId="31" fillId="0" borderId="0" xfId="0" applyFont="1" applyBorder="1" applyAlignment="1">
      <alignment vertical="center"/>
    </xf>
    <xf numFmtId="3" fontId="31" fillId="0" borderId="0" xfId="0" applyNumberFormat="1" applyFont="1" applyBorder="1" applyAlignment="1">
      <alignment vertical="center"/>
    </xf>
    <xf numFmtId="0" fontId="31" fillId="0" borderId="0" xfId="0" applyFont="1" applyFill="1" applyBorder="1" applyAlignment="1">
      <alignment vertical="center"/>
    </xf>
    <xf numFmtId="175" fontId="33" fillId="0" borderId="0" xfId="0" applyNumberFormat="1" applyFont="1" applyBorder="1" applyAlignment="1">
      <alignment vertical="center"/>
    </xf>
    <xf numFmtId="176" fontId="31" fillId="0" borderId="0" xfId="0" applyNumberFormat="1" applyFont="1" applyBorder="1" applyAlignment="1">
      <alignment vertical="center"/>
    </xf>
    <xf numFmtId="167" fontId="31" fillId="0" borderId="0" xfId="0" applyNumberFormat="1" applyFont="1" applyBorder="1" applyAlignment="1">
      <alignment vertical="center"/>
    </xf>
    <xf numFmtId="3" fontId="12" fillId="2" borderId="0" xfId="0" applyNumberFormat="1" applyFont="1" applyFill="1" applyBorder="1"/>
    <xf numFmtId="0" fontId="34" fillId="2" borderId="16" xfId="0" applyFont="1" applyFill="1" applyBorder="1" applyAlignment="1">
      <alignment vertical="center"/>
    </xf>
    <xf numFmtId="0" fontId="34" fillId="2" borderId="2" xfId="0" applyFont="1" applyFill="1" applyBorder="1" applyAlignment="1">
      <alignment vertical="center"/>
    </xf>
    <xf numFmtId="0" fontId="36" fillId="2" borderId="0" xfId="0" applyFont="1" applyFill="1" applyBorder="1"/>
    <xf numFmtId="0" fontId="36" fillId="2" borderId="0" xfId="0" applyFont="1" applyFill="1"/>
    <xf numFmtId="3" fontId="36" fillId="2" borderId="0" xfId="0" applyNumberFormat="1" applyFont="1" applyFill="1"/>
    <xf numFmtId="0" fontId="35" fillId="2" borderId="0" xfId="0" applyFont="1" applyFill="1"/>
    <xf numFmtId="0" fontId="38" fillId="2" borderId="0" xfId="0" applyFont="1" applyFill="1"/>
    <xf numFmtId="0" fontId="39" fillId="2" borderId="0" xfId="0" applyFont="1" applyFill="1"/>
    <xf numFmtId="0" fontId="40" fillId="2" borderId="0" xfId="0" applyFont="1" applyFill="1" applyBorder="1" applyAlignment="1">
      <alignment vertical="center" wrapText="1"/>
    </xf>
    <xf numFmtId="3" fontId="39" fillId="2" borderId="0" xfId="0" applyNumberFormat="1" applyFont="1" applyFill="1"/>
    <xf numFmtId="0" fontId="43" fillId="2" borderId="0" xfId="0" applyFont="1" applyFill="1" applyAlignment="1">
      <alignment horizontal="right"/>
    </xf>
    <xf numFmtId="0" fontId="14" fillId="2" borderId="0" xfId="0" applyFont="1" applyFill="1" applyBorder="1" applyAlignment="1">
      <alignment horizontal="right" vertical="center" wrapText="1"/>
    </xf>
    <xf numFmtId="0" fontId="45" fillId="2" borderId="0" xfId="0" applyFont="1" applyFill="1"/>
    <xf numFmtId="0" fontId="45" fillId="2" borderId="0" xfId="0" applyFont="1" applyFill="1" applyAlignment="1">
      <alignment horizontal="right"/>
    </xf>
    <xf numFmtId="0" fontId="14" fillId="2" borderId="0" xfId="0" applyFont="1" applyFill="1" applyAlignment="1">
      <alignment horizontal="left" vertical="top"/>
    </xf>
    <xf numFmtId="0" fontId="14" fillId="2" borderId="0" xfId="0" applyFont="1" applyFill="1" applyAlignment="1">
      <alignment wrapText="1"/>
    </xf>
    <xf numFmtId="0" fontId="14" fillId="2" borderId="0" xfId="0" applyFont="1" applyFill="1" applyAlignment="1">
      <alignment horizontal="right" vertical="top" wrapText="1"/>
    </xf>
    <xf numFmtId="0" fontId="37" fillId="2" borderId="0" xfId="0" applyFont="1" applyFill="1"/>
    <xf numFmtId="0" fontId="11" fillId="2" borderId="0" xfId="0" applyFont="1" applyFill="1" applyAlignment="1"/>
    <xf numFmtId="3" fontId="45" fillId="2" borderId="0" xfId="0" applyNumberFormat="1" applyFont="1" applyFill="1"/>
    <xf numFmtId="0" fontId="32" fillId="2" borderId="3" xfId="0" applyFont="1" applyFill="1" applyBorder="1" applyAlignment="1">
      <alignment vertical="center"/>
    </xf>
    <xf numFmtId="0" fontId="15" fillId="2" borderId="4" xfId="0" applyFont="1" applyFill="1" applyBorder="1" applyAlignment="1">
      <alignment horizontal="left" vertical="center"/>
    </xf>
    <xf numFmtId="0" fontId="15" fillId="2" borderId="4" xfId="0" applyFont="1" applyFill="1" applyBorder="1" applyAlignment="1">
      <alignment vertical="center"/>
    </xf>
    <xf numFmtId="0" fontId="11" fillId="2" borderId="0" xfId="0" applyFont="1" applyFill="1" applyAlignment="1">
      <alignment horizontal="left" wrapText="1"/>
    </xf>
    <xf numFmtId="0" fontId="44" fillId="2" borderId="0" xfId="0" applyFont="1" applyFill="1" applyBorder="1" applyAlignment="1">
      <alignment horizontal="center" vertical="center"/>
    </xf>
    <xf numFmtId="3" fontId="14" fillId="2" borderId="0" xfId="0" applyNumberFormat="1" applyFont="1" applyFill="1" applyBorder="1" applyAlignment="1">
      <alignment horizontal="right" vertical="center" wrapText="1"/>
    </xf>
    <xf numFmtId="0" fontId="46" fillId="2" borderId="0" xfId="0" applyFont="1" applyFill="1" applyBorder="1" applyAlignment="1">
      <alignment horizontal="right" vertical="center"/>
    </xf>
    <xf numFmtId="3" fontId="14" fillId="2" borderId="0" xfId="0" applyNumberFormat="1" applyFont="1" applyFill="1" applyBorder="1" applyAlignment="1">
      <alignment vertical="center"/>
    </xf>
    <xf numFmtId="9" fontId="14" fillId="2" borderId="0" xfId="24" applyFont="1" applyFill="1" applyBorder="1" applyAlignment="1">
      <alignment vertical="center"/>
    </xf>
    <xf numFmtId="176" fontId="14" fillId="2" borderId="0" xfId="24" applyNumberFormat="1" applyFont="1" applyFill="1" applyBorder="1" applyAlignment="1">
      <alignment horizontal="right" vertical="center"/>
    </xf>
    <xf numFmtId="176" fontId="14" fillId="2" borderId="0" xfId="0" applyNumberFormat="1" applyFont="1" applyFill="1" applyBorder="1" applyAlignment="1">
      <alignment horizontal="right" vertical="center" wrapText="1"/>
    </xf>
    <xf numFmtId="0" fontId="11" fillId="2" borderId="0" xfId="0" applyFont="1" applyFill="1" applyAlignment="1">
      <alignment horizontal="left" wrapText="1"/>
    </xf>
    <xf numFmtId="0" fontId="11" fillId="2" borderId="0" xfId="0" quotePrefix="1" applyFont="1" applyFill="1" applyBorder="1" applyAlignment="1">
      <alignment vertical="center" wrapText="1"/>
    </xf>
    <xf numFmtId="0" fontId="27" fillId="2" borderId="0" xfId="0" applyFont="1" applyFill="1" applyBorder="1"/>
    <xf numFmtId="0" fontId="38" fillId="2" borderId="0" xfId="0" applyFont="1" applyFill="1" applyAlignment="1">
      <alignment horizontal="left"/>
    </xf>
    <xf numFmtId="0" fontId="12" fillId="2" borderId="0" xfId="0" applyFont="1" applyFill="1" applyAlignment="1"/>
    <xf numFmtId="0" fontId="12" fillId="0" borderId="0" xfId="0" applyFont="1" applyFill="1" applyBorder="1" applyAlignment="1">
      <alignment vertical="center"/>
    </xf>
    <xf numFmtId="0" fontId="48" fillId="2" borderId="0" xfId="0" applyFont="1" applyFill="1"/>
    <xf numFmtId="0" fontId="49" fillId="2" borderId="0" xfId="0" applyFont="1" applyFill="1" applyBorder="1" applyAlignment="1">
      <alignment horizontal="left" vertical="center"/>
    </xf>
    <xf numFmtId="0" fontId="15" fillId="2" borderId="3" xfId="0" applyFont="1" applyFill="1" applyBorder="1" applyAlignment="1">
      <alignment vertical="center"/>
    </xf>
    <xf numFmtId="0" fontId="50" fillId="2" borderId="0" xfId="0" applyFont="1" applyFill="1" applyBorder="1" applyAlignment="1">
      <alignment vertical="center"/>
    </xf>
    <xf numFmtId="3" fontId="16" fillId="8" borderId="4" xfId="26" applyNumberFormat="1" applyFont="1" applyFill="1" applyBorder="1" applyAlignment="1">
      <alignment horizontal="right" vertical="center"/>
    </xf>
    <xf numFmtId="3" fontId="15" fillId="8" borderId="4" xfId="26" applyNumberFormat="1" applyFont="1" applyFill="1" applyBorder="1" applyAlignment="1">
      <alignment horizontal="right" vertical="center"/>
    </xf>
    <xf numFmtId="3" fontId="15" fillId="2" borderId="4" xfId="0" applyNumberFormat="1" applyFont="1" applyFill="1" applyBorder="1" applyAlignment="1">
      <alignment horizontal="right" vertical="center"/>
    </xf>
    <xf numFmtId="0" fontId="43" fillId="2" borderId="5" xfId="25" applyNumberFormat="1" applyFont="1" applyFill="1" applyBorder="1" applyAlignment="1">
      <alignment horizontal="left" vertical="center" wrapText="1"/>
    </xf>
    <xf numFmtId="3" fontId="51" fillId="8" borderId="5" xfId="26" applyNumberFormat="1" applyFont="1" applyFill="1" applyBorder="1" applyAlignment="1">
      <alignment horizontal="right" vertical="center"/>
    </xf>
    <xf numFmtId="3" fontId="43" fillId="2" borderId="5" xfId="0" applyNumberFormat="1" applyFont="1" applyFill="1" applyBorder="1" applyAlignment="1">
      <alignment horizontal="right" vertical="center"/>
    </xf>
    <xf numFmtId="0" fontId="43" fillId="2" borderId="5" xfId="25" applyNumberFormat="1" applyFont="1" applyFill="1" applyBorder="1" applyAlignment="1">
      <alignment horizontal="left" vertical="center" wrapText="1" indent="1"/>
    </xf>
    <xf numFmtId="0" fontId="15" fillId="2" borderId="5" xfId="25" applyNumberFormat="1" applyFont="1" applyFill="1" applyBorder="1" applyAlignment="1">
      <alignment horizontal="left" vertical="center" wrapText="1"/>
    </xf>
    <xf numFmtId="3" fontId="16" fillId="8" borderId="5" xfId="26" applyNumberFormat="1" applyFont="1" applyFill="1" applyBorder="1" applyAlignment="1">
      <alignment horizontal="right" vertical="center"/>
    </xf>
    <xf numFmtId="3" fontId="15" fillId="2" borderId="5" xfId="0" applyNumberFormat="1" applyFont="1" applyFill="1" applyBorder="1" applyAlignment="1">
      <alignment horizontal="right" vertical="center"/>
    </xf>
    <xf numFmtId="3" fontId="43" fillId="0" borderId="5" xfId="0" applyNumberFormat="1" applyFont="1" applyFill="1" applyBorder="1" applyAlignment="1">
      <alignment horizontal="right" vertical="center"/>
    </xf>
    <xf numFmtId="3" fontId="51" fillId="8" borderId="22" xfId="26" applyNumberFormat="1" applyFont="1" applyFill="1" applyBorder="1" applyAlignment="1">
      <alignment horizontal="right" vertical="center"/>
    </xf>
    <xf numFmtId="3" fontId="43" fillId="2" borderId="22" xfId="0" applyNumberFormat="1" applyFont="1" applyFill="1" applyBorder="1" applyAlignment="1">
      <alignment horizontal="right" vertical="center"/>
    </xf>
    <xf numFmtId="3" fontId="43" fillId="8" borderId="22" xfId="26" applyNumberFormat="1" applyFont="1" applyFill="1" applyBorder="1" applyAlignment="1">
      <alignment horizontal="right" vertical="center"/>
    </xf>
    <xf numFmtId="0" fontId="15" fillId="2" borderId="6" xfId="25" applyNumberFormat="1" applyFont="1" applyFill="1" applyBorder="1" applyAlignment="1">
      <alignment horizontal="left" vertical="center" wrapText="1"/>
    </xf>
    <xf numFmtId="3" fontId="16" fillId="8" borderId="6" xfId="26" applyNumberFormat="1" applyFont="1" applyFill="1" applyBorder="1" applyAlignment="1">
      <alignment horizontal="right" vertical="center"/>
    </xf>
    <xf numFmtId="0" fontId="18" fillId="2" borderId="0" xfId="0" applyFont="1" applyFill="1" applyAlignment="1"/>
    <xf numFmtId="3" fontId="12" fillId="0" borderId="0" xfId="0" applyNumberFormat="1" applyFont="1" applyFill="1" applyBorder="1" applyAlignment="1">
      <alignment vertical="center"/>
    </xf>
    <xf numFmtId="0" fontId="48" fillId="0" borderId="0" xfId="0" applyFont="1" applyFill="1" applyBorder="1" applyAlignment="1">
      <alignment vertical="center"/>
    </xf>
    <xf numFmtId="0" fontId="38" fillId="2" borderId="0" xfId="0" applyFont="1" applyFill="1" applyBorder="1" applyAlignment="1">
      <alignment vertical="center"/>
    </xf>
    <xf numFmtId="0" fontId="50" fillId="2" borderId="0" xfId="0" applyFont="1" applyFill="1" applyBorder="1"/>
    <xf numFmtId="0" fontId="15" fillId="2" borderId="3" xfId="0" applyFont="1" applyFill="1" applyBorder="1" applyAlignment="1">
      <alignment vertical="center" wrapText="1"/>
    </xf>
    <xf numFmtId="14" fontId="15" fillId="2" borderId="3" xfId="25" applyNumberFormat="1" applyFont="1" applyFill="1" applyBorder="1" applyAlignment="1">
      <alignment horizontal="right" vertical="center" wrapText="1"/>
    </xf>
    <xf numFmtId="0" fontId="50" fillId="2" borderId="0" xfId="0" applyFont="1" applyFill="1" applyBorder="1" applyAlignment="1">
      <alignment horizontal="right"/>
    </xf>
    <xf numFmtId="9" fontId="43" fillId="2" borderId="5" xfId="16" applyFont="1" applyFill="1" applyBorder="1" applyAlignment="1">
      <alignment horizontal="right" vertical="center"/>
    </xf>
    <xf numFmtId="3" fontId="38" fillId="2" borderId="0" xfId="0" applyNumberFormat="1" applyFont="1" applyFill="1"/>
    <xf numFmtId="9" fontId="15" fillId="2" borderId="6" xfId="16" applyFont="1" applyFill="1" applyBorder="1" applyAlignment="1">
      <alignment horizontal="right" vertical="center"/>
    </xf>
    <xf numFmtId="3" fontId="15" fillId="2" borderId="6" xfId="25" applyNumberFormat="1" applyFont="1" applyFill="1" applyBorder="1" applyAlignment="1">
      <alignment horizontal="right" vertical="center"/>
    </xf>
    <xf numFmtId="3" fontId="43" fillId="2" borderId="0" xfId="16" applyNumberFormat="1" applyFont="1" applyFill="1" applyBorder="1" applyAlignment="1">
      <alignment horizontal="right" vertical="center"/>
    </xf>
    <xf numFmtId="3" fontId="43" fillId="2" borderId="5" xfId="16" applyNumberFormat="1" applyFont="1" applyFill="1" applyBorder="1" applyAlignment="1">
      <alignment horizontal="right" vertical="center"/>
    </xf>
    <xf numFmtId="0" fontId="15" fillId="2" borderId="17" xfId="0" applyFont="1" applyFill="1" applyBorder="1" applyAlignment="1">
      <alignment vertical="center" wrapText="1"/>
    </xf>
    <xf numFmtId="0" fontId="15" fillId="2" borderId="17" xfId="0" applyFont="1" applyFill="1" applyBorder="1" applyAlignment="1">
      <alignment horizontal="right" vertical="center" wrapText="1"/>
    </xf>
    <xf numFmtId="14" fontId="15" fillId="2" borderId="17" xfId="25" applyNumberFormat="1" applyFont="1" applyFill="1" applyBorder="1" applyAlignment="1">
      <alignment horizontal="right" vertical="center" wrapText="1"/>
    </xf>
    <xf numFmtId="14" fontId="16" fillId="2" borderId="17" xfId="25" applyNumberFormat="1" applyFont="1" applyFill="1" applyBorder="1" applyAlignment="1">
      <alignment horizontal="right" vertical="center" wrapText="1"/>
    </xf>
    <xf numFmtId="0" fontId="12" fillId="2" borderId="0" xfId="0" applyFont="1" applyFill="1" applyBorder="1" applyAlignment="1">
      <alignment vertical="center"/>
    </xf>
    <xf numFmtId="0" fontId="15" fillId="2" borderId="0" xfId="25" applyNumberFormat="1" applyFont="1" applyFill="1" applyBorder="1" applyAlignment="1">
      <alignment horizontal="right" vertical="center" wrapText="1"/>
    </xf>
    <xf numFmtId="0" fontId="43" fillId="2" borderId="4" xfId="25" applyNumberFormat="1" applyFont="1" applyFill="1" applyBorder="1" applyAlignment="1">
      <alignment horizontal="left" vertical="center" wrapText="1"/>
    </xf>
    <xf numFmtId="3" fontId="43" fillId="2" borderId="21" xfId="0" applyNumberFormat="1" applyFont="1" applyFill="1" applyBorder="1" applyAlignment="1">
      <alignment horizontal="right" vertical="center"/>
    </xf>
    <xf numFmtId="0" fontId="12" fillId="2" borderId="0" xfId="0" applyFont="1" applyFill="1" applyBorder="1"/>
    <xf numFmtId="0" fontId="54" fillId="2" borderId="0" xfId="0" quotePrefix="1" applyFont="1" applyFill="1" applyBorder="1" applyAlignment="1">
      <alignment horizontal="left"/>
    </xf>
    <xf numFmtId="0" fontId="54" fillId="2" borderId="0" xfId="0" applyFont="1" applyFill="1" applyBorder="1" applyAlignment="1">
      <alignment horizontal="left"/>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xf>
    <xf numFmtId="3" fontId="15" fillId="2" borderId="6" xfId="0" applyNumberFormat="1" applyFont="1" applyFill="1" applyBorder="1" applyAlignment="1">
      <alignment horizontal="right" vertical="center"/>
    </xf>
    <xf numFmtId="0" fontId="43" fillId="2" borderId="20" xfId="25" applyNumberFormat="1" applyFont="1" applyFill="1" applyBorder="1" applyAlignment="1">
      <alignment horizontal="left" vertical="center" wrapText="1"/>
    </xf>
    <xf numFmtId="3" fontId="43" fillId="2" borderId="20" xfId="0" applyNumberFormat="1" applyFont="1" applyFill="1" applyBorder="1" applyAlignment="1">
      <alignment vertical="center"/>
    </xf>
    <xf numFmtId="3" fontId="43" fillId="2" borderId="5" xfId="0" applyNumberFormat="1" applyFont="1" applyFill="1" applyBorder="1" applyAlignment="1">
      <alignment vertical="center"/>
    </xf>
    <xf numFmtId="3" fontId="43" fillId="8" borderId="5" xfId="0" applyNumberFormat="1" applyFont="1" applyFill="1" applyBorder="1" applyAlignment="1">
      <alignment vertical="center"/>
    </xf>
    <xf numFmtId="0" fontId="43" fillId="2" borderId="22" xfId="25" applyNumberFormat="1" applyFont="1" applyFill="1" applyBorder="1" applyAlignment="1">
      <alignment horizontal="left" vertical="center" wrapText="1"/>
    </xf>
    <xf numFmtId="3" fontId="43" fillId="8" borderId="22" xfId="0" applyNumberFormat="1" applyFont="1" applyFill="1" applyBorder="1" applyAlignment="1">
      <alignment vertical="center"/>
    </xf>
    <xf numFmtId="9" fontId="15" fillId="2" borderId="17" xfId="25" quotePrefix="1" applyNumberFormat="1" applyFont="1" applyFill="1" applyBorder="1" applyAlignment="1">
      <alignment horizontal="right" vertical="center" wrapText="1"/>
    </xf>
    <xf numFmtId="9" fontId="15" fillId="2" borderId="17" xfId="25" applyNumberFormat="1" applyFont="1" applyFill="1" applyBorder="1" applyAlignment="1">
      <alignment horizontal="right" vertical="center" wrapText="1"/>
    </xf>
    <xf numFmtId="0" fontId="43" fillId="2" borderId="5" xfId="25" applyNumberFormat="1" applyFont="1" applyFill="1" applyBorder="1" applyAlignment="1">
      <alignment vertical="center" wrapText="1"/>
    </xf>
    <xf numFmtId="176" fontId="43" fillId="2" borderId="5" xfId="16" applyNumberFormat="1" applyFont="1" applyFill="1" applyBorder="1" applyAlignment="1">
      <alignment horizontal="right" vertical="center"/>
    </xf>
    <xf numFmtId="0" fontId="41" fillId="2" borderId="0" xfId="0" applyFont="1" applyFill="1"/>
    <xf numFmtId="0" fontId="55" fillId="2" borderId="0" xfId="0" applyFont="1" applyFill="1" applyBorder="1" applyAlignment="1">
      <alignment vertical="center"/>
    </xf>
    <xf numFmtId="9" fontId="15" fillId="2" borderId="17" xfId="25" quotePrefix="1" applyNumberFormat="1" applyFont="1" applyFill="1" applyBorder="1" applyAlignment="1">
      <alignment horizontal="right" vertical="center"/>
    </xf>
    <xf numFmtId="9" fontId="15" fillId="2" borderId="17" xfId="25" applyNumberFormat="1" applyFont="1" applyFill="1" applyBorder="1" applyAlignment="1">
      <alignment horizontal="right" vertical="center"/>
    </xf>
    <xf numFmtId="3" fontId="43" fillId="0" borderId="5" xfId="0" applyNumberFormat="1" applyFont="1" applyFill="1" applyBorder="1" applyAlignment="1">
      <alignment vertical="center"/>
    </xf>
    <xf numFmtId="0" fontId="15" fillId="2" borderId="21" xfId="25" applyNumberFormat="1" applyFont="1" applyFill="1" applyBorder="1" applyAlignment="1">
      <alignment vertical="center" wrapText="1"/>
    </xf>
    <xf numFmtId="167" fontId="43" fillId="2" borderId="5" xfId="0" applyNumberFormat="1" applyFont="1" applyFill="1" applyBorder="1" applyAlignment="1">
      <alignment horizontal="right" vertical="center"/>
    </xf>
    <xf numFmtId="3" fontId="43" fillId="2" borderId="4" xfId="0" applyNumberFormat="1" applyFont="1" applyFill="1" applyBorder="1" applyAlignment="1">
      <alignment horizontal="right" vertical="center"/>
    </xf>
    <xf numFmtId="10" fontId="43" fillId="2" borderId="4" xfId="16" applyNumberFormat="1" applyFont="1" applyFill="1" applyBorder="1" applyAlignment="1">
      <alignment horizontal="right" vertical="center"/>
    </xf>
    <xf numFmtId="176" fontId="43" fillId="2" borderId="4" xfId="16" applyNumberFormat="1" applyFont="1" applyFill="1" applyBorder="1" applyAlignment="1">
      <alignment horizontal="right" vertical="center"/>
    </xf>
    <xf numFmtId="3" fontId="51" fillId="2" borderId="4" xfId="0" applyNumberFormat="1" applyFont="1" applyFill="1" applyBorder="1" applyAlignment="1">
      <alignment horizontal="right" vertical="center"/>
    </xf>
    <xf numFmtId="3" fontId="51" fillId="9" borderId="21" xfId="0" applyNumberFormat="1" applyFont="1" applyFill="1" applyBorder="1" applyAlignment="1">
      <alignment horizontal="right" vertical="center"/>
    </xf>
    <xf numFmtId="0" fontId="43" fillId="2" borderId="0" xfId="25" applyNumberFormat="1" applyFont="1" applyFill="1" applyBorder="1" applyAlignment="1">
      <alignment vertical="top" wrapText="1"/>
    </xf>
    <xf numFmtId="10" fontId="43" fillId="2" borderId="5" xfId="16" applyNumberFormat="1" applyFont="1" applyFill="1" applyBorder="1" applyAlignment="1">
      <alignment horizontal="right" vertical="center"/>
    </xf>
    <xf numFmtId="3" fontId="43" fillId="9" borderId="0" xfId="0" applyNumberFormat="1" applyFont="1" applyFill="1" applyBorder="1" applyAlignment="1">
      <alignment horizontal="right" vertical="center"/>
    </xf>
    <xf numFmtId="3" fontId="15" fillId="2" borderId="14" xfId="0" applyNumberFormat="1" applyFont="1" applyFill="1" applyBorder="1" applyAlignment="1">
      <alignment horizontal="right" vertical="center"/>
    </xf>
    <xf numFmtId="10" fontId="15" fillId="2" borderId="14" xfId="16" applyNumberFormat="1" applyFont="1" applyFill="1" applyBorder="1" applyAlignment="1">
      <alignment horizontal="right" vertical="center"/>
    </xf>
    <xf numFmtId="176" fontId="15" fillId="2" borderId="14" xfId="16" applyNumberFormat="1" applyFont="1" applyFill="1" applyBorder="1" applyAlignment="1">
      <alignment horizontal="right" vertical="center"/>
    </xf>
    <xf numFmtId="3" fontId="15" fillId="2" borderId="3" xfId="0" applyNumberFormat="1" applyFont="1" applyFill="1" applyBorder="1" applyAlignment="1">
      <alignment horizontal="right" vertical="center"/>
    </xf>
    <xf numFmtId="167" fontId="43" fillId="2" borderId="4" xfId="0" applyNumberFormat="1" applyFont="1" applyFill="1" applyBorder="1" applyAlignment="1">
      <alignment horizontal="right" vertical="center"/>
    </xf>
    <xf numFmtId="0" fontId="15" fillId="2" borderId="15" xfId="25" applyNumberFormat="1" applyFont="1" applyFill="1" applyBorder="1" applyAlignment="1">
      <alignment horizontal="right" vertical="center"/>
    </xf>
    <xf numFmtId="3" fontId="15" fillId="2" borderId="15" xfId="0" applyNumberFormat="1" applyFont="1" applyFill="1" applyBorder="1" applyAlignment="1">
      <alignment horizontal="right" vertical="center"/>
    </xf>
    <xf numFmtId="3" fontId="43" fillId="2" borderId="15" xfId="0" applyNumberFormat="1" applyFont="1" applyFill="1" applyBorder="1" applyAlignment="1">
      <alignment horizontal="right" vertical="center"/>
    </xf>
    <xf numFmtId="176" fontId="15" fillId="2" borderId="15" xfId="16" applyNumberFormat="1" applyFont="1" applyFill="1" applyBorder="1" applyAlignment="1">
      <alignment horizontal="right" vertical="center"/>
    </xf>
    <xf numFmtId="0" fontId="43" fillId="2" borderId="0" xfId="0" applyFont="1" applyFill="1"/>
    <xf numFmtId="0" fontId="28" fillId="2" borderId="0" xfId="25" applyNumberFormat="1" applyFont="1" applyFill="1" applyBorder="1" applyAlignment="1">
      <alignment vertical="top" wrapText="1"/>
    </xf>
    <xf numFmtId="0" fontId="15" fillId="2" borderId="0" xfId="25" applyNumberFormat="1" applyFont="1" applyFill="1" applyBorder="1" applyAlignment="1">
      <alignment vertical="center" wrapText="1"/>
    </xf>
    <xf numFmtId="0" fontId="38" fillId="2" borderId="0" xfId="0" applyFont="1" applyFill="1" applyAlignment="1"/>
    <xf numFmtId="0" fontId="48" fillId="2" borderId="0" xfId="0" applyFont="1" applyFill="1" applyAlignment="1"/>
    <xf numFmtId="10" fontId="15" fillId="10" borderId="14" xfId="16" applyNumberFormat="1" applyFont="1" applyFill="1" applyBorder="1" applyAlignment="1">
      <alignment horizontal="right" vertical="center"/>
    </xf>
    <xf numFmtId="0" fontId="15" fillId="2" borderId="2" xfId="0" applyFont="1" applyFill="1" applyBorder="1" applyAlignment="1">
      <alignment vertical="center"/>
    </xf>
    <xf numFmtId="3" fontId="12" fillId="2" borderId="0" xfId="0" applyNumberFormat="1" applyFont="1" applyFill="1" applyBorder="1" applyAlignment="1">
      <alignment vertical="center"/>
    </xf>
    <xf numFmtId="3" fontId="15" fillId="2" borderId="5" xfId="0" applyNumberFormat="1" applyFont="1" applyFill="1" applyBorder="1" applyAlignment="1">
      <alignment vertical="center"/>
    </xf>
    <xf numFmtId="3" fontId="37" fillId="2" borderId="0" xfId="0" applyNumberFormat="1" applyFont="1" applyFill="1"/>
    <xf numFmtId="0" fontId="15" fillId="2" borderId="25" xfId="25" applyNumberFormat="1" applyFont="1" applyFill="1" applyBorder="1" applyAlignment="1">
      <alignment vertical="center"/>
    </xf>
    <xf numFmtId="0" fontId="43" fillId="2" borderId="0" xfId="0" applyFont="1" applyFill="1" applyAlignment="1"/>
    <xf numFmtId="3" fontId="43" fillId="10" borderId="5" xfId="0" applyNumberFormat="1" applyFont="1" applyFill="1" applyBorder="1" applyAlignment="1">
      <alignment horizontal="right" vertical="center"/>
    </xf>
    <xf numFmtId="10" fontId="43" fillId="10" borderId="5" xfId="16" applyNumberFormat="1" applyFont="1" applyFill="1" applyBorder="1" applyAlignment="1">
      <alignment horizontal="right" vertical="center"/>
    </xf>
    <xf numFmtId="3" fontId="15" fillId="10" borderId="14" xfId="0" applyNumberFormat="1" applyFont="1" applyFill="1" applyBorder="1" applyAlignment="1">
      <alignment horizontal="right" vertical="center"/>
    </xf>
    <xf numFmtId="10" fontId="43" fillId="0" borderId="5" xfId="16" applyNumberFormat="1" applyFont="1" applyFill="1" applyBorder="1" applyAlignment="1">
      <alignment horizontal="right" vertical="center"/>
    </xf>
    <xf numFmtId="176" fontId="43" fillId="0" borderId="4" xfId="16" applyNumberFormat="1" applyFont="1" applyFill="1" applyBorder="1" applyAlignment="1">
      <alignment horizontal="right" vertical="center"/>
    </xf>
    <xf numFmtId="3" fontId="15" fillId="0" borderId="14" xfId="0" applyNumberFormat="1" applyFont="1" applyFill="1" applyBorder="1" applyAlignment="1">
      <alignment horizontal="right" vertical="center"/>
    </xf>
    <xf numFmtId="10" fontId="15" fillId="0" borderId="14" xfId="16" applyNumberFormat="1" applyFont="1" applyFill="1" applyBorder="1" applyAlignment="1">
      <alignment horizontal="right" vertical="center"/>
    </xf>
    <xf numFmtId="0" fontId="12" fillId="2" borderId="0" xfId="0" applyFont="1" applyFill="1" applyAlignment="1">
      <alignment vertical="center"/>
    </xf>
    <xf numFmtId="1" fontId="15" fillId="2" borderId="17" xfId="0" applyNumberFormat="1" applyFont="1" applyFill="1" applyBorder="1" applyAlignment="1">
      <alignment horizontal="right" vertical="center" wrapText="1"/>
    </xf>
    <xf numFmtId="0" fontId="15" fillId="2" borderId="0" xfId="0" applyFont="1" applyFill="1" applyBorder="1" applyAlignment="1">
      <alignment vertical="center"/>
    </xf>
    <xf numFmtId="3" fontId="18" fillId="2" borderId="0" xfId="0" applyNumberFormat="1" applyFont="1" applyFill="1" applyBorder="1" applyAlignment="1">
      <alignment vertical="center"/>
    </xf>
    <xf numFmtId="0" fontId="15" fillId="2" borderId="5" xfId="0" applyFont="1" applyFill="1" applyBorder="1" applyAlignment="1">
      <alignment vertical="center"/>
    </xf>
    <xf numFmtId="0" fontId="56" fillId="2" borderId="0" xfId="0" applyFont="1" applyFill="1" applyBorder="1" applyAlignment="1">
      <alignment horizontal="right" vertical="center"/>
    </xf>
    <xf numFmtId="0" fontId="18" fillId="2" borderId="0" xfId="0" applyFont="1" applyFill="1" applyBorder="1" applyAlignment="1">
      <alignment wrapText="1"/>
    </xf>
    <xf numFmtId="0" fontId="11" fillId="2" borderId="0" xfId="26" quotePrefix="1" applyFont="1" applyFill="1" applyBorder="1" applyAlignment="1">
      <alignment vertical="center" wrapText="1"/>
    </xf>
    <xf numFmtId="0" fontId="43" fillId="2" borderId="0" xfId="26" applyFont="1" applyFill="1"/>
    <xf numFmtId="0" fontId="43" fillId="2" borderId="0" xfId="26" applyFont="1" applyFill="1" applyAlignment="1">
      <alignment vertical="center"/>
    </xf>
    <xf numFmtId="0" fontId="15" fillId="2" borderId="0" xfId="26" applyFont="1" applyFill="1" applyBorder="1" applyAlignment="1">
      <alignment horizontal="left" vertical="center"/>
    </xf>
    <xf numFmtId="0" fontId="15" fillId="2" borderId="0" xfId="26" applyFont="1" applyFill="1" applyBorder="1" applyAlignment="1">
      <alignment vertical="center"/>
    </xf>
    <xf numFmtId="0" fontId="15" fillId="2" borderId="5" xfId="26" applyFont="1" applyFill="1" applyBorder="1" applyAlignment="1">
      <alignment vertical="center"/>
    </xf>
    <xf numFmtId="0" fontId="15" fillId="2" borderId="6" xfId="26" applyFont="1" applyFill="1" applyBorder="1" applyAlignment="1">
      <alignment vertical="center"/>
    </xf>
    <xf numFmtId="3" fontId="15" fillId="2" borderId="6" xfId="26" applyNumberFormat="1" applyFont="1" applyFill="1" applyBorder="1" applyAlignment="1">
      <alignment vertical="center"/>
    </xf>
    <xf numFmtId="3" fontId="43" fillId="2" borderId="0" xfId="26" applyNumberFormat="1" applyFont="1" applyFill="1"/>
    <xf numFmtId="0" fontId="12" fillId="2" borderId="0" xfId="26" applyFont="1" applyFill="1"/>
    <xf numFmtId="0" fontId="43" fillId="2" borderId="0" xfId="26" applyFont="1" applyFill="1" applyBorder="1" applyAlignment="1">
      <alignment vertical="center"/>
    </xf>
    <xf numFmtId="3" fontId="43" fillId="2" borderId="0" xfId="26" applyNumberFormat="1" applyFont="1" applyFill="1" applyBorder="1" applyAlignment="1">
      <alignment vertical="center"/>
    </xf>
    <xf numFmtId="10" fontId="43" fillId="2" borderId="0" xfId="16" applyNumberFormat="1" applyFont="1" applyFill="1"/>
    <xf numFmtId="0" fontId="53" fillId="2" borderId="0" xfId="26" applyFont="1" applyFill="1"/>
    <xf numFmtId="3" fontId="53" fillId="2" borderId="0" xfId="26" applyNumberFormat="1" applyFont="1" applyFill="1"/>
    <xf numFmtId="0" fontId="18" fillId="2" borderId="0" xfId="26" applyFont="1" applyFill="1" applyAlignment="1">
      <alignment vertical="center"/>
    </xf>
    <xf numFmtId="0" fontId="12" fillId="2" borderId="0" xfId="26" applyFont="1" applyFill="1" applyAlignment="1">
      <alignment vertical="center"/>
    </xf>
    <xf numFmtId="0" fontId="12" fillId="2" borderId="0" xfId="26" applyFont="1" applyFill="1" applyBorder="1"/>
    <xf numFmtId="0" fontId="56" fillId="2" borderId="0" xfId="26" applyFont="1" applyFill="1" applyBorder="1" applyAlignment="1">
      <alignment horizontal="right" vertical="center"/>
    </xf>
    <xf numFmtId="0" fontId="27" fillId="2" borderId="0" xfId="26" applyFont="1" applyFill="1" applyBorder="1" applyAlignment="1">
      <alignment vertical="center"/>
    </xf>
    <xf numFmtId="0" fontId="15" fillId="2" borderId="20" xfId="26" applyFont="1" applyFill="1" applyBorder="1" applyAlignment="1">
      <alignment vertical="center" wrapText="1"/>
    </xf>
    <xf numFmtId="3" fontId="15" fillId="2" borderId="20" xfId="26" applyNumberFormat="1" applyFont="1" applyFill="1" applyBorder="1" applyAlignment="1">
      <alignment horizontal="right" vertical="center"/>
    </xf>
    <xf numFmtId="0" fontId="15" fillId="2" borderId="23" xfId="26" applyFont="1" applyFill="1" applyBorder="1" applyAlignment="1">
      <alignment horizontal="left" vertical="center" wrapText="1"/>
    </xf>
    <xf numFmtId="3" fontId="15" fillId="2" borderId="23" xfId="26" applyNumberFormat="1" applyFont="1" applyFill="1" applyBorder="1" applyAlignment="1">
      <alignment horizontal="right" vertical="center" wrapText="1"/>
    </xf>
    <xf numFmtId="0" fontId="18" fillId="2" borderId="0" xfId="26" applyFont="1" applyFill="1" applyBorder="1" applyAlignment="1">
      <alignment wrapText="1"/>
    </xf>
    <xf numFmtId="0" fontId="38" fillId="2" borderId="0" xfId="26" applyFont="1" applyFill="1"/>
    <xf numFmtId="0" fontId="15" fillId="2" borderId="5" xfId="26" applyNumberFormat="1" applyFont="1" applyFill="1" applyBorder="1" applyAlignment="1">
      <alignment horizontal="right" vertical="center"/>
    </xf>
    <xf numFmtId="0" fontId="50" fillId="2" borderId="0" xfId="26" applyFont="1" applyFill="1" applyBorder="1" applyAlignment="1">
      <alignment vertical="center"/>
    </xf>
    <xf numFmtId="3" fontId="50" fillId="2" borderId="0" xfId="26" applyNumberFormat="1" applyFont="1" applyFill="1" applyBorder="1" applyAlignment="1">
      <alignment vertical="center"/>
    </xf>
    <xf numFmtId="0" fontId="58" fillId="2" borderId="0" xfId="26" applyFont="1" applyFill="1"/>
    <xf numFmtId="0" fontId="12" fillId="2" borderId="0" xfId="26" applyFont="1" applyFill="1" applyBorder="1" applyAlignment="1">
      <alignment vertical="center"/>
    </xf>
    <xf numFmtId="0" fontId="11" fillId="2" borderId="0" xfId="26" applyFont="1" applyFill="1" applyBorder="1" applyAlignment="1">
      <alignment vertical="center"/>
    </xf>
    <xf numFmtId="0" fontId="57" fillId="2" borderId="0" xfId="26" applyFont="1" applyFill="1" applyBorder="1" applyAlignment="1">
      <alignment horizontal="left" vertical="center" wrapText="1"/>
    </xf>
    <xf numFmtId="0" fontId="34" fillId="2" borderId="0" xfId="26" applyFont="1" applyFill="1" applyBorder="1"/>
    <xf numFmtId="0" fontId="15" fillId="2" borderId="2" xfId="25" applyNumberFormat="1" applyFont="1" applyFill="1" applyBorder="1" applyAlignment="1">
      <alignment vertical="center"/>
    </xf>
    <xf numFmtId="0" fontId="15" fillId="2" borderId="2" xfId="25" applyNumberFormat="1" applyFont="1" applyFill="1" applyBorder="1" applyAlignment="1">
      <alignment horizontal="right" vertical="center"/>
    </xf>
    <xf numFmtId="0" fontId="15" fillId="2" borderId="0" xfId="25" applyNumberFormat="1" applyFont="1" applyFill="1" applyBorder="1" applyAlignment="1">
      <alignment vertical="center"/>
    </xf>
    <xf numFmtId="0" fontId="15" fillId="2" borderId="26" xfId="25" applyNumberFormat="1" applyFont="1" applyFill="1" applyBorder="1" applyAlignment="1">
      <alignment vertical="center"/>
    </xf>
    <xf numFmtId="0" fontId="15" fillId="2" borderId="26" xfId="25" applyNumberFormat="1" applyFont="1" applyFill="1" applyBorder="1" applyAlignment="1">
      <alignment horizontal="right" vertical="center"/>
    </xf>
    <xf numFmtId="0" fontId="18" fillId="2" borderId="0" xfId="26" applyFont="1" applyFill="1" applyBorder="1" applyAlignment="1">
      <alignment vertical="center"/>
    </xf>
    <xf numFmtId="0" fontId="59" fillId="2" borderId="0" xfId="26" quotePrefix="1" applyFont="1" applyFill="1" applyBorder="1"/>
    <xf numFmtId="164" fontId="18" fillId="2" borderId="0" xfId="26" applyNumberFormat="1" applyFont="1" applyFill="1" applyBorder="1" applyAlignment="1">
      <alignment horizontal="right" vertical="center"/>
    </xf>
    <xf numFmtId="164" fontId="18" fillId="2" borderId="0" xfId="26" applyNumberFormat="1" applyFont="1" applyFill="1" applyBorder="1" applyAlignment="1">
      <alignment horizontal="left" vertical="center"/>
    </xf>
    <xf numFmtId="14" fontId="60" fillId="2" borderId="0" xfId="26" applyNumberFormat="1" applyFont="1" applyFill="1" applyBorder="1" applyAlignment="1">
      <alignment vertical="center"/>
    </xf>
    <xf numFmtId="3" fontId="60" fillId="2" borderId="0" xfId="26" applyNumberFormat="1" applyFont="1" applyFill="1" applyBorder="1" applyAlignment="1">
      <alignment vertical="center"/>
    </xf>
    <xf numFmtId="0" fontId="48" fillId="2" borderId="0" xfId="26" applyFont="1" applyFill="1"/>
    <xf numFmtId="0" fontId="48" fillId="2" borderId="0" xfId="26" applyFont="1" applyFill="1" applyBorder="1"/>
    <xf numFmtId="14" fontId="60" fillId="2" borderId="0" xfId="26" applyNumberFormat="1" applyFont="1" applyFill="1" applyBorder="1"/>
    <xf numFmtId="3" fontId="60" fillId="2" borderId="0" xfId="26" applyNumberFormat="1" applyFont="1" applyFill="1" applyBorder="1"/>
    <xf numFmtId="14" fontId="60" fillId="2" borderId="27" xfId="26" applyNumberFormat="1" applyFont="1" applyFill="1" applyBorder="1"/>
    <xf numFmtId="3" fontId="60" fillId="2" borderId="27" xfId="26" applyNumberFormat="1" applyFont="1" applyFill="1" applyBorder="1"/>
    <xf numFmtId="0" fontId="61" fillId="0" borderId="0" xfId="28" applyFont="1"/>
    <xf numFmtId="0" fontId="9" fillId="0" borderId="0" xfId="28"/>
    <xf numFmtId="3" fontId="18" fillId="2" borderId="0" xfId="28" applyNumberFormat="1" applyFont="1" applyFill="1" applyBorder="1" applyAlignment="1">
      <alignment horizontal="right"/>
    </xf>
    <xf numFmtId="3" fontId="18" fillId="2" borderId="5" xfId="28" applyNumberFormat="1" applyFont="1" applyFill="1" applyBorder="1" applyAlignment="1">
      <alignment horizontal="right"/>
    </xf>
    <xf numFmtId="1" fontId="15" fillId="2" borderId="3" xfId="0" applyNumberFormat="1" applyFont="1" applyFill="1" applyBorder="1" applyAlignment="1">
      <alignment horizontal="right" vertical="center" wrapText="1"/>
    </xf>
    <xf numFmtId="0" fontId="15" fillId="2" borderId="23" xfId="0" applyFont="1" applyFill="1" applyBorder="1" applyAlignment="1">
      <alignment horizontal="left" vertical="center" wrapText="1"/>
    </xf>
    <xf numFmtId="0" fontId="27" fillId="2" borderId="0" xfId="26" applyFont="1" applyFill="1" applyBorder="1"/>
    <xf numFmtId="0" fontId="15" fillId="2" borderId="3" xfId="26" applyFont="1" applyFill="1" applyBorder="1" applyAlignment="1">
      <alignment horizontal="left" vertical="center"/>
    </xf>
    <xf numFmtId="0" fontId="15" fillId="2" borderId="3" xfId="25" quotePrefix="1" applyNumberFormat="1" applyFont="1" applyFill="1" applyBorder="1" applyAlignment="1">
      <alignment horizontal="center" vertical="center" wrapText="1"/>
    </xf>
    <xf numFmtId="0" fontId="15" fillId="2" borderId="6" xfId="26" applyFont="1" applyFill="1" applyBorder="1" applyAlignment="1">
      <alignment horizontal="left" vertical="center" wrapText="1"/>
    </xf>
    <xf numFmtId="3" fontId="15" fillId="2" borderId="0" xfId="26" applyNumberFormat="1" applyFont="1" applyFill="1" applyBorder="1" applyAlignment="1">
      <alignment horizontal="right" vertical="center"/>
    </xf>
    <xf numFmtId="3" fontId="15" fillId="2" borderId="5" xfId="26" applyNumberFormat="1" applyFont="1" applyFill="1" applyBorder="1" applyAlignment="1">
      <alignment horizontal="right" vertical="center"/>
    </xf>
    <xf numFmtId="0" fontId="15" fillId="2" borderId="2" xfId="26" applyFont="1" applyFill="1" applyBorder="1" applyAlignment="1">
      <alignment horizontal="left" vertical="center"/>
    </xf>
    <xf numFmtId="0" fontId="15" fillId="2" borderId="22" xfId="26" applyFont="1" applyFill="1" applyBorder="1" applyAlignment="1">
      <alignment horizontal="left" vertical="center" wrapText="1"/>
    </xf>
    <xf numFmtId="3" fontId="15" fillId="2" borderId="22" xfId="26" applyNumberFormat="1" applyFont="1" applyFill="1" applyBorder="1" applyAlignment="1">
      <alignment horizontal="right" vertical="center"/>
    </xf>
    <xf numFmtId="0" fontId="48" fillId="0" borderId="0" xfId="0" applyFont="1" applyFill="1" applyAlignment="1">
      <alignment vertical="center" wrapText="1"/>
    </xf>
    <xf numFmtId="0" fontId="15" fillId="2" borderId="20" xfId="26" applyFont="1" applyFill="1" applyBorder="1" applyAlignment="1">
      <alignment vertical="center"/>
    </xf>
    <xf numFmtId="0" fontId="12" fillId="0" borderId="0" xfId="0" applyFont="1" applyFill="1"/>
    <xf numFmtId="0" fontId="43" fillId="12" borderId="4" xfId="28" applyFont="1" applyFill="1" applyBorder="1" applyAlignment="1">
      <alignment vertical="center" wrapText="1"/>
    </xf>
    <xf numFmtId="0" fontId="43" fillId="12" borderId="29" xfId="28" applyFont="1" applyFill="1" applyBorder="1" applyAlignment="1">
      <alignment vertical="center" wrapText="1"/>
    </xf>
    <xf numFmtId="3" fontId="16" fillId="2" borderId="4" xfId="0" applyNumberFormat="1" applyFont="1" applyFill="1" applyBorder="1" applyAlignment="1">
      <alignment horizontal="right" vertical="center"/>
    </xf>
    <xf numFmtId="3" fontId="51" fillId="2" borderId="5" xfId="0" applyNumberFormat="1" applyFont="1" applyFill="1" applyBorder="1" applyAlignment="1">
      <alignment horizontal="right" vertical="center"/>
    </xf>
    <xf numFmtId="0" fontId="15" fillId="2" borderId="6" xfId="0" applyFont="1" applyFill="1" applyBorder="1" applyAlignment="1">
      <alignment vertical="center"/>
    </xf>
    <xf numFmtId="0" fontId="15" fillId="2" borderId="2" xfId="0" applyFont="1" applyFill="1" applyBorder="1" applyAlignment="1">
      <alignment horizontal="right" vertical="top"/>
    </xf>
    <xf numFmtId="0" fontId="15" fillId="2" borderId="2" xfId="0" applyFont="1" applyFill="1" applyBorder="1" applyAlignment="1">
      <alignment horizontal="right" wrapText="1"/>
    </xf>
    <xf numFmtId="0" fontId="15" fillId="2" borderId="2" xfId="0" applyFont="1" applyFill="1" applyBorder="1" applyAlignment="1">
      <alignment horizontal="right" vertical="center" wrapText="1"/>
    </xf>
    <xf numFmtId="3" fontId="15" fillId="7" borderId="14" xfId="0" applyNumberFormat="1" applyFont="1" applyFill="1" applyBorder="1" applyAlignment="1">
      <alignment horizontal="left" vertical="center"/>
    </xf>
    <xf numFmtId="3" fontId="15" fillId="7" borderId="14" xfId="0" applyNumberFormat="1" applyFont="1" applyFill="1" applyBorder="1" applyAlignment="1">
      <alignment vertical="center"/>
    </xf>
    <xf numFmtId="3" fontId="15" fillId="7" borderId="14" xfId="0" applyNumberFormat="1" applyFont="1" applyFill="1" applyBorder="1" applyAlignment="1">
      <alignment horizontal="right" vertical="center"/>
    </xf>
    <xf numFmtId="3" fontId="15" fillId="7" borderId="5" xfId="0" quotePrefix="1" applyNumberFormat="1" applyFont="1" applyFill="1" applyBorder="1" applyAlignment="1">
      <alignment horizontal="left" vertical="center" wrapText="1"/>
    </xf>
    <xf numFmtId="3" fontId="15" fillId="7" borderId="5" xfId="0" applyNumberFormat="1" applyFont="1" applyFill="1" applyBorder="1" applyAlignment="1">
      <alignment vertical="center"/>
    </xf>
    <xf numFmtId="3" fontId="15" fillId="7" borderId="5" xfId="0" applyNumberFormat="1" applyFont="1" applyFill="1" applyBorder="1" applyAlignment="1">
      <alignment horizontal="right" vertical="center" wrapText="1"/>
    </xf>
    <xf numFmtId="3" fontId="15" fillId="7" borderId="3" xfId="0" quotePrefix="1" applyNumberFormat="1" applyFont="1" applyFill="1" applyBorder="1" applyAlignment="1">
      <alignment horizontal="left" vertical="center" wrapText="1"/>
    </xf>
    <xf numFmtId="3" fontId="15" fillId="7" borderId="3" xfId="0" applyNumberFormat="1" applyFont="1" applyFill="1" applyBorder="1" applyAlignment="1">
      <alignment horizontal="left" vertical="center" wrapText="1"/>
    </xf>
    <xf numFmtId="3" fontId="15" fillId="7" borderId="3" xfId="0" applyNumberFormat="1" applyFont="1" applyFill="1" applyBorder="1" applyAlignment="1">
      <alignment vertical="center"/>
    </xf>
    <xf numFmtId="3" fontId="15" fillId="7" borderId="3" xfId="0" applyNumberFormat="1" applyFont="1" applyFill="1" applyBorder="1" applyAlignment="1">
      <alignment horizontal="right" vertical="center"/>
    </xf>
    <xf numFmtId="3" fontId="15" fillId="7" borderId="5" xfId="0" applyNumberFormat="1" applyFont="1" applyFill="1" applyBorder="1" applyAlignment="1">
      <alignment horizontal="left" vertical="center" wrapText="1"/>
    </xf>
    <xf numFmtId="3" fontId="15" fillId="7" borderId="5" xfId="0" applyNumberFormat="1" applyFont="1" applyFill="1" applyBorder="1" applyAlignment="1">
      <alignment horizontal="right" vertical="center"/>
    </xf>
    <xf numFmtId="3" fontId="15" fillId="7" borderId="14" xfId="0" applyNumberFormat="1" applyFont="1" applyFill="1" applyBorder="1" applyAlignment="1">
      <alignment horizontal="left" vertical="center" wrapText="1"/>
    </xf>
    <xf numFmtId="176" fontId="15" fillId="7" borderId="5" xfId="24" applyNumberFormat="1" applyFont="1" applyFill="1" applyBorder="1" applyAlignment="1">
      <alignment vertical="center"/>
    </xf>
    <xf numFmtId="3" fontId="15" fillId="7" borderId="4" xfId="0" applyNumberFormat="1" applyFont="1" applyFill="1" applyBorder="1" applyAlignment="1">
      <alignment horizontal="left" vertical="center" wrapText="1"/>
    </xf>
    <xf numFmtId="9" fontId="15" fillId="7" borderId="4" xfId="24" applyFont="1" applyFill="1" applyBorder="1" applyAlignment="1">
      <alignment vertical="center"/>
    </xf>
    <xf numFmtId="3" fontId="15" fillId="7" borderId="4" xfId="0" applyNumberFormat="1" applyFont="1" applyFill="1" applyBorder="1" applyAlignment="1">
      <alignment horizontal="right" vertical="center"/>
    </xf>
    <xf numFmtId="3" fontId="15" fillId="7" borderId="5" xfId="0" applyNumberFormat="1" applyFont="1" applyFill="1" applyBorder="1" applyAlignment="1">
      <alignment horizontal="left" vertical="center" wrapText="1" indent="2"/>
    </xf>
    <xf numFmtId="9" fontId="15" fillId="7" borderId="5" xfId="24" applyFont="1" applyFill="1" applyBorder="1" applyAlignment="1">
      <alignment vertical="center"/>
    </xf>
    <xf numFmtId="3" fontId="15" fillId="7" borderId="0" xfId="0" applyNumberFormat="1" applyFont="1" applyFill="1" applyBorder="1" applyAlignment="1">
      <alignment horizontal="left" vertical="center" wrapText="1" indent="2"/>
    </xf>
    <xf numFmtId="9" fontId="15" fillId="7" borderId="0" xfId="24" applyFont="1" applyFill="1" applyBorder="1" applyAlignment="1">
      <alignment vertical="center"/>
    </xf>
    <xf numFmtId="3" fontId="15" fillId="7" borderId="0" xfId="0" applyNumberFormat="1" applyFont="1" applyFill="1" applyBorder="1" applyAlignment="1">
      <alignment horizontal="right" vertical="center"/>
    </xf>
    <xf numFmtId="3" fontId="15" fillId="7" borderId="22" xfId="0" applyNumberFormat="1" applyFont="1" applyFill="1" applyBorder="1" applyAlignment="1">
      <alignment horizontal="left" vertical="center" wrapText="1"/>
    </xf>
    <xf numFmtId="3" fontId="15" fillId="7" borderId="22" xfId="0" applyNumberFormat="1" applyFont="1" applyFill="1" applyBorder="1" applyAlignment="1">
      <alignment vertical="center"/>
    </xf>
    <xf numFmtId="3" fontId="15" fillId="7" borderId="22" xfId="0" applyNumberFormat="1" applyFont="1" applyFill="1" applyBorder="1" applyAlignment="1">
      <alignment horizontal="right" vertical="center"/>
    </xf>
    <xf numFmtId="3" fontId="15" fillId="7" borderId="3" xfId="0" applyNumberFormat="1" applyFont="1" applyFill="1" applyBorder="1" applyAlignment="1">
      <alignment horizontal="right" vertical="center" wrapText="1"/>
    </xf>
    <xf numFmtId="0" fontId="32" fillId="2" borderId="5" xfId="0" applyFont="1" applyFill="1" applyBorder="1" applyAlignment="1">
      <alignment horizontal="left" vertical="center"/>
    </xf>
    <xf numFmtId="10" fontId="43" fillId="10" borderId="4" xfId="16" applyNumberFormat="1" applyFont="1" applyFill="1" applyBorder="1" applyAlignment="1">
      <alignment horizontal="right" vertical="center"/>
    </xf>
    <xf numFmtId="3" fontId="43" fillId="10" borderId="15" xfId="0" applyNumberFormat="1" applyFont="1" applyFill="1" applyBorder="1" applyAlignment="1">
      <alignment horizontal="right" vertical="center"/>
    </xf>
    <xf numFmtId="0" fontId="15" fillId="2" borderId="40" xfId="0" applyFont="1" applyFill="1" applyBorder="1" applyAlignment="1">
      <alignment horizontal="right" vertical="center" wrapText="1"/>
    </xf>
    <xf numFmtId="0" fontId="15" fillId="2" borderId="40" xfId="25" quotePrefix="1" applyNumberFormat="1" applyFont="1" applyFill="1" applyBorder="1" applyAlignment="1">
      <alignment horizontal="right" vertical="center" wrapText="1"/>
    </xf>
    <xf numFmtId="0" fontId="15" fillId="2" borderId="36" xfId="25" quotePrefix="1" applyNumberFormat="1" applyFont="1" applyFill="1" applyBorder="1" applyAlignment="1">
      <alignment vertical="center" wrapText="1"/>
    </xf>
    <xf numFmtId="0" fontId="43" fillId="2" borderId="5" xfId="26" applyFont="1" applyFill="1" applyBorder="1" applyAlignment="1">
      <alignment horizontal="left" vertical="center" wrapText="1"/>
    </xf>
    <xf numFmtId="3" fontId="43" fillId="2" borderId="5" xfId="26" applyNumberFormat="1" applyFont="1" applyFill="1" applyBorder="1" applyAlignment="1">
      <alignment horizontal="right" vertical="center"/>
    </xf>
    <xf numFmtId="0" fontId="43" fillId="2" borderId="5" xfId="26" applyFont="1" applyFill="1" applyBorder="1" applyAlignment="1">
      <alignment horizontal="left" vertical="center"/>
    </xf>
    <xf numFmtId="0" fontId="43" fillId="2" borderId="23" xfId="26" applyFont="1" applyFill="1" applyBorder="1" applyAlignment="1">
      <alignment horizontal="left" vertical="center" wrapText="1"/>
    </xf>
    <xf numFmtId="3" fontId="43" fillId="2" borderId="23" xfId="26" applyNumberFormat="1" applyFont="1" applyFill="1" applyBorder="1" applyAlignment="1">
      <alignment horizontal="right" vertical="center"/>
    </xf>
    <xf numFmtId="0" fontId="43" fillId="2" borderId="5" xfId="26" applyFont="1" applyFill="1" applyBorder="1" applyAlignment="1">
      <alignment vertical="center"/>
    </xf>
    <xf numFmtId="3" fontId="43" fillId="0" borderId="5" xfId="26" applyNumberFormat="1" applyFont="1" applyFill="1" applyBorder="1" applyAlignment="1">
      <alignment vertical="center"/>
    </xf>
    <xf numFmtId="3" fontId="15" fillId="0" borderId="6" xfId="26" applyNumberFormat="1" applyFont="1" applyFill="1" applyBorder="1" applyAlignment="1">
      <alignment vertical="center"/>
    </xf>
    <xf numFmtId="3" fontId="43" fillId="2" borderId="4" xfId="26" applyNumberFormat="1" applyFont="1" applyFill="1" applyBorder="1" applyAlignment="1">
      <alignment horizontal="right" vertical="center"/>
    </xf>
    <xf numFmtId="3" fontId="43" fillId="2" borderId="22" xfId="26" applyNumberFormat="1" applyFont="1" applyFill="1" applyBorder="1" applyAlignment="1">
      <alignment horizontal="right" vertical="center"/>
    </xf>
    <xf numFmtId="0" fontId="43" fillId="2" borderId="6" xfId="25" applyNumberFormat="1" applyFont="1" applyFill="1" applyBorder="1" applyAlignment="1">
      <alignment horizontal="left" vertical="center" wrapText="1"/>
    </xf>
    <xf numFmtId="3" fontId="43" fillId="2" borderId="6" xfId="26" applyNumberFormat="1" applyFont="1" applyFill="1" applyBorder="1" applyAlignment="1">
      <alignment horizontal="right" vertical="center"/>
    </xf>
    <xf numFmtId="9" fontId="43" fillId="2" borderId="20" xfId="16" applyFont="1" applyFill="1" applyBorder="1" applyAlignment="1">
      <alignment vertical="center" wrapText="1"/>
    </xf>
    <xf numFmtId="9" fontId="43" fillId="2" borderId="4" xfId="16" applyFont="1" applyFill="1" applyBorder="1" applyAlignment="1">
      <alignment vertical="center" wrapText="1"/>
    </xf>
    <xf numFmtId="9" fontId="43" fillId="2" borderId="5" xfId="16" applyFont="1" applyFill="1" applyBorder="1" applyAlignment="1">
      <alignment vertical="center" wrapText="1"/>
    </xf>
    <xf numFmtId="3" fontId="43" fillId="8" borderId="5" xfId="24" applyNumberFormat="1" applyFont="1" applyFill="1" applyBorder="1" applyAlignment="1">
      <alignment vertical="center"/>
    </xf>
    <xf numFmtId="3" fontId="43" fillId="8" borderId="0" xfId="24" applyNumberFormat="1" applyFont="1" applyFill="1" applyBorder="1" applyAlignment="1">
      <alignment vertical="center"/>
    </xf>
    <xf numFmtId="9" fontId="43" fillId="8" borderId="0" xfId="24" applyFont="1" applyFill="1" applyBorder="1" applyAlignment="1">
      <alignment horizontal="right" vertical="center"/>
    </xf>
    <xf numFmtId="3" fontId="51" fillId="8" borderId="5" xfId="24" applyNumberFormat="1" applyFont="1" applyFill="1" applyBorder="1" applyAlignment="1">
      <alignment vertical="center"/>
    </xf>
    <xf numFmtId="9" fontId="43" fillId="8" borderId="5" xfId="24" applyFont="1" applyFill="1" applyBorder="1" applyAlignment="1">
      <alignment horizontal="right" vertical="center"/>
    </xf>
    <xf numFmtId="3" fontId="15" fillId="8" borderId="6" xfId="25" applyNumberFormat="1" applyFont="1" applyFill="1" applyBorder="1" applyAlignment="1">
      <alignment vertical="center"/>
    </xf>
    <xf numFmtId="9" fontId="43" fillId="8" borderId="6" xfId="24" applyFont="1" applyFill="1" applyBorder="1" applyAlignment="1">
      <alignment horizontal="right" vertical="center"/>
    </xf>
    <xf numFmtId="3" fontId="16" fillId="8" borderId="6" xfId="25" applyNumberFormat="1" applyFont="1" applyFill="1" applyBorder="1" applyAlignment="1">
      <alignment vertical="center"/>
    </xf>
    <xf numFmtId="9" fontId="15" fillId="2" borderId="6" xfId="16" applyFont="1" applyFill="1" applyBorder="1" applyAlignment="1">
      <alignment vertical="center"/>
    </xf>
    <xf numFmtId="0" fontId="15" fillId="12" borderId="41" xfId="28" applyFont="1" applyFill="1" applyBorder="1" applyAlignment="1">
      <alignment horizontal="right" vertical="center" wrapText="1"/>
    </xf>
    <xf numFmtId="0" fontId="43" fillId="2" borderId="0" xfId="25" applyNumberFormat="1" applyFont="1" applyFill="1" applyBorder="1" applyAlignment="1">
      <alignment horizontal="left" vertical="center"/>
    </xf>
    <xf numFmtId="3" fontId="43" fillId="2" borderId="0" xfId="0" applyNumberFormat="1" applyFont="1" applyFill="1" applyBorder="1" applyAlignment="1">
      <alignment horizontal="right" vertical="center"/>
    </xf>
    <xf numFmtId="0" fontId="43" fillId="2" borderId="5" xfId="25" applyNumberFormat="1" applyFont="1" applyFill="1" applyBorder="1" applyAlignment="1">
      <alignment horizontal="left" vertical="center"/>
    </xf>
    <xf numFmtId="0" fontId="9" fillId="0" borderId="0" xfId="28" applyAlignment="1">
      <alignment vertical="center"/>
    </xf>
    <xf numFmtId="0" fontId="15" fillId="12" borderId="6" xfId="28" applyFont="1" applyFill="1" applyBorder="1" applyAlignment="1">
      <alignment vertical="center" wrapText="1"/>
    </xf>
    <xf numFmtId="3" fontId="15" fillId="2" borderId="6" xfId="28" applyNumberFormat="1" applyFont="1" applyFill="1" applyBorder="1" applyAlignment="1">
      <alignment horizontal="right"/>
    </xf>
    <xf numFmtId="3" fontId="43" fillId="2" borderId="0" xfId="0" applyNumberFormat="1" applyFont="1" applyFill="1" applyBorder="1" applyAlignment="1">
      <alignment vertical="center"/>
    </xf>
    <xf numFmtId="3" fontId="43" fillId="2" borderId="6" xfId="0" applyNumberFormat="1" applyFont="1" applyFill="1" applyBorder="1" applyAlignment="1">
      <alignment vertical="center"/>
    </xf>
    <xf numFmtId="3" fontId="43" fillId="2" borderId="20" xfId="26" applyNumberFormat="1" applyFont="1" applyFill="1" applyBorder="1" applyAlignment="1">
      <alignment vertical="center"/>
    </xf>
    <xf numFmtId="3" fontId="43" fillId="9" borderId="5" xfId="26" applyNumberFormat="1" applyFont="1" applyFill="1" applyBorder="1" applyAlignment="1">
      <alignment vertical="center"/>
    </xf>
    <xf numFmtId="3" fontId="43" fillId="2" borderId="5" xfId="26" applyNumberFormat="1" applyFont="1" applyFill="1" applyBorder="1" applyAlignment="1">
      <alignment vertical="center"/>
    </xf>
    <xf numFmtId="3" fontId="43" fillId="9" borderId="22" xfId="26" applyNumberFormat="1" applyFont="1" applyFill="1" applyBorder="1" applyAlignment="1">
      <alignment vertical="center"/>
    </xf>
    <xf numFmtId="3" fontId="43" fillId="2" borderId="22" xfId="26" applyNumberFormat="1" applyFont="1" applyFill="1" applyBorder="1" applyAlignment="1">
      <alignment vertical="center"/>
    </xf>
    <xf numFmtId="3" fontId="43" fillId="9" borderId="20" xfId="26" applyNumberFormat="1" applyFont="1" applyFill="1" applyBorder="1" applyAlignment="1">
      <alignment vertical="center"/>
    </xf>
    <xf numFmtId="3" fontId="53" fillId="2" borderId="5" xfId="26" applyNumberFormat="1" applyFont="1" applyFill="1" applyBorder="1" applyAlignment="1">
      <alignment vertical="center"/>
    </xf>
    <xf numFmtId="0" fontId="43" fillId="2" borderId="5" xfId="26" applyFont="1" applyFill="1" applyBorder="1" applyAlignment="1">
      <alignment horizontal="left" vertical="center" indent="1"/>
    </xf>
    <xf numFmtId="0" fontId="43" fillId="2" borderId="6" xfId="26" applyFont="1" applyFill="1" applyBorder="1" applyAlignment="1">
      <alignment horizontal="left" vertical="center" indent="1"/>
    </xf>
    <xf numFmtId="3" fontId="43" fillId="2" borderId="6" xfId="26" applyNumberFormat="1" applyFont="1" applyFill="1" applyBorder="1" applyAlignment="1">
      <alignment vertical="center"/>
    </xf>
    <xf numFmtId="0" fontId="38" fillId="2" borderId="0" xfId="26" applyFont="1" applyFill="1" applyAlignment="1">
      <alignment vertical="center"/>
    </xf>
    <xf numFmtId="3" fontId="43" fillId="8" borderId="4" xfId="0" applyNumberFormat="1" applyFont="1" applyFill="1" applyBorder="1" applyAlignment="1">
      <alignment horizontal="right" vertical="center"/>
    </xf>
    <xf numFmtId="3" fontId="43" fillId="8" borderId="22" xfId="0" applyNumberFormat="1" applyFont="1" applyFill="1" applyBorder="1" applyAlignment="1">
      <alignment horizontal="right" vertical="center"/>
    </xf>
    <xf numFmtId="3" fontId="15" fillId="8" borderId="6" xfId="0" applyNumberFormat="1" applyFont="1" applyFill="1" applyBorder="1" applyAlignment="1">
      <alignment horizontal="right" vertical="center"/>
    </xf>
    <xf numFmtId="3" fontId="15" fillId="0" borderId="20" xfId="26" applyNumberFormat="1" applyFont="1" applyFill="1" applyBorder="1" applyAlignment="1">
      <alignment vertical="center"/>
    </xf>
    <xf numFmtId="3" fontId="43" fillId="2" borderId="4" xfId="0" applyNumberFormat="1" applyFont="1" applyFill="1" applyBorder="1" applyAlignment="1">
      <alignment vertical="center"/>
    </xf>
    <xf numFmtId="3" fontId="43" fillId="2" borderId="23" xfId="0" applyNumberFormat="1" applyFont="1" applyFill="1" applyBorder="1" applyAlignment="1">
      <alignment vertical="center"/>
    </xf>
    <xf numFmtId="14" fontId="43" fillId="2" borderId="0" xfId="26" applyNumberFormat="1" applyFont="1" applyFill="1" applyBorder="1" applyAlignment="1">
      <alignment horizontal="left" vertical="center"/>
    </xf>
    <xf numFmtId="167" fontId="43" fillId="2" borderId="0" xfId="26" applyNumberFormat="1" applyFont="1" applyFill="1" applyBorder="1" applyAlignment="1">
      <alignment vertical="center"/>
    </xf>
    <xf numFmtId="14" fontId="43" fillId="2" borderId="5" xfId="26" applyNumberFormat="1" applyFont="1" applyFill="1" applyBorder="1" applyAlignment="1">
      <alignment horizontal="left" vertical="center"/>
    </xf>
    <xf numFmtId="0" fontId="63" fillId="2" borderId="0" xfId="26" quotePrefix="1" applyFont="1" applyFill="1" applyBorder="1" applyAlignment="1">
      <alignment vertical="center"/>
    </xf>
    <xf numFmtId="14" fontId="43" fillId="2" borderId="6" xfId="26" applyNumberFormat="1" applyFont="1" applyFill="1" applyBorder="1" applyAlignment="1">
      <alignment horizontal="left" vertical="center"/>
    </xf>
    <xf numFmtId="0" fontId="43" fillId="2" borderId="0" xfId="26" quotePrefix="1" applyFont="1" applyFill="1" applyBorder="1" applyAlignment="1">
      <alignment horizontal="left" vertical="center"/>
    </xf>
    <xf numFmtId="0" fontId="15" fillId="2" borderId="0"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 xfId="0" applyFont="1" applyFill="1" applyBorder="1" applyAlignment="1">
      <alignment horizontal="right" vertical="center" wrapText="1"/>
    </xf>
    <xf numFmtId="0" fontId="15" fillId="2" borderId="36" xfId="0" applyFont="1" applyFill="1" applyBorder="1" applyAlignment="1">
      <alignment horizontal="left" vertical="center"/>
    </xf>
    <xf numFmtId="3" fontId="43" fillId="2" borderId="30" xfId="25" applyNumberFormat="1" applyFont="1" applyFill="1" applyBorder="1" applyAlignment="1">
      <alignment horizontal="right" vertical="center" wrapText="1"/>
    </xf>
    <xf numFmtId="3" fontId="43" fillId="2" borderId="37" xfId="25" applyNumberFormat="1" applyFont="1" applyFill="1" applyBorder="1" applyAlignment="1">
      <alignment horizontal="right" vertical="center" wrapText="1"/>
    </xf>
    <xf numFmtId="3" fontId="43" fillId="2" borderId="4" xfId="25" applyNumberFormat="1" applyFont="1" applyFill="1" applyBorder="1" applyAlignment="1">
      <alignment horizontal="right" vertical="center" wrapText="1"/>
    </xf>
    <xf numFmtId="3" fontId="43" fillId="2" borderId="31" xfId="25" applyNumberFormat="1" applyFont="1" applyFill="1" applyBorder="1" applyAlignment="1">
      <alignment horizontal="right" vertical="center" wrapText="1"/>
    </xf>
    <xf numFmtId="3" fontId="43" fillId="2" borderId="38" xfId="25" applyNumberFormat="1" applyFont="1" applyFill="1" applyBorder="1" applyAlignment="1">
      <alignment horizontal="right" vertical="center" wrapText="1"/>
    </xf>
    <xf numFmtId="3" fontId="43" fillId="2" borderId="22" xfId="25" applyNumberFormat="1" applyFont="1" applyFill="1" applyBorder="1" applyAlignment="1">
      <alignment horizontal="right" vertical="center" wrapText="1"/>
    </xf>
    <xf numFmtId="0" fontId="43" fillId="2" borderId="6" xfId="0" applyFont="1" applyFill="1" applyBorder="1" applyAlignment="1">
      <alignment horizontal="left" vertical="center" wrapText="1"/>
    </xf>
    <xf numFmtId="3" fontId="43" fillId="2" borderId="32" xfId="0" applyNumberFormat="1" applyFont="1" applyFill="1" applyBorder="1" applyAlignment="1">
      <alignment horizontal="right" vertical="center" wrapText="1"/>
    </xf>
    <xf numFmtId="3" fontId="43" fillId="2" borderId="39" xfId="0" applyNumberFormat="1" applyFont="1" applyFill="1" applyBorder="1" applyAlignment="1">
      <alignment horizontal="right" vertical="center" wrapText="1"/>
    </xf>
    <xf numFmtId="3" fontId="43" fillId="2" borderId="6" xfId="0" applyNumberFormat="1" applyFont="1" applyFill="1" applyBorder="1" applyAlignment="1">
      <alignment horizontal="right" vertical="center" wrapText="1"/>
    </xf>
    <xf numFmtId="0" fontId="29" fillId="0" borderId="1" xfId="0" applyFont="1" applyBorder="1" applyAlignment="1">
      <alignment vertical="center"/>
    </xf>
    <xf numFmtId="174" fontId="16" fillId="2" borderId="0" xfId="0" applyNumberFormat="1" applyFont="1" applyFill="1" applyBorder="1" applyAlignment="1">
      <alignment horizontal="right" vertical="center"/>
    </xf>
    <xf numFmtId="174" fontId="15" fillId="2" borderId="0" xfId="0" applyNumberFormat="1" applyFont="1" applyFill="1" applyBorder="1" applyAlignment="1">
      <alignment horizontal="right" vertical="center"/>
    </xf>
    <xf numFmtId="0" fontId="43" fillId="2" borderId="5" xfId="0" applyFont="1" applyFill="1" applyBorder="1" applyAlignment="1">
      <alignment vertical="center"/>
    </xf>
    <xf numFmtId="0" fontId="43" fillId="2" borderId="5" xfId="0" applyFont="1" applyFill="1" applyBorder="1" applyAlignment="1">
      <alignment horizontal="left" vertical="center" indent="1"/>
    </xf>
    <xf numFmtId="176" fontId="51" fillId="2" borderId="5" xfId="24" applyNumberFormat="1" applyFont="1" applyFill="1" applyBorder="1" applyAlignment="1">
      <alignment horizontal="right" vertical="center"/>
    </xf>
    <xf numFmtId="176" fontId="43" fillId="2" borderId="5" xfId="24" applyNumberFormat="1" applyFont="1" applyFill="1" applyBorder="1" applyAlignment="1">
      <alignment horizontal="right" vertical="center"/>
    </xf>
    <xf numFmtId="176" fontId="51" fillId="2" borderId="5" xfId="24" applyNumberFormat="1" applyFont="1" applyFill="1" applyBorder="1" applyAlignment="1">
      <alignment horizontal="right" vertical="center" wrapText="1"/>
    </xf>
    <xf numFmtId="176" fontId="43" fillId="2" borderId="5" xfId="24" applyNumberFormat="1" applyFont="1" applyFill="1" applyBorder="1" applyAlignment="1">
      <alignment horizontal="right" vertical="center" wrapText="1"/>
    </xf>
    <xf numFmtId="0" fontId="58" fillId="2" borderId="0" xfId="0" applyFont="1" applyFill="1" applyBorder="1" applyAlignment="1">
      <alignment horizontal="left" vertical="center"/>
    </xf>
    <xf numFmtId="0" fontId="58" fillId="2" borderId="0" xfId="0" applyFont="1" applyFill="1" applyBorder="1" applyAlignment="1">
      <alignment vertical="center"/>
    </xf>
    <xf numFmtId="3" fontId="51" fillId="2" borderId="0" xfId="0" applyNumberFormat="1" applyFont="1" applyFill="1" applyBorder="1" applyAlignment="1">
      <alignment vertical="center"/>
    </xf>
    <xf numFmtId="0" fontId="58" fillId="2" borderId="5" xfId="0" applyFont="1" applyFill="1" applyBorder="1" applyAlignment="1">
      <alignment horizontal="left" vertical="center"/>
    </xf>
    <xf numFmtId="0" fontId="58" fillId="2" borderId="5" xfId="0" applyFont="1" applyFill="1" applyBorder="1" applyAlignment="1">
      <alignment vertical="center"/>
    </xf>
    <xf numFmtId="3" fontId="51" fillId="2" borderId="5" xfId="0" applyNumberFormat="1" applyFont="1" applyFill="1" applyBorder="1" applyAlignment="1">
      <alignment vertical="center"/>
    </xf>
    <xf numFmtId="3" fontId="51" fillId="2" borderId="14" xfId="0" applyNumberFormat="1" applyFont="1" applyFill="1" applyBorder="1" applyAlignment="1">
      <alignment vertical="center"/>
    </xf>
    <xf numFmtId="3" fontId="43" fillId="2" borderId="14" xfId="0" applyNumberFormat="1" applyFont="1" applyFill="1" applyBorder="1" applyAlignment="1">
      <alignment vertical="center"/>
    </xf>
    <xf numFmtId="3" fontId="51" fillId="2" borderId="4" xfId="0" applyNumberFormat="1" applyFont="1" applyFill="1" applyBorder="1" applyAlignment="1">
      <alignment vertical="center"/>
    </xf>
    <xf numFmtId="3" fontId="51" fillId="0" borderId="5" xfId="0" applyNumberFormat="1" applyFont="1" applyFill="1" applyBorder="1" applyAlignment="1">
      <alignment vertical="center"/>
    </xf>
    <xf numFmtId="0" fontId="58" fillId="2" borderId="5" xfId="0" applyFont="1" applyFill="1" applyBorder="1" applyAlignment="1">
      <alignment horizontal="left" vertical="center" wrapText="1"/>
    </xf>
    <xf numFmtId="0" fontId="32" fillId="2" borderId="6" xfId="0" applyFont="1" applyFill="1" applyBorder="1" applyAlignment="1">
      <alignment horizontal="left" vertical="center"/>
    </xf>
    <xf numFmtId="3" fontId="51" fillId="2" borderId="15" xfId="0" applyNumberFormat="1" applyFont="1" applyFill="1" applyBorder="1" applyAlignment="1">
      <alignment vertical="center"/>
    </xf>
    <xf numFmtId="3" fontId="43" fillId="2" borderId="15" xfId="0" applyNumberFormat="1" applyFont="1" applyFill="1" applyBorder="1" applyAlignment="1">
      <alignment vertical="center"/>
    </xf>
    <xf numFmtId="0" fontId="43" fillId="2" borderId="5" xfId="0" applyFont="1" applyFill="1" applyBorder="1" applyAlignment="1">
      <alignment horizontal="left" vertical="center"/>
    </xf>
    <xf numFmtId="0" fontId="43" fillId="2" borderId="5" xfId="0" applyFont="1" applyFill="1" applyBorder="1" applyAlignment="1">
      <alignment vertical="center" wrapText="1"/>
    </xf>
    <xf numFmtId="0" fontId="43" fillId="2" borderId="6" xfId="0" applyFont="1" applyFill="1" applyBorder="1" applyAlignment="1">
      <alignment horizontal="left" vertical="center"/>
    </xf>
    <xf numFmtId="0" fontId="43" fillId="2" borderId="5" xfId="0" applyFont="1" applyFill="1" applyBorder="1" applyAlignment="1">
      <alignment horizontal="justify" vertical="center" wrapText="1"/>
    </xf>
    <xf numFmtId="0" fontId="43" fillId="2" borderId="5" xfId="0" applyFont="1" applyFill="1" applyBorder="1" applyAlignment="1">
      <alignment horizontal="left" vertical="center" wrapText="1" indent="2"/>
    </xf>
    <xf numFmtId="3" fontId="43" fillId="2" borderId="5" xfId="0" quotePrefix="1" applyNumberFormat="1" applyFont="1" applyFill="1" applyBorder="1" applyAlignment="1">
      <alignment horizontal="right" vertical="center"/>
    </xf>
    <xf numFmtId="0" fontId="43" fillId="2" borderId="0" xfId="0" applyFont="1" applyFill="1" applyBorder="1" applyAlignment="1">
      <alignment horizontal="justify" vertical="center" wrapText="1"/>
    </xf>
    <xf numFmtId="3" fontId="43" fillId="2" borderId="5" xfId="0" applyNumberFormat="1" applyFont="1" applyFill="1" applyBorder="1" applyAlignment="1">
      <alignment horizontal="right" vertical="center" wrapText="1"/>
    </xf>
    <xf numFmtId="0" fontId="43" fillId="2" borderId="22" xfId="0" applyFont="1" applyFill="1" applyBorder="1" applyAlignment="1">
      <alignment horizontal="justify" vertical="center" wrapText="1"/>
    </xf>
    <xf numFmtId="3" fontId="43" fillId="2" borderId="22" xfId="0" applyNumberFormat="1" applyFont="1" applyFill="1" applyBorder="1" applyAlignment="1">
      <alignment vertical="center"/>
    </xf>
    <xf numFmtId="3" fontId="43" fillId="2" borderId="22" xfId="0" quotePrefix="1" applyNumberFormat="1" applyFont="1" applyFill="1" applyBorder="1" applyAlignment="1">
      <alignment horizontal="right" vertical="center"/>
    </xf>
    <xf numFmtId="0" fontId="43" fillId="2" borderId="6" xfId="0" applyFont="1" applyFill="1" applyBorder="1" applyAlignment="1">
      <alignment horizontal="justify" vertical="center" wrapText="1"/>
    </xf>
    <xf numFmtId="3" fontId="43" fillId="2" borderId="6" xfId="0" applyNumberFormat="1" applyFont="1" applyFill="1" applyBorder="1" applyAlignment="1">
      <alignment horizontal="right" vertical="center"/>
    </xf>
    <xf numFmtId="3" fontId="43" fillId="9" borderId="21" xfId="0" applyNumberFormat="1" applyFont="1" applyFill="1" applyBorder="1" applyAlignment="1">
      <alignment horizontal="right" vertical="center"/>
    </xf>
    <xf numFmtId="3" fontId="43" fillId="9" borderId="5" xfId="0" applyNumberFormat="1" applyFont="1" applyFill="1" applyBorder="1" applyAlignment="1">
      <alignment horizontal="right" vertical="center"/>
    </xf>
    <xf numFmtId="3" fontId="43" fillId="9" borderId="22" xfId="0" applyNumberFormat="1" applyFont="1" applyFill="1" applyBorder="1" applyAlignment="1">
      <alignment horizontal="right" vertical="center"/>
    </xf>
    <xf numFmtId="3" fontId="43" fillId="9" borderId="4" xfId="0" applyNumberFormat="1" applyFont="1" applyFill="1" applyBorder="1" applyAlignment="1">
      <alignment horizontal="right" vertical="center"/>
    </xf>
    <xf numFmtId="3" fontId="43" fillId="9" borderId="6" xfId="0" applyNumberFormat="1" applyFont="1" applyFill="1" applyBorder="1" applyAlignment="1">
      <alignment horizontal="right" vertical="center"/>
    </xf>
    <xf numFmtId="3" fontId="43" fillId="2" borderId="5" xfId="25" applyNumberFormat="1" applyFont="1" applyFill="1" applyBorder="1" applyAlignment="1">
      <alignment horizontal="right" vertical="center" wrapText="1"/>
    </xf>
    <xf numFmtId="3" fontId="52" fillId="2" borderId="5" xfId="25" applyNumberFormat="1" applyFont="1" applyFill="1" applyBorder="1" applyAlignment="1">
      <alignment horizontal="right" vertical="center" wrapText="1"/>
    </xf>
    <xf numFmtId="0" fontId="18" fillId="2" borderId="0" xfId="0" applyFont="1" applyFill="1" applyBorder="1" applyAlignment="1">
      <alignment horizontal="left" vertical="center" wrapText="1"/>
    </xf>
    <xf numFmtId="0" fontId="48" fillId="0" borderId="0" xfId="0" applyFont="1" applyFill="1" applyAlignment="1">
      <alignment horizontal="left" vertical="center"/>
    </xf>
    <xf numFmtId="176" fontId="15" fillId="0" borderId="14" xfId="16" applyNumberFormat="1" applyFont="1" applyFill="1" applyBorder="1" applyAlignment="1">
      <alignment horizontal="right" vertical="center"/>
    </xf>
    <xf numFmtId="10" fontId="31" fillId="0" borderId="0" xfId="30" applyNumberFormat="1" applyFont="1" applyBorder="1" applyAlignment="1">
      <alignment vertical="center"/>
    </xf>
    <xf numFmtId="0" fontId="67" fillId="2" borderId="0" xfId="0" applyFont="1" applyFill="1" applyAlignment="1">
      <alignment horizontal="left" vertical="center"/>
    </xf>
    <xf numFmtId="0" fontId="15" fillId="2" borderId="0" xfId="0" quotePrefix="1" applyFont="1" applyFill="1" applyBorder="1" applyAlignment="1">
      <alignment vertical="center" wrapText="1"/>
    </xf>
    <xf numFmtId="0" fontId="43" fillId="2" borderId="0" xfId="0" applyFont="1" applyFill="1" applyAlignment="1">
      <alignment vertical="center"/>
    </xf>
    <xf numFmtId="0" fontId="68" fillId="2" borderId="0" xfId="0" quotePrefix="1" applyFont="1" applyFill="1" applyBorder="1" applyAlignment="1">
      <alignment vertical="center" wrapText="1"/>
    </xf>
    <xf numFmtId="0" fontId="68" fillId="0" borderId="0" xfId="0" quotePrefix="1" applyFont="1" applyFill="1" applyBorder="1" applyAlignment="1">
      <alignment vertical="center" wrapText="1"/>
    </xf>
    <xf numFmtId="0" fontId="65" fillId="0" borderId="0" xfId="0" applyFont="1" applyAlignment="1"/>
    <xf numFmtId="0" fontId="68" fillId="0" borderId="0" xfId="0" quotePrefix="1" applyFont="1" applyFill="1" applyBorder="1" applyAlignment="1">
      <alignment horizontal="left" vertical="center"/>
    </xf>
    <xf numFmtId="0" fontId="68" fillId="2" borderId="0" xfId="0" quotePrefix="1" applyFont="1" applyFill="1" applyBorder="1" applyAlignment="1">
      <alignment vertical="center"/>
    </xf>
    <xf numFmtId="14" fontId="69" fillId="2" borderId="3" xfId="0" quotePrefix="1" applyNumberFormat="1" applyFont="1" applyFill="1" applyBorder="1" applyAlignment="1">
      <alignment horizontal="right" vertical="center"/>
    </xf>
    <xf numFmtId="14" fontId="70" fillId="2" borderId="3" xfId="0" quotePrefix="1" applyNumberFormat="1" applyFont="1" applyFill="1" applyBorder="1" applyAlignment="1">
      <alignment horizontal="right" vertical="center"/>
    </xf>
    <xf numFmtId="0" fontId="72" fillId="2" borderId="0" xfId="0" applyFont="1" applyFill="1" applyAlignment="1">
      <alignment vertical="center"/>
    </xf>
    <xf numFmtId="0" fontId="68" fillId="2" borderId="0" xfId="0" quotePrefix="1" applyFont="1" applyFill="1" applyBorder="1" applyAlignment="1">
      <alignment horizontal="left" vertical="center"/>
    </xf>
    <xf numFmtId="0" fontId="72" fillId="2" borderId="0" xfId="0" applyFont="1" applyFill="1"/>
    <xf numFmtId="0" fontId="72" fillId="2" borderId="0" xfId="0" applyFont="1" applyFill="1" applyAlignment="1"/>
    <xf numFmtId="0" fontId="68" fillId="2" borderId="0" xfId="28" quotePrefix="1" applyFont="1" applyFill="1" applyBorder="1" applyAlignment="1">
      <alignment horizontal="left" vertical="center"/>
    </xf>
    <xf numFmtId="0" fontId="68" fillId="2" borderId="0" xfId="26" quotePrefix="1" applyFont="1" applyFill="1" applyBorder="1" applyAlignment="1">
      <alignment vertical="center" wrapText="1"/>
    </xf>
    <xf numFmtId="0" fontId="68" fillId="2" borderId="0" xfId="26" applyFont="1" applyFill="1" applyBorder="1" applyAlignment="1">
      <alignment vertical="center"/>
    </xf>
    <xf numFmtId="164" fontId="48" fillId="2" borderId="0" xfId="0" applyNumberFormat="1" applyFont="1" applyFill="1" applyBorder="1" applyAlignment="1">
      <alignment horizontal="right"/>
    </xf>
    <xf numFmtId="0" fontId="74" fillId="2" borderId="18" xfId="0" applyFont="1" applyFill="1" applyBorder="1" applyAlignment="1">
      <alignment horizontal="right" vertical="center" wrapText="1"/>
    </xf>
    <xf numFmtId="0" fontId="74" fillId="2" borderId="18" xfId="0" applyFont="1" applyFill="1" applyBorder="1" applyAlignment="1">
      <alignment horizontal="right" vertical="center"/>
    </xf>
    <xf numFmtId="0" fontId="68" fillId="2" borderId="0" xfId="0" applyFont="1" applyFill="1" applyAlignment="1">
      <alignment horizontal="left" wrapText="1"/>
    </xf>
    <xf numFmtId="3" fontId="15" fillId="2" borderId="0" xfId="0" applyNumberFormat="1" applyFont="1" applyFill="1" applyBorder="1" applyAlignment="1">
      <alignment horizontal="right" vertical="center"/>
    </xf>
    <xf numFmtId="0" fontId="75" fillId="0" borderId="0" xfId="31" applyFont="1" applyFill="1" applyBorder="1" applyAlignment="1">
      <alignment horizontal="center" vertical="center" wrapText="1"/>
    </xf>
    <xf numFmtId="0" fontId="75" fillId="13" borderId="0" xfId="31" applyFont="1" applyFill="1" applyBorder="1" applyAlignment="1">
      <alignment horizontal="center" vertical="center" wrapText="1"/>
    </xf>
    <xf numFmtId="0" fontId="15" fillId="2" borderId="2" xfId="26" applyFont="1" applyFill="1" applyBorder="1" applyAlignment="1">
      <alignment horizontal="right" vertical="center" wrapText="1"/>
    </xf>
    <xf numFmtId="0" fontId="15" fillId="2" borderId="5" xfId="26" applyFont="1" applyFill="1" applyBorder="1" applyAlignment="1">
      <alignment horizontal="left" vertical="center" wrapText="1"/>
    </xf>
    <xf numFmtId="0" fontId="15" fillId="2" borderId="6" xfId="26" applyFont="1" applyFill="1" applyBorder="1" applyAlignment="1">
      <alignment horizontal="center" vertical="center"/>
    </xf>
    <xf numFmtId="0" fontId="45" fillId="2" borderId="0" xfId="26" applyFont="1" applyFill="1" applyBorder="1" applyAlignment="1">
      <alignment horizontal="center" vertical="center"/>
    </xf>
    <xf numFmtId="0" fontId="45" fillId="2" borderId="0" xfId="26" applyFont="1" applyFill="1" applyBorder="1" applyAlignment="1">
      <alignment horizontal="left" vertical="center"/>
    </xf>
    <xf numFmtId="3" fontId="45" fillId="2" borderId="0" xfId="26" applyNumberFormat="1" applyFont="1" applyFill="1" applyBorder="1" applyAlignment="1">
      <alignment horizontal="right" vertical="center"/>
    </xf>
    <xf numFmtId="0" fontId="45" fillId="2" borderId="5" xfId="26" applyFont="1" applyFill="1" applyBorder="1" applyAlignment="1">
      <alignment horizontal="center" vertical="center"/>
    </xf>
    <xf numFmtId="0" fontId="45" fillId="2" borderId="5" xfId="26" applyFont="1" applyFill="1" applyBorder="1" applyAlignment="1">
      <alignment horizontal="left" vertical="center" wrapText="1"/>
    </xf>
    <xf numFmtId="3" fontId="45" fillId="2" borderId="5" xfId="26" applyNumberFormat="1" applyFont="1" applyFill="1" applyBorder="1" applyAlignment="1">
      <alignment horizontal="right" vertical="center"/>
    </xf>
    <xf numFmtId="3" fontId="15" fillId="2" borderId="6" xfId="26" applyNumberFormat="1" applyFont="1" applyFill="1" applyBorder="1" applyAlignment="1">
      <alignment horizontal="right" vertical="center"/>
    </xf>
    <xf numFmtId="3" fontId="45" fillId="2" borderId="5" xfId="26" applyNumberFormat="1" applyFont="1" applyFill="1" applyBorder="1" applyAlignment="1">
      <alignment vertical="center"/>
    </xf>
    <xf numFmtId="0" fontId="43" fillId="2" borderId="5" xfId="26" applyFont="1" applyFill="1" applyBorder="1" applyAlignment="1">
      <alignment horizontal="center" vertical="center"/>
    </xf>
    <xf numFmtId="0" fontId="45" fillId="2" borderId="5" xfId="26" applyFont="1" applyFill="1" applyBorder="1" applyAlignment="1">
      <alignment horizontal="left" vertical="center"/>
    </xf>
    <xf numFmtId="0" fontId="45" fillId="2" borderId="6" xfId="26" applyFont="1" applyFill="1" applyBorder="1" applyAlignment="1">
      <alignment horizontal="center" vertical="center"/>
    </xf>
    <xf numFmtId="0" fontId="45" fillId="2" borderId="6" xfId="26" applyFont="1" applyFill="1" applyBorder="1" applyAlignment="1">
      <alignment horizontal="left" vertical="center" wrapText="1"/>
    </xf>
    <xf numFmtId="3" fontId="45" fillId="2" borderId="6" xfId="26" applyNumberFormat="1" applyFont="1" applyFill="1" applyBorder="1" applyAlignment="1">
      <alignment vertical="center"/>
    </xf>
    <xf numFmtId="0" fontId="45" fillId="2" borderId="0" xfId="26" applyFont="1" applyFill="1" applyBorder="1" applyAlignment="1">
      <alignment horizontal="left" vertical="center" wrapText="1"/>
    </xf>
    <xf numFmtId="3" fontId="45" fillId="2" borderId="6" xfId="26" applyNumberFormat="1" applyFont="1" applyFill="1" applyBorder="1" applyAlignment="1">
      <alignment horizontal="right" vertical="center"/>
    </xf>
    <xf numFmtId="0" fontId="15" fillId="2" borderId="6" xfId="26" applyFont="1" applyFill="1" applyBorder="1" applyAlignment="1">
      <alignment horizontal="left" vertical="center"/>
    </xf>
    <xf numFmtId="0" fontId="15" fillId="2" borderId="5" xfId="0" applyFont="1" applyFill="1" applyBorder="1" applyAlignment="1">
      <alignment horizontal="left" vertical="center"/>
    </xf>
    <xf numFmtId="0" fontId="15" fillId="2" borderId="20" xfId="0" applyFont="1" applyFill="1" applyBorder="1" applyAlignment="1">
      <alignment horizontal="left" vertical="center" wrapText="1"/>
    </xf>
    <xf numFmtId="0" fontId="68" fillId="2" borderId="0" xfId="0" applyFont="1" applyFill="1" applyAlignment="1">
      <alignment horizontal="left" wrapText="1"/>
    </xf>
    <xf numFmtId="0" fontId="11" fillId="2" borderId="0" xfId="0" applyFont="1" applyFill="1" applyAlignment="1">
      <alignment horizontal="left" wrapText="1"/>
    </xf>
    <xf numFmtId="0" fontId="75" fillId="13" borderId="0" xfId="31" applyFont="1" applyFill="1" applyBorder="1" applyAlignment="1">
      <alignment horizontal="center" vertical="center" wrapText="1"/>
    </xf>
    <xf numFmtId="0" fontId="62" fillId="0" borderId="0" xfId="0" applyFont="1" applyFill="1" applyAlignment="1">
      <alignment horizontal="left" vertical="center" wrapText="1"/>
    </xf>
    <xf numFmtId="1" fontId="15" fillId="2" borderId="3" xfId="26" applyNumberFormat="1" applyFont="1" applyFill="1" applyBorder="1" applyAlignment="1">
      <alignment horizontal="right" vertical="center" wrapText="1"/>
    </xf>
    <xf numFmtId="0" fontId="43" fillId="2" borderId="0" xfId="0" applyFont="1" applyFill="1" applyBorder="1" applyAlignment="1">
      <alignment horizontal="left" vertical="center" wrapText="1"/>
    </xf>
    <xf numFmtId="0" fontId="15" fillId="12" borderId="28" xfId="28" applyFont="1" applyFill="1" applyBorder="1" applyAlignment="1">
      <alignment horizontal="right" vertical="center" wrapText="1"/>
    </xf>
    <xf numFmtId="1" fontId="15" fillId="2" borderId="3" xfId="0" applyNumberFormat="1" applyFont="1" applyFill="1" applyBorder="1" applyAlignment="1">
      <alignment horizontal="right" vertical="center" wrapText="1"/>
    </xf>
    <xf numFmtId="0" fontId="43" fillId="2" borderId="6" xfId="26" applyFont="1" applyFill="1" applyBorder="1" applyAlignment="1">
      <alignment vertical="center"/>
    </xf>
    <xf numFmtId="3" fontId="51" fillId="2" borderId="0" xfId="26" applyNumberFormat="1" applyFont="1" applyFill="1" applyBorder="1" applyAlignment="1">
      <alignment horizontal="right" vertical="center"/>
    </xf>
    <xf numFmtId="3" fontId="51" fillId="2" borderId="5" xfId="26" applyNumberFormat="1" applyFont="1" applyFill="1" applyBorder="1" applyAlignment="1">
      <alignment horizontal="right" vertical="center"/>
    </xf>
    <xf numFmtId="3" fontId="51" fillId="2" borderId="6" xfId="26" applyNumberFormat="1" applyFont="1" applyFill="1" applyBorder="1" applyAlignment="1">
      <alignment horizontal="right" vertical="center"/>
    </xf>
    <xf numFmtId="3" fontId="70" fillId="2" borderId="2" xfId="0" quotePrefix="1" applyNumberFormat="1" applyFont="1" applyFill="1" applyBorder="1" applyAlignment="1">
      <alignment horizontal="right" vertical="center"/>
    </xf>
    <xf numFmtId="0" fontId="77" fillId="2" borderId="0" xfId="0" applyFont="1" applyFill="1" applyBorder="1" applyAlignment="1">
      <alignment vertical="center"/>
    </xf>
    <xf numFmtId="0" fontId="15" fillId="2" borderId="20" xfId="0" applyFont="1" applyFill="1" applyBorder="1" applyAlignment="1">
      <alignment horizontal="left" vertical="center"/>
    </xf>
    <xf numFmtId="176" fontId="43" fillId="2" borderId="5" xfId="0" applyNumberFormat="1" applyFont="1" applyFill="1" applyBorder="1" applyAlignment="1">
      <alignment horizontal="right" vertical="center"/>
    </xf>
    <xf numFmtId="0" fontId="15" fillId="2" borderId="2" xfId="25" applyNumberFormat="1" applyFont="1" applyFill="1" applyBorder="1" applyAlignment="1">
      <alignment horizontal="right" vertical="center" wrapText="1"/>
    </xf>
    <xf numFmtId="0" fontId="68" fillId="2" borderId="0" xfId="0" applyFont="1" applyFill="1" applyBorder="1" applyAlignment="1">
      <alignment horizontal="left" vertical="center"/>
    </xf>
    <xf numFmtId="0" fontId="43" fillId="2" borderId="0" xfId="25" applyNumberFormat="1" applyFont="1" applyFill="1" applyBorder="1" applyAlignment="1">
      <alignment horizontal="left" vertical="center" indent="1"/>
    </xf>
    <xf numFmtId="3" fontId="15" fillId="2" borderId="0" xfId="25" applyNumberFormat="1" applyFont="1" applyFill="1" applyBorder="1" applyAlignment="1">
      <alignment horizontal="right" vertical="center"/>
    </xf>
    <xf numFmtId="9" fontId="15" fillId="2" borderId="0" xfId="16" applyFont="1" applyFill="1" applyBorder="1" applyAlignment="1">
      <alignment horizontal="right" vertical="center"/>
    </xf>
    <xf numFmtId="3" fontId="16" fillId="2" borderId="0" xfId="25" applyNumberFormat="1" applyFont="1" applyFill="1" applyBorder="1" applyAlignment="1">
      <alignment horizontal="right" vertical="center"/>
    </xf>
    <xf numFmtId="0" fontId="15" fillId="2" borderId="3" xfId="26" applyFont="1" applyFill="1" applyBorder="1" applyAlignment="1">
      <alignment vertical="center"/>
    </xf>
    <xf numFmtId="0" fontId="0" fillId="0" borderId="0" xfId="0" applyBorder="1"/>
    <xf numFmtId="3" fontId="43" fillId="2" borderId="0" xfId="0" applyNumberFormat="1" applyFont="1" applyFill="1" applyBorder="1" applyAlignment="1">
      <alignment horizontal="right" vertical="center" wrapText="1"/>
    </xf>
    <xf numFmtId="164" fontId="43" fillId="2" borderId="0" xfId="26" applyNumberFormat="1" applyFont="1" applyFill="1" applyBorder="1" applyAlignment="1">
      <alignment horizontal="right" vertical="center"/>
    </xf>
    <xf numFmtId="0" fontId="12" fillId="0" borderId="0" xfId="26" applyFont="1" applyFill="1"/>
    <xf numFmtId="0" fontId="15" fillId="2" borderId="3" xfId="25" quotePrefix="1" applyNumberFormat="1" applyFont="1" applyFill="1" applyBorder="1" applyAlignment="1">
      <alignment horizontal="right" vertical="center" wrapText="1"/>
    </xf>
    <xf numFmtId="3" fontId="15" fillId="2" borderId="0" xfId="0" applyNumberFormat="1" applyFont="1" applyFill="1" applyBorder="1" applyAlignment="1">
      <alignment vertical="center"/>
    </xf>
    <xf numFmtId="164" fontId="43" fillId="2" borderId="0" xfId="0" applyNumberFormat="1" applyFont="1" applyFill="1" applyBorder="1" applyAlignment="1">
      <alignment horizontal="right" vertical="center"/>
    </xf>
    <xf numFmtId="0" fontId="15" fillId="2" borderId="3" xfId="0" applyFont="1" applyFill="1" applyBorder="1" applyAlignment="1">
      <alignment horizontal="left" vertical="center" wrapText="1"/>
    </xf>
    <xf numFmtId="0" fontId="42" fillId="2" borderId="3" xfId="0" applyFont="1" applyFill="1" applyBorder="1" applyAlignment="1">
      <alignment horizontal="left" vertical="center" wrapText="1"/>
    </xf>
    <xf numFmtId="0" fontId="43" fillId="12" borderId="0" xfId="28" applyFont="1" applyFill="1" applyAlignment="1">
      <alignment horizontal="right" vertical="center"/>
    </xf>
    <xf numFmtId="0" fontId="15" fillId="12" borderId="28" xfId="28" applyFont="1" applyFill="1" applyBorder="1" applyAlignment="1">
      <alignment vertical="center"/>
    </xf>
    <xf numFmtId="1" fontId="15" fillId="2" borderId="3" xfId="0" applyNumberFormat="1" applyFont="1" applyFill="1" applyBorder="1" applyAlignment="1">
      <alignment horizontal="right" vertical="center"/>
    </xf>
    <xf numFmtId="0" fontId="9" fillId="0" borderId="0" xfId="28" applyBorder="1"/>
    <xf numFmtId="0" fontId="43" fillId="12" borderId="0" xfId="28" applyFont="1" applyFill="1" applyBorder="1" applyAlignment="1">
      <alignment horizontal="right" vertical="center"/>
    </xf>
    <xf numFmtId="14" fontId="15" fillId="2" borderId="3" xfId="25" applyNumberFormat="1" applyFont="1" applyFill="1" applyBorder="1" applyAlignment="1">
      <alignment horizontal="center" vertical="center" wrapText="1"/>
    </xf>
    <xf numFmtId="1" fontId="15" fillId="2" borderId="3" xfId="26" applyNumberFormat="1" applyFont="1" applyFill="1" applyBorder="1" applyAlignment="1">
      <alignment horizontal="center" vertical="center" wrapText="1"/>
    </xf>
    <xf numFmtId="0" fontId="72" fillId="2" borderId="0" xfId="26" applyFont="1" applyFill="1" applyAlignment="1">
      <alignment vertical="center"/>
    </xf>
    <xf numFmtId="0" fontId="15" fillId="2" borderId="20" xfId="26" applyNumberFormat="1" applyFont="1" applyFill="1" applyBorder="1" applyAlignment="1">
      <alignment horizontal="right" vertical="center"/>
    </xf>
    <xf numFmtId="14" fontId="11" fillId="2" borderId="3" xfId="0" quotePrefix="1" applyNumberFormat="1" applyFont="1" applyFill="1" applyBorder="1" applyAlignment="1">
      <alignment horizontal="right" vertical="center"/>
    </xf>
    <xf numFmtId="14" fontId="57" fillId="2" borderId="3" xfId="0" quotePrefix="1" applyNumberFormat="1" applyFont="1" applyFill="1" applyBorder="1" applyAlignment="1">
      <alignment horizontal="right" vertical="center"/>
    </xf>
    <xf numFmtId="0" fontId="29" fillId="0" borderId="0" xfId="0" applyFont="1" applyBorder="1" applyAlignment="1">
      <alignment vertical="center"/>
    </xf>
    <xf numFmtId="0" fontId="29" fillId="0" borderId="0" xfId="0" applyFont="1" applyBorder="1" applyAlignment="1">
      <alignment horizontal="left" vertical="center"/>
    </xf>
    <xf numFmtId="3" fontId="11" fillId="2" borderId="2" xfId="0" quotePrefix="1" applyNumberFormat="1" applyFont="1" applyFill="1" applyBorder="1" applyAlignment="1">
      <alignment horizontal="right" vertical="center"/>
    </xf>
    <xf numFmtId="3" fontId="57" fillId="2" borderId="2" xfId="0" quotePrefix="1" applyNumberFormat="1" applyFont="1" applyFill="1" applyBorder="1" applyAlignment="1">
      <alignment horizontal="right" vertical="center"/>
    </xf>
    <xf numFmtId="3" fontId="15" fillId="2" borderId="25" xfId="0" applyNumberFormat="1" applyFont="1" applyFill="1" applyBorder="1" applyAlignment="1">
      <alignment vertical="center"/>
    </xf>
    <xf numFmtId="0" fontId="16" fillId="2" borderId="2" xfId="26" applyFont="1" applyFill="1" applyBorder="1" applyAlignment="1">
      <alignment horizontal="right" vertical="center" wrapText="1"/>
    </xf>
    <xf numFmtId="14" fontId="16" fillId="2" borderId="2" xfId="26" applyNumberFormat="1" applyFont="1" applyFill="1" applyBorder="1" applyAlignment="1">
      <alignment horizontal="right" vertical="center" wrapText="1"/>
    </xf>
    <xf numFmtId="14" fontId="15" fillId="2" borderId="2" xfId="26" applyNumberFormat="1" applyFont="1" applyFill="1" applyBorder="1" applyAlignment="1">
      <alignment horizontal="right" vertical="center" wrapText="1"/>
    </xf>
    <xf numFmtId="178" fontId="43" fillId="2" borderId="0" xfId="26" applyNumberFormat="1" applyFont="1" applyFill="1" applyBorder="1" applyAlignment="1">
      <alignment horizontal="left" vertical="center"/>
    </xf>
    <xf numFmtId="0" fontId="18" fillId="2" borderId="0" xfId="26" applyFont="1" applyFill="1" applyBorder="1" applyAlignment="1">
      <alignment horizontal="left" vertical="center"/>
    </xf>
    <xf numFmtId="0" fontId="79" fillId="2" borderId="0" xfId="26" quotePrefix="1" applyFont="1" applyFill="1" applyBorder="1"/>
    <xf numFmtId="0" fontId="17" fillId="0" borderId="0" xfId="32"/>
    <xf numFmtId="0" fontId="43" fillId="2" borderId="6" xfId="26" applyFont="1" applyFill="1" applyBorder="1" applyAlignment="1">
      <alignment horizontal="left" vertical="center"/>
    </xf>
    <xf numFmtId="0" fontId="48" fillId="0" borderId="0" xfId="26" applyNumberFormat="1" applyFont="1" applyFill="1" applyBorder="1" applyAlignment="1">
      <alignment horizontal="left" vertical="center"/>
    </xf>
    <xf numFmtId="0" fontId="34" fillId="0" borderId="0" xfId="26" applyFont="1" applyFill="1" applyBorder="1"/>
    <xf numFmtId="0" fontId="9" fillId="0" borderId="0" xfId="28" applyFill="1"/>
    <xf numFmtId="0" fontId="12" fillId="0" borderId="0" xfId="0" applyFont="1" applyFill="1" applyBorder="1"/>
    <xf numFmtId="0" fontId="9" fillId="0" borderId="0" xfId="28" applyFill="1" applyAlignment="1">
      <alignment vertical="center"/>
    </xf>
    <xf numFmtId="0" fontId="68" fillId="0" borderId="0" xfId="28" quotePrefix="1" applyFont="1" applyFill="1" applyBorder="1" applyAlignment="1">
      <alignment horizontal="left" vertical="center" wrapText="1"/>
    </xf>
    <xf numFmtId="164" fontId="43" fillId="0" borderId="0" xfId="28" applyNumberFormat="1" applyFont="1" applyFill="1" applyBorder="1" applyAlignment="1">
      <alignment horizontal="right" vertical="center"/>
    </xf>
    <xf numFmtId="0" fontId="15" fillId="0" borderId="3" xfId="28" applyFont="1" applyFill="1" applyBorder="1" applyAlignment="1">
      <alignment vertical="center"/>
    </xf>
    <xf numFmtId="1" fontId="15" fillId="0" borderId="3" xfId="28" applyNumberFormat="1" applyFont="1" applyFill="1" applyBorder="1" applyAlignment="1">
      <alignment horizontal="right" vertical="center" wrapText="1"/>
    </xf>
    <xf numFmtId="0" fontId="9" fillId="0" borderId="0" xfId="28" applyFill="1" applyBorder="1" applyAlignment="1">
      <alignment vertical="center"/>
    </xf>
    <xf numFmtId="0" fontId="43" fillId="0" borderId="0" xfId="28" applyFont="1" applyFill="1" applyBorder="1" applyAlignment="1">
      <alignment horizontal="left" vertical="center"/>
    </xf>
    <xf numFmtId="3" fontId="43" fillId="0" borderId="0" xfId="28" applyNumberFormat="1" applyFont="1" applyFill="1" applyBorder="1" applyAlignment="1">
      <alignment horizontal="right" vertical="center"/>
    </xf>
    <xf numFmtId="0" fontId="43" fillId="0" borderId="5" xfId="25" applyNumberFormat="1" applyFont="1" applyFill="1" applyBorder="1" applyAlignment="1">
      <alignment horizontal="left" vertical="center" wrapText="1"/>
    </xf>
    <xf numFmtId="3" fontId="43" fillId="0" borderId="5" xfId="28" applyNumberFormat="1" applyFont="1" applyFill="1" applyBorder="1" applyAlignment="1">
      <alignment horizontal="right" vertical="center"/>
    </xf>
    <xf numFmtId="0" fontId="15" fillId="0" borderId="6" xfId="28" applyFont="1" applyFill="1" applyBorder="1" applyAlignment="1">
      <alignment horizontal="left" vertical="center" wrapText="1"/>
    </xf>
    <xf numFmtId="3" fontId="15" fillId="0" borderId="6" xfId="28" applyNumberFormat="1" applyFont="1" applyFill="1" applyBorder="1" applyAlignment="1">
      <alignment horizontal="right" vertical="center"/>
    </xf>
    <xf numFmtId="0" fontId="61" fillId="0" borderId="0" xfId="28" applyFont="1" applyFill="1"/>
    <xf numFmtId="0" fontId="12" fillId="0" borderId="0" xfId="28" applyFont="1" applyFill="1"/>
    <xf numFmtId="0" fontId="11" fillId="0" borderId="0" xfId="28" quotePrefix="1" applyFont="1" applyFill="1" applyBorder="1" applyAlignment="1">
      <alignment vertical="center" wrapText="1"/>
    </xf>
    <xf numFmtId="0" fontId="12" fillId="0" borderId="0" xfId="28" applyFont="1" applyFill="1" applyBorder="1"/>
    <xf numFmtId="0" fontId="56" fillId="0" borderId="0" xfId="28" applyFont="1" applyFill="1" applyBorder="1" applyAlignment="1">
      <alignment horizontal="right" vertical="center"/>
    </xf>
    <xf numFmtId="0" fontId="27" fillId="0" borderId="0" xfId="28" applyFont="1" applyFill="1" applyBorder="1" applyAlignment="1">
      <alignment vertical="center"/>
    </xf>
    <xf numFmtId="0" fontId="82" fillId="2" borderId="0" xfId="0" applyFont="1" applyFill="1" applyAlignment="1">
      <alignment horizontal="left" vertical="center"/>
    </xf>
    <xf numFmtId="0" fontId="15" fillId="2" borderId="0" xfId="0" applyFont="1" applyFill="1" applyAlignment="1">
      <alignment vertical="center"/>
    </xf>
    <xf numFmtId="3" fontId="18" fillId="2" borderId="0" xfId="0" applyNumberFormat="1" applyFont="1" applyFill="1" applyAlignment="1"/>
    <xf numFmtId="0" fontId="45" fillId="2" borderId="5" xfId="26" applyFont="1" applyFill="1" applyBorder="1" applyAlignment="1">
      <alignment horizontal="right" vertical="center"/>
    </xf>
    <xf numFmtId="0" fontId="45" fillId="2" borderId="6" xfId="26" applyFont="1" applyFill="1" applyBorder="1" applyAlignment="1">
      <alignment horizontal="right" vertical="center"/>
    </xf>
    <xf numFmtId="0" fontId="11" fillId="2" borderId="0" xfId="0" quotePrefix="1" applyFont="1" applyFill="1" applyBorder="1" applyAlignment="1">
      <alignment horizontal="left" vertical="center" wrapText="1"/>
    </xf>
    <xf numFmtId="3" fontId="45" fillId="2" borderId="22" xfId="26" applyNumberFormat="1" applyFont="1" applyFill="1" applyBorder="1" applyAlignment="1">
      <alignment vertical="center"/>
    </xf>
    <xf numFmtId="3" fontId="15" fillId="2" borderId="21" xfId="26" applyNumberFormat="1" applyFont="1" applyFill="1" applyBorder="1" applyAlignment="1">
      <alignment vertical="center"/>
    </xf>
    <xf numFmtId="3" fontId="51" fillId="2" borderId="5" xfId="26" applyNumberFormat="1" applyFont="1" applyFill="1" applyBorder="1" applyAlignment="1">
      <alignment vertical="center"/>
    </xf>
    <xf numFmtId="3" fontId="51" fillId="2" borderId="22" xfId="26" applyNumberFormat="1" applyFont="1" applyFill="1" applyBorder="1" applyAlignment="1">
      <alignment vertical="center"/>
    </xf>
    <xf numFmtId="3" fontId="16" fillId="2" borderId="21" xfId="26" applyNumberFormat="1" applyFont="1" applyFill="1" applyBorder="1" applyAlignment="1">
      <alignment vertical="center"/>
    </xf>
    <xf numFmtId="3" fontId="51" fillId="2" borderId="6" xfId="26" applyNumberFormat="1" applyFont="1" applyFill="1" applyBorder="1" applyAlignment="1">
      <alignment vertical="center"/>
    </xf>
    <xf numFmtId="0" fontId="45" fillId="2" borderId="4" xfId="26" applyFont="1" applyFill="1" applyBorder="1" applyAlignment="1">
      <alignment horizontal="center" vertical="center"/>
    </xf>
    <xf numFmtId="0" fontId="45" fillId="2" borderId="4" xfId="26" applyFont="1" applyFill="1" applyBorder="1" applyAlignment="1">
      <alignment horizontal="left" vertical="center" wrapText="1"/>
    </xf>
    <xf numFmtId="3" fontId="51" fillId="2" borderId="4" xfId="26" applyNumberFormat="1" applyFont="1" applyFill="1" applyBorder="1" applyAlignment="1">
      <alignment vertical="center"/>
    </xf>
    <xf numFmtId="3" fontId="45" fillId="2" borderId="4" xfId="26" applyNumberFormat="1" applyFont="1" applyFill="1" applyBorder="1" applyAlignment="1">
      <alignment vertical="center"/>
    </xf>
    <xf numFmtId="0" fontId="43" fillId="2" borderId="22" xfId="26" applyFont="1" applyFill="1" applyBorder="1" applyAlignment="1">
      <alignment horizontal="center" vertical="center"/>
    </xf>
    <xf numFmtId="0" fontId="43" fillId="11" borderId="5" xfId="26" applyFont="1" applyFill="1" applyBorder="1" applyAlignment="1">
      <alignment horizontal="center" vertical="center"/>
    </xf>
    <xf numFmtId="0" fontId="15" fillId="11" borderId="5" xfId="26" applyFont="1" applyFill="1" applyBorder="1" applyAlignment="1">
      <alignment horizontal="left" vertical="center" wrapText="1"/>
    </xf>
    <xf numFmtId="3" fontId="16" fillId="2" borderId="5" xfId="26" applyNumberFormat="1" applyFont="1" applyFill="1" applyBorder="1" applyAlignment="1">
      <alignment vertical="center"/>
    </xf>
    <xf numFmtId="3" fontId="15" fillId="2" borderId="5" xfId="26" applyNumberFormat="1" applyFont="1" applyFill="1" applyBorder="1" applyAlignment="1">
      <alignment vertical="center"/>
    </xf>
    <xf numFmtId="3" fontId="16" fillId="11" borderId="5" xfId="26" applyNumberFormat="1" applyFont="1" applyFill="1" applyBorder="1" applyAlignment="1">
      <alignment vertical="center"/>
    </xf>
    <xf numFmtId="3" fontId="15" fillId="11" borderId="5" xfId="26" applyNumberFormat="1" applyFont="1" applyFill="1" applyBorder="1" applyAlignment="1">
      <alignment vertical="center"/>
    </xf>
    <xf numFmtId="0" fontId="70" fillId="2" borderId="2" xfId="26" applyFont="1" applyFill="1" applyBorder="1" applyAlignment="1">
      <alignment horizontal="left" vertical="center"/>
    </xf>
    <xf numFmtId="3" fontId="16" fillId="2" borderId="6" xfId="26" applyNumberFormat="1" applyFont="1" applyFill="1" applyBorder="1" applyAlignment="1">
      <alignment horizontal="right" vertical="center"/>
    </xf>
    <xf numFmtId="0" fontId="68" fillId="0" borderId="0" xfId="0" quotePrefix="1" applyFont="1" applyFill="1" applyBorder="1" applyAlignment="1">
      <alignment horizontal="left" vertical="center" wrapText="1"/>
    </xf>
    <xf numFmtId="164" fontId="43" fillId="2" borderId="0" xfId="26" applyNumberFormat="1" applyFont="1" applyFill="1" applyBorder="1" applyAlignment="1">
      <alignment horizontal="right" vertical="center"/>
    </xf>
    <xf numFmtId="164" fontId="43" fillId="2" borderId="0" xfId="0" applyNumberFormat="1" applyFont="1" applyFill="1" applyBorder="1" applyAlignment="1">
      <alignment horizontal="right" vertical="center"/>
    </xf>
    <xf numFmtId="0" fontId="62" fillId="0" borderId="0" xfId="0" applyFont="1" applyFill="1" applyAlignment="1">
      <alignment horizontal="left" vertical="center" wrapText="1"/>
    </xf>
    <xf numFmtId="3" fontId="15" fillId="8" borderId="6" xfId="26" applyNumberFormat="1" applyFont="1" applyFill="1" applyBorder="1" applyAlignment="1">
      <alignment horizontal="right" vertical="center"/>
    </xf>
    <xf numFmtId="3" fontId="43" fillId="8" borderId="5" xfId="26" applyNumberFormat="1" applyFont="1" applyFill="1" applyBorder="1" applyAlignment="1">
      <alignment horizontal="right" vertical="center"/>
    </xf>
    <xf numFmtId="3" fontId="15" fillId="8" borderId="5" xfId="26" applyNumberFormat="1" applyFont="1" applyFill="1" applyBorder="1" applyAlignment="1">
      <alignment horizontal="right" vertical="center"/>
    </xf>
    <xf numFmtId="3" fontId="18" fillId="2" borderId="5" xfId="0" applyNumberFormat="1" applyFont="1" applyFill="1" applyBorder="1" applyAlignment="1">
      <alignment horizontal="right" vertical="center"/>
    </xf>
    <xf numFmtId="3" fontId="18" fillId="8" borderId="5" xfId="26" applyNumberFormat="1" applyFont="1" applyFill="1" applyBorder="1" applyAlignment="1">
      <alignment horizontal="right" vertical="center"/>
    </xf>
    <xf numFmtId="3" fontId="18" fillId="2" borderId="22" xfId="0" applyNumberFormat="1" applyFont="1" applyFill="1" applyBorder="1" applyAlignment="1">
      <alignment horizontal="right" vertical="center"/>
    </xf>
    <xf numFmtId="0" fontId="0" fillId="0" borderId="0" xfId="0" applyFill="1"/>
    <xf numFmtId="0" fontId="51" fillId="2" borderId="3" xfId="25" applyNumberFormat="1" applyFont="1" applyFill="1" applyBorder="1" applyAlignment="1">
      <alignment horizontal="center" vertical="center" wrapText="1"/>
    </xf>
    <xf numFmtId="17" fontId="51" fillId="0" borderId="3" xfId="26" quotePrefix="1" applyNumberFormat="1" applyFont="1" applyFill="1" applyBorder="1" applyAlignment="1">
      <alignment horizontal="center" vertical="center"/>
    </xf>
    <xf numFmtId="0" fontId="12" fillId="0" borderId="0" xfId="26" applyFont="1" applyFill="1" applyBorder="1"/>
    <xf numFmtId="3" fontId="12" fillId="0" borderId="0" xfId="0" applyNumberFormat="1" applyFont="1" applyFill="1"/>
    <xf numFmtId="3" fontId="12" fillId="0" borderId="0" xfId="0" applyNumberFormat="1" applyFont="1" applyFill="1" applyBorder="1"/>
    <xf numFmtId="3" fontId="43" fillId="10" borderId="22" xfId="28" applyNumberFormat="1" applyFont="1" applyFill="1" applyBorder="1" applyAlignment="1">
      <alignment horizontal="right" vertical="center"/>
    </xf>
    <xf numFmtId="3" fontId="43" fillId="10" borderId="4" xfId="28" applyNumberFormat="1" applyFont="1" applyFill="1" applyBorder="1" applyAlignment="1">
      <alignment horizontal="right" vertical="center"/>
    </xf>
    <xf numFmtId="0" fontId="83" fillId="0" borderId="0" xfId="28" applyFont="1" applyFill="1"/>
    <xf numFmtId="0" fontId="83" fillId="0" borderId="0" xfId="28" applyFont="1" applyFill="1" applyAlignment="1">
      <alignment vertical="center"/>
    </xf>
    <xf numFmtId="0" fontId="51" fillId="0" borderId="0" xfId="0" applyFont="1" applyAlignment="1">
      <alignment horizontal="center"/>
    </xf>
    <xf numFmtId="0" fontId="51" fillId="2" borderId="3" xfId="0" applyFont="1" applyFill="1" applyBorder="1" applyAlignment="1">
      <alignment horizontal="center"/>
    </xf>
    <xf numFmtId="164" fontId="43" fillId="2" borderId="0" xfId="0" applyNumberFormat="1" applyFont="1" applyFill="1" applyBorder="1" applyAlignment="1">
      <alignment horizontal="left"/>
    </xf>
    <xf numFmtId="164" fontId="43" fillId="2" borderId="0" xfId="0" applyNumberFormat="1" applyFont="1" applyFill="1" applyBorder="1" applyAlignment="1">
      <alignment horizontal="left" vertical="center"/>
    </xf>
    <xf numFmtId="0" fontId="44" fillId="2" borderId="43" xfId="0" applyFont="1" applyFill="1" applyBorder="1" applyAlignment="1">
      <alignment vertical="center" wrapText="1"/>
    </xf>
    <xf numFmtId="0" fontId="81" fillId="2" borderId="0" xfId="0" applyFont="1" applyFill="1" applyAlignment="1">
      <alignment vertical="center"/>
    </xf>
    <xf numFmtId="0" fontId="85" fillId="2" borderId="43" xfId="0" quotePrefix="1" applyFont="1" applyFill="1" applyBorder="1" applyAlignment="1">
      <alignment horizontal="left" vertical="center" wrapText="1"/>
    </xf>
    <xf numFmtId="0" fontId="44" fillId="2" borderId="0" xfId="0" applyFont="1" applyFill="1" applyAlignment="1">
      <alignment vertical="center"/>
    </xf>
    <xf numFmtId="0" fontId="44" fillId="2" borderId="43" xfId="0" quotePrefix="1" applyFont="1" applyFill="1" applyBorder="1" applyAlignment="1">
      <alignment vertical="center" wrapText="1"/>
    </xf>
    <xf numFmtId="0" fontId="44" fillId="2" borderId="0" xfId="0" quotePrefix="1" applyFont="1" applyFill="1" applyBorder="1" applyAlignment="1">
      <alignment vertical="center" wrapText="1"/>
    </xf>
    <xf numFmtId="0" fontId="81" fillId="2" borderId="0" xfId="0" applyFont="1" applyFill="1"/>
    <xf numFmtId="0" fontId="55" fillId="2" borderId="0" xfId="0" applyFont="1" applyFill="1" applyAlignment="1">
      <alignment vertical="center"/>
    </xf>
    <xf numFmtId="0" fontId="15" fillId="2" borderId="17" xfId="0" applyFont="1" applyFill="1" applyBorder="1" applyAlignment="1">
      <alignment horizontal="center" vertical="center"/>
    </xf>
    <xf numFmtId="14" fontId="69" fillId="2" borderId="46" xfId="0" quotePrefix="1" applyNumberFormat="1" applyFont="1" applyFill="1" applyBorder="1" applyAlignment="1">
      <alignment horizontal="right" vertical="center"/>
    </xf>
    <xf numFmtId="3" fontId="16" fillId="8" borderId="47" xfId="26" applyNumberFormat="1" applyFont="1" applyFill="1" applyBorder="1" applyAlignment="1">
      <alignment horizontal="right" vertical="center"/>
    </xf>
    <xf numFmtId="3" fontId="51" fillId="8" borderId="48" xfId="26" applyNumberFormat="1" applyFont="1" applyFill="1" applyBorder="1" applyAlignment="1">
      <alignment horizontal="right" vertical="center"/>
    </xf>
    <xf numFmtId="3" fontId="16" fillId="2" borderId="48" xfId="0" applyNumberFormat="1" applyFont="1" applyFill="1" applyBorder="1" applyAlignment="1">
      <alignment horizontal="right" vertical="center"/>
    </xf>
    <xf numFmtId="3" fontId="16" fillId="8" borderId="48" xfId="26" applyNumberFormat="1" applyFont="1" applyFill="1" applyBorder="1" applyAlignment="1">
      <alignment horizontal="right" vertical="center"/>
    </xf>
    <xf numFmtId="3" fontId="43" fillId="8" borderId="49" xfId="26" applyNumberFormat="1" applyFont="1" applyFill="1" applyBorder="1" applyAlignment="1">
      <alignment horizontal="right" vertical="center"/>
    </xf>
    <xf numFmtId="3" fontId="16" fillId="8" borderId="50" xfId="26" applyNumberFormat="1" applyFont="1" applyFill="1" applyBorder="1" applyAlignment="1">
      <alignment horizontal="right" vertical="center"/>
    </xf>
    <xf numFmtId="164" fontId="15" fillId="2" borderId="51" xfId="0" applyNumberFormat="1" applyFont="1" applyFill="1" applyBorder="1" applyAlignment="1">
      <alignment horizontal="right" vertical="center" wrapText="1"/>
    </xf>
    <xf numFmtId="14" fontId="70" fillId="2" borderId="46" xfId="0" quotePrefix="1" applyNumberFormat="1" applyFont="1" applyFill="1" applyBorder="1" applyAlignment="1">
      <alignment horizontal="right" vertical="center"/>
    </xf>
    <xf numFmtId="3" fontId="15" fillId="0" borderId="47" xfId="0" applyNumberFormat="1" applyFont="1" applyFill="1" applyBorder="1" applyAlignment="1">
      <alignment horizontal="right" vertical="center"/>
    </xf>
    <xf numFmtId="3" fontId="43" fillId="8" borderId="48" xfId="26" applyNumberFormat="1" applyFont="1" applyFill="1" applyBorder="1" applyAlignment="1">
      <alignment horizontal="right" vertical="center"/>
    </xf>
    <xf numFmtId="3" fontId="43" fillId="0" borderId="48" xfId="26" applyNumberFormat="1" applyFont="1" applyFill="1" applyBorder="1" applyAlignment="1">
      <alignment horizontal="right" vertical="center"/>
    </xf>
    <xf numFmtId="3" fontId="15" fillId="2" borderId="48" xfId="0" applyNumberFormat="1" applyFont="1" applyFill="1" applyBorder="1" applyAlignment="1">
      <alignment horizontal="right" vertical="center"/>
    </xf>
    <xf numFmtId="3" fontId="15" fillId="8" borderId="48" xfId="26" applyNumberFormat="1" applyFont="1" applyFill="1" applyBorder="1" applyAlignment="1">
      <alignment horizontal="right" vertical="center"/>
    </xf>
    <xf numFmtId="3" fontId="18" fillId="2" borderId="48" xfId="0" applyNumberFormat="1" applyFont="1" applyFill="1" applyBorder="1" applyAlignment="1">
      <alignment horizontal="right" vertical="center"/>
    </xf>
    <xf numFmtId="3" fontId="15" fillId="0" borderId="50" xfId="0" applyNumberFormat="1" applyFont="1" applyFill="1" applyBorder="1" applyAlignment="1">
      <alignment horizontal="right" vertical="center"/>
    </xf>
    <xf numFmtId="0" fontId="51" fillId="2" borderId="0" xfId="0" applyFont="1" applyFill="1" applyBorder="1" applyAlignment="1">
      <alignment horizontal="center"/>
    </xf>
    <xf numFmtId="3" fontId="43" fillId="2" borderId="54" xfId="0" applyNumberFormat="1" applyFont="1" applyFill="1" applyBorder="1" applyAlignment="1">
      <alignment vertical="center"/>
    </xf>
    <xf numFmtId="3" fontId="43" fillId="2" borderId="55" xfId="0" applyNumberFormat="1" applyFont="1" applyFill="1" applyBorder="1" applyAlignment="1">
      <alignment vertical="center"/>
    </xf>
    <xf numFmtId="9" fontId="43" fillId="2" borderId="5" xfId="16" applyFont="1" applyFill="1" applyBorder="1" applyAlignment="1">
      <alignment horizontal="left" vertical="center"/>
    </xf>
    <xf numFmtId="0" fontId="43" fillId="2" borderId="6" xfId="25" applyNumberFormat="1" applyFont="1" applyFill="1" applyBorder="1" applyAlignment="1">
      <alignment horizontal="left" vertical="center"/>
    </xf>
    <xf numFmtId="164" fontId="43" fillId="2" borderId="0" xfId="0" applyNumberFormat="1" applyFont="1" applyFill="1" applyBorder="1" applyAlignment="1">
      <alignment horizontal="left" vertical="center"/>
    </xf>
    <xf numFmtId="0" fontId="68" fillId="2" borderId="0" xfId="0" quotePrefix="1" applyFont="1" applyFill="1" applyBorder="1" applyAlignment="1">
      <alignment horizontal="left" vertical="center" wrapText="1"/>
    </xf>
    <xf numFmtId="0" fontId="68" fillId="0" borderId="0" xfId="0" applyFont="1" applyBorder="1" applyAlignment="1">
      <alignment horizontal="left" vertical="center"/>
    </xf>
    <xf numFmtId="0" fontId="68" fillId="2" borderId="0" xfId="0" applyFont="1" applyFill="1" applyAlignment="1">
      <alignment horizontal="left" wrapText="1"/>
    </xf>
    <xf numFmtId="0" fontId="68" fillId="2" borderId="0" xfId="0" applyFont="1" applyFill="1" applyBorder="1" applyAlignment="1">
      <alignment horizontal="left" vertical="center"/>
    </xf>
    <xf numFmtId="164" fontId="43" fillId="0" borderId="0" xfId="0" applyNumberFormat="1" applyFont="1" applyBorder="1" applyAlignment="1">
      <alignment horizontal="left" vertical="center"/>
    </xf>
    <xf numFmtId="0" fontId="13" fillId="2" borderId="18" xfId="26" applyFont="1" applyFill="1" applyBorder="1" applyAlignment="1">
      <alignment horizontal="left" vertical="center"/>
    </xf>
    <xf numFmtId="176" fontId="51" fillId="2" borderId="5" xfId="16" applyNumberFormat="1" applyFont="1" applyFill="1" applyBorder="1" applyAlignment="1">
      <alignment vertical="center"/>
    </xf>
    <xf numFmtId="176" fontId="43" fillId="2" borderId="5" xfId="16" applyNumberFormat="1" applyFont="1" applyFill="1" applyBorder="1" applyAlignment="1">
      <alignment vertical="center"/>
    </xf>
    <xf numFmtId="0" fontId="43" fillId="0" borderId="0" xfId="26" applyFont="1" applyFill="1" applyBorder="1" applyAlignment="1">
      <alignment horizontal="left" vertical="center"/>
    </xf>
    <xf numFmtId="0" fontId="43" fillId="2" borderId="5" xfId="0" applyFont="1" applyFill="1" applyBorder="1" applyAlignment="1">
      <alignment horizontal="center" vertical="center" wrapText="1"/>
    </xf>
    <xf numFmtId="3" fontId="15" fillId="7" borderId="14" xfId="0" applyNumberFormat="1" applyFont="1" applyFill="1" applyBorder="1" applyAlignment="1">
      <alignment horizontal="center" vertical="center"/>
    </xf>
    <xf numFmtId="0" fontId="43" fillId="2" borderId="0" xfId="0" applyFont="1" applyFill="1" applyBorder="1" applyAlignment="1">
      <alignment horizontal="center" vertical="center" wrapText="1"/>
    </xf>
    <xf numFmtId="3" fontId="15" fillId="7" borderId="5" xfId="0" quotePrefix="1" applyNumberFormat="1" applyFont="1" applyFill="1" applyBorder="1" applyAlignment="1">
      <alignment horizontal="center" vertical="center" wrapText="1"/>
    </xf>
    <xf numFmtId="3" fontId="15" fillId="7" borderId="3" xfId="0" quotePrefix="1" applyNumberFormat="1" applyFont="1" applyFill="1" applyBorder="1" applyAlignment="1">
      <alignment horizontal="center" vertical="center" wrapText="1"/>
    </xf>
    <xf numFmtId="3" fontId="43" fillId="2" borderId="5" xfId="0" applyNumberFormat="1" applyFont="1" applyFill="1" applyBorder="1" applyAlignment="1">
      <alignment horizontal="center" vertical="center"/>
    </xf>
    <xf numFmtId="3" fontId="15" fillId="7" borderId="14" xfId="0" quotePrefix="1" applyNumberFormat="1" applyFont="1" applyFill="1" applyBorder="1" applyAlignment="1">
      <alignment horizontal="center" vertical="center" wrapText="1"/>
    </xf>
    <xf numFmtId="3" fontId="15" fillId="7" borderId="22" xfId="0" quotePrefix="1" applyNumberFormat="1" applyFont="1" applyFill="1" applyBorder="1" applyAlignment="1">
      <alignment horizontal="center" vertical="center" wrapText="1"/>
    </xf>
    <xf numFmtId="3" fontId="15" fillId="7" borderId="4" xfId="0" quotePrefix="1" applyNumberFormat="1" applyFont="1" applyFill="1" applyBorder="1" applyAlignment="1">
      <alignment horizontal="center" vertical="center" wrapText="1"/>
    </xf>
    <xf numFmtId="3" fontId="15" fillId="7" borderId="0" xfId="0" quotePrefix="1" applyNumberFormat="1" applyFont="1" applyFill="1" applyBorder="1" applyAlignment="1">
      <alignment horizontal="center" vertical="center" wrapText="1"/>
    </xf>
    <xf numFmtId="0" fontId="43" fillId="2" borderId="22" xfId="0" applyFont="1" applyFill="1" applyBorder="1" applyAlignment="1">
      <alignment horizontal="center" vertical="center" wrapText="1"/>
    </xf>
    <xf numFmtId="0" fontId="43" fillId="2" borderId="6" xfId="0" applyFont="1" applyFill="1" applyBorder="1" applyAlignment="1">
      <alignment horizontal="center" vertical="center" wrapText="1"/>
    </xf>
    <xf numFmtId="4" fontId="12" fillId="2" borderId="0" xfId="26" applyNumberFormat="1" applyFont="1" applyFill="1"/>
    <xf numFmtId="0" fontId="15" fillId="2" borderId="25" xfId="25" applyNumberFormat="1" applyFont="1" applyFill="1" applyBorder="1" applyAlignment="1">
      <alignment horizontal="left" vertical="center" wrapText="1"/>
    </xf>
    <xf numFmtId="3" fontId="15" fillId="2" borderId="25" xfId="0" applyNumberFormat="1" applyFont="1" applyFill="1" applyBorder="1" applyAlignment="1">
      <alignment horizontal="right" vertical="center"/>
    </xf>
    <xf numFmtId="176" fontId="15" fillId="2" borderId="25" xfId="16" applyNumberFormat="1" applyFont="1" applyFill="1" applyBorder="1" applyAlignment="1">
      <alignment horizontal="right" vertical="center"/>
    </xf>
    <xf numFmtId="3" fontId="15" fillId="2" borderId="70" xfId="0" applyNumberFormat="1" applyFont="1" applyFill="1" applyBorder="1" applyAlignment="1">
      <alignment vertical="center"/>
    </xf>
    <xf numFmtId="0" fontId="15" fillId="2" borderId="25" xfId="0" applyFont="1" applyFill="1" applyBorder="1" applyAlignment="1">
      <alignment horizontal="left" vertical="center" wrapText="1"/>
    </xf>
    <xf numFmtId="3" fontId="43" fillId="9" borderId="15" xfId="0" applyNumberFormat="1" applyFont="1" applyFill="1" applyBorder="1" applyAlignment="1">
      <alignment horizontal="right" vertical="center"/>
    </xf>
    <xf numFmtId="3" fontId="43" fillId="9" borderId="4" xfId="26" applyNumberFormat="1" applyFont="1" applyFill="1" applyBorder="1" applyAlignment="1">
      <alignment vertical="center"/>
    </xf>
    <xf numFmtId="3" fontId="43" fillId="9" borderId="0" xfId="26" applyNumberFormat="1" applyFont="1" applyFill="1" applyBorder="1" applyAlignment="1">
      <alignment vertical="center"/>
    </xf>
    <xf numFmtId="0" fontId="43" fillId="2" borderId="22" xfId="0" applyFont="1" applyFill="1" applyBorder="1" applyAlignment="1">
      <alignment vertical="center"/>
    </xf>
    <xf numFmtId="3" fontId="51" fillId="2" borderId="22" xfId="0" applyNumberFormat="1" applyFont="1" applyFill="1" applyBorder="1" applyAlignment="1">
      <alignment horizontal="right" vertical="center"/>
    </xf>
    <xf numFmtId="0" fontId="15" fillId="2" borderId="71" xfId="0" applyFont="1" applyFill="1" applyBorder="1" applyAlignment="1">
      <alignment vertical="center"/>
    </xf>
    <xf numFmtId="3" fontId="16" fillId="2" borderId="17" xfId="0" applyNumberFormat="1" applyFont="1" applyFill="1" applyBorder="1" applyAlignment="1">
      <alignment horizontal="right" vertical="center"/>
    </xf>
    <xf numFmtId="3" fontId="15" fillId="2" borderId="17" xfId="0" applyNumberFormat="1" applyFont="1" applyFill="1" applyBorder="1" applyAlignment="1">
      <alignment horizontal="right" vertical="center"/>
    </xf>
    <xf numFmtId="176" fontId="16" fillId="2" borderId="17" xfId="16" applyNumberFormat="1" applyFont="1" applyFill="1" applyBorder="1" applyAlignment="1">
      <alignment horizontal="right" vertical="center"/>
    </xf>
    <xf numFmtId="176" fontId="15" fillId="2" borderId="17" xfId="16" applyNumberFormat="1" applyFont="1" applyFill="1" applyBorder="1" applyAlignment="1">
      <alignment horizontal="right" vertical="center"/>
    </xf>
    <xf numFmtId="0" fontId="48" fillId="0" borderId="0" xfId="32" applyFont="1" applyBorder="1" applyAlignment="1">
      <alignment horizontal="left" vertical="center" wrapText="1"/>
    </xf>
    <xf numFmtId="0" fontId="38" fillId="2" borderId="0" xfId="32" applyFont="1" applyFill="1"/>
    <xf numFmtId="0" fontId="44" fillId="2" borderId="2" xfId="32" applyFont="1" applyFill="1" applyBorder="1" applyAlignment="1">
      <alignment horizontal="right" vertical="top"/>
    </xf>
    <xf numFmtId="0" fontId="44" fillId="2" borderId="2" xfId="32" applyFont="1" applyFill="1" applyBorder="1" applyAlignment="1">
      <alignment horizontal="right" wrapText="1"/>
    </xf>
    <xf numFmtId="0" fontId="44" fillId="2" borderId="2" xfId="32" applyFont="1" applyFill="1" applyBorder="1" applyAlignment="1">
      <alignment horizontal="right" vertical="center"/>
    </xf>
    <xf numFmtId="0" fontId="44" fillId="2" borderId="2" xfId="32" quotePrefix="1" applyFont="1" applyFill="1" applyBorder="1" applyAlignment="1">
      <alignment horizontal="right" vertical="center"/>
    </xf>
    <xf numFmtId="0" fontId="43" fillId="2" borderId="0" xfId="32" applyFont="1" applyFill="1" applyAlignment="1">
      <alignment horizontal="right"/>
    </xf>
    <xf numFmtId="0" fontId="43" fillId="2" borderId="0" xfId="32" applyFont="1" applyFill="1" applyBorder="1" applyAlignment="1">
      <alignment horizontal="center" vertical="center"/>
    </xf>
    <xf numFmtId="0" fontId="43" fillId="2" borderId="0" xfId="32" applyFont="1" applyFill="1" applyBorder="1" applyAlignment="1">
      <alignment vertical="center" wrapText="1"/>
    </xf>
    <xf numFmtId="0" fontId="43" fillId="2" borderId="0" xfId="32" applyFont="1" applyFill="1" applyBorder="1" applyAlignment="1">
      <alignment horizontal="right" vertical="center" wrapText="1"/>
    </xf>
    <xf numFmtId="0" fontId="43" fillId="2" borderId="72" xfId="32" applyFont="1" applyFill="1" applyBorder="1" applyAlignment="1">
      <alignment horizontal="right" vertical="center" wrapText="1"/>
    </xf>
    <xf numFmtId="0" fontId="45" fillId="2" borderId="72" xfId="32" applyFont="1" applyFill="1" applyBorder="1" applyAlignment="1">
      <alignment horizontal="right" vertical="center" wrapText="1"/>
    </xf>
    <xf numFmtId="0" fontId="45" fillId="2" borderId="0" xfId="32" applyFont="1" applyFill="1"/>
    <xf numFmtId="0" fontId="43" fillId="2" borderId="5" xfId="32" applyFont="1" applyFill="1" applyBorder="1" applyAlignment="1">
      <alignment horizontal="center" vertical="center"/>
    </xf>
    <xf numFmtId="0" fontId="43" fillId="2" borderId="5" xfId="32" applyFont="1" applyFill="1" applyBorder="1" applyAlignment="1">
      <alignment vertical="center" wrapText="1"/>
    </xf>
    <xf numFmtId="0" fontId="43" fillId="2" borderId="5" xfId="32" applyFont="1" applyFill="1" applyBorder="1" applyAlignment="1">
      <alignment horizontal="right" vertical="center" wrapText="1"/>
    </xf>
    <xf numFmtId="0" fontId="45" fillId="2" borderId="5" xfId="32" applyFont="1" applyFill="1" applyBorder="1" applyAlignment="1">
      <alignment horizontal="right" vertical="center" wrapText="1"/>
    </xf>
    <xf numFmtId="0" fontId="15" fillId="2" borderId="5" xfId="32" applyFont="1" applyFill="1" applyBorder="1" applyAlignment="1">
      <alignment horizontal="left" vertical="center"/>
    </xf>
    <xf numFmtId="0" fontId="32" fillId="2" borderId="5" xfId="32" applyFont="1" applyFill="1" applyBorder="1" applyAlignment="1">
      <alignment horizontal="left" wrapText="1"/>
    </xf>
    <xf numFmtId="0" fontId="32" fillId="2" borderId="5" xfId="32" applyFont="1" applyFill="1" applyBorder="1" applyAlignment="1">
      <alignment horizontal="right" vertical="center"/>
    </xf>
    <xf numFmtId="0" fontId="50" fillId="2" borderId="5" xfId="32" applyFont="1" applyFill="1" applyBorder="1" applyAlignment="1">
      <alignment horizontal="right" vertical="center"/>
    </xf>
    <xf numFmtId="0" fontId="45" fillId="2" borderId="0" xfId="32" applyFont="1" applyFill="1" applyAlignment="1">
      <alignment horizontal="right"/>
    </xf>
    <xf numFmtId="3" fontId="45" fillId="2" borderId="5" xfId="32" applyNumberFormat="1" applyFont="1" applyFill="1" applyBorder="1" applyAlignment="1">
      <alignment horizontal="right" vertical="center" wrapText="1"/>
    </xf>
    <xf numFmtId="3" fontId="45" fillId="2" borderId="5" xfId="32" applyNumberFormat="1" applyFont="1" applyFill="1" applyBorder="1" applyAlignment="1">
      <alignment horizontal="right" vertical="center"/>
    </xf>
    <xf numFmtId="9" fontId="43" fillId="2" borderId="5" xfId="24" applyFont="1" applyFill="1" applyBorder="1" applyAlignment="1">
      <alignment vertical="center"/>
    </xf>
    <xf numFmtId="10" fontId="43" fillId="2" borderId="5" xfId="24" applyNumberFormat="1" applyFont="1" applyFill="1" applyBorder="1" applyAlignment="1">
      <alignment vertical="center"/>
    </xf>
    <xf numFmtId="10" fontId="45" fillId="2" borderId="5" xfId="24" applyNumberFormat="1" applyFont="1" applyFill="1" applyBorder="1" applyAlignment="1">
      <alignment vertical="center"/>
    </xf>
    <xf numFmtId="9" fontId="45" fillId="2" borderId="5" xfId="24" applyFont="1" applyFill="1" applyBorder="1" applyAlignment="1">
      <alignment vertical="center"/>
    </xf>
    <xf numFmtId="9" fontId="45" fillId="2" borderId="0" xfId="24" applyFont="1" applyFill="1" applyBorder="1" applyAlignment="1">
      <alignment vertical="center"/>
    </xf>
    <xf numFmtId="9" fontId="45" fillId="2" borderId="0" xfId="24" applyFont="1" applyFill="1" applyBorder="1" applyAlignment="1">
      <alignment horizontal="right" vertical="center"/>
    </xf>
    <xf numFmtId="9" fontId="43" fillId="2" borderId="5" xfId="24" applyFont="1" applyFill="1" applyBorder="1" applyAlignment="1">
      <alignment horizontal="right" vertical="center"/>
    </xf>
    <xf numFmtId="9" fontId="45" fillId="2" borderId="5" xfId="24" applyFont="1" applyFill="1" applyBorder="1" applyAlignment="1">
      <alignment horizontal="right" vertical="center"/>
    </xf>
    <xf numFmtId="15" fontId="43" fillId="2" borderId="5" xfId="32" applyNumberFormat="1" applyFont="1" applyFill="1" applyBorder="1" applyAlignment="1">
      <alignment horizontal="right" vertical="center" wrapText="1"/>
    </xf>
    <xf numFmtId="9" fontId="45" fillId="2" borderId="5" xfId="24" applyFont="1" applyFill="1" applyBorder="1" applyAlignment="1">
      <alignment horizontal="right" vertical="center" wrapText="1"/>
    </xf>
    <xf numFmtId="0" fontId="43" fillId="2" borderId="5" xfId="32" applyFont="1" applyFill="1" applyBorder="1" applyAlignment="1">
      <alignment horizontal="left" vertical="center" wrapText="1"/>
    </xf>
    <xf numFmtId="0" fontId="45" fillId="2" borderId="4" xfId="32" applyFont="1" applyFill="1" applyBorder="1" applyAlignment="1">
      <alignment horizontal="right" vertical="center" wrapText="1"/>
    </xf>
    <xf numFmtId="0" fontId="32" fillId="2" borderId="5" xfId="32" applyFont="1" applyFill="1" applyBorder="1" applyAlignment="1">
      <alignment horizontal="left" vertical="center"/>
    </xf>
    <xf numFmtId="10" fontId="43" fillId="2" borderId="5" xfId="24" applyNumberFormat="1" applyFont="1" applyFill="1" applyBorder="1" applyAlignment="1">
      <alignment horizontal="right" vertical="center" wrapText="1"/>
    </xf>
    <xf numFmtId="177" fontId="43" fillId="2" borderId="5" xfId="24" applyNumberFormat="1" applyFont="1" applyFill="1" applyBorder="1" applyAlignment="1">
      <alignment horizontal="right" vertical="center" wrapText="1"/>
    </xf>
    <xf numFmtId="10" fontId="45" fillId="2" borderId="5" xfId="24" applyNumberFormat="1" applyFont="1" applyFill="1" applyBorder="1" applyAlignment="1">
      <alignment horizontal="right" vertical="center" wrapText="1"/>
    </xf>
    <xf numFmtId="0" fontId="43" fillId="2" borderId="5" xfId="32" applyFont="1" applyFill="1" applyBorder="1" applyAlignment="1">
      <alignment horizontal="right" vertical="center"/>
    </xf>
    <xf numFmtId="0" fontId="45" fillId="2" borderId="5" xfId="32" applyFont="1" applyFill="1" applyBorder="1" applyAlignment="1">
      <alignment horizontal="right" vertical="center"/>
    </xf>
    <xf numFmtId="0" fontId="43" fillId="2" borderId="0" xfId="32" applyFont="1" applyFill="1" applyBorder="1" applyAlignment="1">
      <alignment horizontal="left" vertical="center" wrapText="1"/>
    </xf>
    <xf numFmtId="0" fontId="45" fillId="2" borderId="5" xfId="32" quotePrefix="1" applyFont="1" applyFill="1" applyBorder="1" applyAlignment="1">
      <alignment horizontal="right" vertical="center" wrapText="1"/>
    </xf>
    <xf numFmtId="0" fontId="43" fillId="2" borderId="6" xfId="32" applyFont="1" applyFill="1" applyBorder="1" applyAlignment="1">
      <alignment horizontal="center" vertical="center"/>
    </xf>
    <xf numFmtId="0" fontId="43" fillId="2" borderId="6" xfId="32" applyFont="1" applyFill="1" applyBorder="1" applyAlignment="1">
      <alignment horizontal="left" vertical="center" wrapText="1"/>
    </xf>
    <xf numFmtId="0" fontId="43" fillId="2" borderId="6" xfId="32" applyFont="1" applyFill="1" applyBorder="1" applyAlignment="1">
      <alignment horizontal="right" vertical="center" wrapText="1"/>
    </xf>
    <xf numFmtId="0" fontId="45" fillId="2" borderId="6" xfId="32" applyFont="1" applyFill="1" applyBorder="1" applyAlignment="1">
      <alignment horizontal="right" vertical="center" wrapText="1"/>
    </xf>
    <xf numFmtId="0" fontId="14" fillId="2" borderId="0" xfId="32" applyFont="1" applyFill="1" applyBorder="1" applyAlignment="1">
      <alignment horizontal="left" vertical="center"/>
    </xf>
    <xf numFmtId="0" fontId="14" fillId="2" borderId="0" xfId="32" applyFont="1" applyFill="1" applyBorder="1" applyAlignment="1">
      <alignment horizontal="left" vertical="center" wrapText="1"/>
    </xf>
    <xf numFmtId="0" fontId="14" fillId="2" borderId="0" xfId="32" applyFont="1" applyFill="1" applyBorder="1" applyAlignment="1">
      <alignment horizontal="right" vertical="center" wrapText="1"/>
    </xf>
    <xf numFmtId="0" fontId="37" fillId="2" borderId="0" xfId="32" applyFont="1" applyFill="1" applyBorder="1" applyAlignment="1">
      <alignment horizontal="right" vertical="center" wrapText="1"/>
    </xf>
    <xf numFmtId="0" fontId="60" fillId="2" borderId="0" xfId="32" applyFont="1" applyFill="1" applyAlignment="1">
      <alignment vertical="center"/>
    </xf>
    <xf numFmtId="0" fontId="133" fillId="2" borderId="0" xfId="32" applyFont="1" applyFill="1" applyAlignment="1"/>
    <xf numFmtId="0" fontId="12" fillId="2" borderId="0" xfId="32" applyFont="1" applyFill="1" applyAlignment="1"/>
    <xf numFmtId="0" fontId="39" fillId="2" borderId="0" xfId="32" applyFont="1" applyFill="1"/>
    <xf numFmtId="187" fontId="43" fillId="2" borderId="5" xfId="32" applyNumberFormat="1" applyFont="1" applyFill="1" applyBorder="1" applyAlignment="1">
      <alignment vertical="center"/>
    </xf>
    <xf numFmtId="187" fontId="45" fillId="2" borderId="5" xfId="32" applyNumberFormat="1" applyFont="1" applyFill="1" applyBorder="1" applyAlignment="1">
      <alignment vertical="center"/>
    </xf>
    <xf numFmtId="187" fontId="45" fillId="2" borderId="5" xfId="32" applyNumberFormat="1" applyFont="1" applyFill="1" applyBorder="1" applyAlignment="1">
      <alignment horizontal="right" vertical="center" wrapText="1"/>
    </xf>
    <xf numFmtId="0" fontId="81" fillId="0" borderId="0" xfId="0" applyFont="1" applyFill="1" applyAlignment="1">
      <alignment vertical="center"/>
    </xf>
    <xf numFmtId="0" fontId="44" fillId="0" borderId="0" xfId="0" applyFont="1" applyFill="1" applyAlignment="1">
      <alignment vertical="center"/>
    </xf>
    <xf numFmtId="0" fontId="44" fillId="0" borderId="0" xfId="0" quotePrefix="1" applyFont="1" applyFill="1" applyBorder="1" applyAlignment="1">
      <alignment vertical="center" wrapText="1"/>
    </xf>
    <xf numFmtId="0" fontId="15" fillId="2" borderId="14" xfId="25" applyNumberFormat="1" applyFont="1" applyFill="1" applyBorder="1" applyAlignment="1">
      <alignment horizontal="right" vertical="center"/>
    </xf>
    <xf numFmtId="0" fontId="38" fillId="2" borderId="3" xfId="0" applyFont="1" applyFill="1" applyBorder="1" applyAlignment="1"/>
    <xf numFmtId="0" fontId="15" fillId="12" borderId="29" xfId="28" applyFont="1" applyFill="1" applyBorder="1" applyAlignment="1">
      <alignment vertical="center"/>
    </xf>
    <xf numFmtId="3" fontId="43" fillId="9" borderId="29" xfId="28" applyNumberFormat="1" applyFont="1" applyFill="1" applyBorder="1" applyAlignment="1">
      <alignment horizontal="right" vertical="center"/>
    </xf>
    <xf numFmtId="3" fontId="43" fillId="12" borderId="29" xfId="28" applyNumberFormat="1" applyFont="1" applyFill="1" applyBorder="1" applyAlignment="1">
      <alignment horizontal="right" vertical="center"/>
    </xf>
    <xf numFmtId="0" fontId="43" fillId="12" borderId="56" xfId="28" applyFont="1" applyFill="1" applyBorder="1" applyAlignment="1">
      <alignment vertical="center" wrapText="1"/>
    </xf>
    <xf numFmtId="3" fontId="43" fillId="12" borderId="56" xfId="28" applyNumberFormat="1" applyFont="1" applyFill="1" applyBorder="1" applyAlignment="1">
      <alignment horizontal="right" vertical="center"/>
    </xf>
    <xf numFmtId="0" fontId="43" fillId="12" borderId="56" xfId="0" applyFont="1" applyFill="1" applyBorder="1" applyAlignment="1">
      <alignment horizontal="left" vertical="center" wrapText="1" indent="1"/>
    </xf>
    <xf numFmtId="3" fontId="43" fillId="2" borderId="56" xfId="0" applyNumberFormat="1" applyFont="1" applyFill="1" applyBorder="1" applyAlignment="1">
      <alignment horizontal="right" vertical="center"/>
    </xf>
    <xf numFmtId="3" fontId="43" fillId="12" borderId="56" xfId="0" applyNumberFormat="1" applyFont="1" applyFill="1" applyBorder="1" applyAlignment="1">
      <alignment horizontal="right" vertical="center"/>
    </xf>
    <xf numFmtId="0" fontId="43" fillId="12" borderId="56" xfId="28" applyFont="1" applyFill="1" applyBorder="1" applyAlignment="1">
      <alignment horizontal="left" vertical="center" wrapText="1" indent="1"/>
    </xf>
    <xf numFmtId="0" fontId="43" fillId="12" borderId="56" xfId="0" applyFont="1" applyFill="1" applyBorder="1" applyAlignment="1">
      <alignment vertical="center" wrapText="1"/>
    </xf>
    <xf numFmtId="3" fontId="43" fillId="9" borderId="56" xfId="0" applyNumberFormat="1" applyFont="1" applyFill="1" applyBorder="1" applyAlignment="1">
      <alignment horizontal="right" vertical="center"/>
    </xf>
    <xf numFmtId="0" fontId="15" fillId="12" borderId="56" xfId="28" applyFont="1" applyFill="1" applyBorder="1" applyAlignment="1">
      <alignment vertical="center"/>
    </xf>
    <xf numFmtId="3" fontId="43" fillId="9" borderId="56" xfId="28" applyNumberFormat="1" applyFont="1" applyFill="1" applyBorder="1" applyAlignment="1">
      <alignment horizontal="right" vertical="center"/>
    </xf>
    <xf numFmtId="0" fontId="43" fillId="12" borderId="73" xfId="28" applyFont="1" applyFill="1" applyBorder="1" applyAlignment="1">
      <alignment vertical="center" wrapText="1"/>
    </xf>
    <xf numFmtId="3" fontId="43" fillId="12" borderId="73" xfId="28" applyNumberFormat="1" applyFont="1" applyFill="1" applyBorder="1" applyAlignment="1">
      <alignment horizontal="right" vertical="center"/>
    </xf>
    <xf numFmtId="176" fontId="0" fillId="0" borderId="0" xfId="0" applyNumberFormat="1"/>
    <xf numFmtId="0" fontId="71" fillId="14" borderId="0" xfId="0" quotePrefix="1" applyFont="1" applyFill="1" applyBorder="1" applyAlignment="1">
      <alignment horizontal="center" vertical="center"/>
    </xf>
    <xf numFmtId="17" fontId="51" fillId="0" borderId="3" xfId="26" quotePrefix="1" applyNumberFormat="1" applyFont="1" applyFill="1" applyBorder="1" applyAlignment="1">
      <alignment horizontal="center" vertical="center"/>
    </xf>
    <xf numFmtId="0" fontId="15" fillId="2" borderId="36" xfId="0" applyFont="1" applyFill="1" applyBorder="1" applyAlignment="1">
      <alignment horizontal="left" vertical="center"/>
    </xf>
    <xf numFmtId="1" fontId="15" fillId="2" borderId="3" xfId="26" applyNumberFormat="1" applyFont="1" applyFill="1" applyBorder="1" applyAlignment="1">
      <alignment horizontal="right" vertical="center" wrapText="1"/>
    </xf>
    <xf numFmtId="0" fontId="15" fillId="12" borderId="28" xfId="28" applyFont="1" applyFill="1" applyBorder="1" applyAlignment="1">
      <alignment horizontal="right" vertical="center" wrapText="1"/>
    </xf>
    <xf numFmtId="1" fontId="15" fillId="2" borderId="3" xfId="0" applyNumberFormat="1" applyFont="1" applyFill="1" applyBorder="1" applyAlignment="1">
      <alignment horizontal="right" vertical="center" wrapText="1"/>
    </xf>
    <xf numFmtId="0" fontId="15" fillId="2" borderId="17" xfId="25" applyNumberFormat="1" applyFont="1" applyFill="1" applyBorder="1" applyAlignment="1">
      <alignment horizontal="right" vertical="center" wrapText="1"/>
    </xf>
    <xf numFmtId="0" fontId="43" fillId="2" borderId="5" xfId="26" applyFont="1" applyFill="1" applyBorder="1" applyAlignment="1">
      <alignment horizontal="left" vertical="center"/>
    </xf>
    <xf numFmtId="0" fontId="68" fillId="2" borderId="0" xfId="0" applyFont="1" applyFill="1" applyAlignment="1">
      <alignment horizontal="left" wrapText="1"/>
    </xf>
    <xf numFmtId="9" fontId="43" fillId="2" borderId="4" xfId="16" applyFont="1" applyFill="1" applyBorder="1" applyAlignment="1">
      <alignment horizontal="left" vertical="center"/>
    </xf>
    <xf numFmtId="3" fontId="15" fillId="2" borderId="4" xfId="16" applyNumberFormat="1" applyFont="1" applyFill="1" applyBorder="1" applyAlignment="1">
      <alignment horizontal="right" vertical="center"/>
    </xf>
    <xf numFmtId="9" fontId="15" fillId="2" borderId="4" xfId="16" applyFont="1" applyFill="1" applyBorder="1" applyAlignment="1">
      <alignment horizontal="right" vertical="center"/>
    </xf>
    <xf numFmtId="0" fontId="44" fillId="2" borderId="43" xfId="0" applyFont="1" applyFill="1" applyBorder="1" applyAlignment="1">
      <alignment horizontal="left" vertical="center" indent="1"/>
    </xf>
    <xf numFmtId="0" fontId="84" fillId="2" borderId="43" xfId="0" quotePrefix="1" applyFont="1" applyFill="1" applyBorder="1" applyAlignment="1">
      <alignment horizontal="left" vertical="center" wrapText="1" indent="1"/>
    </xf>
    <xf numFmtId="0" fontId="44" fillId="2" borderId="43" xfId="0" quotePrefix="1" applyFont="1" applyFill="1" applyBorder="1" applyAlignment="1">
      <alignment horizontal="left" vertical="center" wrapText="1" indent="1"/>
    </xf>
    <xf numFmtId="0" fontId="75" fillId="13" borderId="0" xfId="31" applyFont="1" applyFill="1" applyBorder="1" applyAlignment="1">
      <alignment horizontal="center" vertical="center" wrapText="1"/>
    </xf>
    <xf numFmtId="9" fontId="43" fillId="2" borderId="0" xfId="16" applyFont="1" applyFill="1" applyBorder="1" applyAlignment="1">
      <alignment horizontal="center" vertical="center"/>
    </xf>
    <xf numFmtId="0" fontId="68" fillId="0" borderId="0" xfId="0" quotePrefix="1" applyFont="1" applyFill="1" applyBorder="1" applyAlignment="1">
      <alignment horizontal="left" vertical="center"/>
    </xf>
    <xf numFmtId="164" fontId="43" fillId="2" borderId="0" xfId="0" applyNumberFormat="1" applyFont="1" applyFill="1" applyBorder="1" applyAlignment="1">
      <alignment horizontal="right"/>
    </xf>
    <xf numFmtId="0" fontId="15" fillId="2" borderId="3" xfId="25" applyNumberFormat="1" applyFont="1" applyFill="1" applyBorder="1" applyAlignment="1">
      <alignment horizontal="right" vertical="center" wrapText="1"/>
    </xf>
    <xf numFmtId="0" fontId="15" fillId="2" borderId="3" xfId="25" applyNumberFormat="1" applyFont="1" applyFill="1" applyBorder="1" applyAlignment="1">
      <alignment horizontal="center" vertical="center" wrapText="1"/>
    </xf>
    <xf numFmtId="0" fontId="48" fillId="2" borderId="0" xfId="26" applyFont="1" applyFill="1" applyBorder="1" applyAlignment="1">
      <alignment horizontal="left" vertical="center" wrapText="1"/>
    </xf>
    <xf numFmtId="164" fontId="43" fillId="2" borderId="0" xfId="26" applyNumberFormat="1" applyFont="1" applyFill="1" applyBorder="1" applyAlignment="1">
      <alignment horizontal="right" vertical="center"/>
    </xf>
    <xf numFmtId="164" fontId="43" fillId="2" borderId="0" xfId="0" applyNumberFormat="1" applyFont="1" applyFill="1" applyBorder="1" applyAlignment="1">
      <alignment horizontal="right" vertical="center"/>
    </xf>
    <xf numFmtId="164" fontId="43" fillId="2" borderId="0" xfId="0" applyNumberFormat="1" applyFont="1" applyFill="1" applyBorder="1" applyAlignment="1">
      <alignment horizontal="left" vertical="center"/>
    </xf>
    <xf numFmtId="0" fontId="68" fillId="2" borderId="0" xfId="0" quotePrefix="1" applyFont="1" applyFill="1" applyBorder="1" applyAlignment="1">
      <alignment horizontal="left" vertical="center"/>
    </xf>
    <xf numFmtId="0" fontId="15" fillId="2" borderId="3" xfId="0" applyFont="1" applyFill="1" applyBorder="1" applyAlignment="1">
      <alignment horizontal="left" vertical="center"/>
    </xf>
    <xf numFmtId="0" fontId="15" fillId="2" borderId="0" xfId="25" applyNumberFormat="1" applyFont="1" applyFill="1" applyBorder="1" applyAlignment="1">
      <alignment horizontal="left" vertical="center" wrapText="1"/>
    </xf>
    <xf numFmtId="1" fontId="15" fillId="2" borderId="3" xfId="0" applyNumberFormat="1" applyFont="1" applyFill="1" applyBorder="1" applyAlignment="1">
      <alignment horizontal="right" vertical="center" wrapText="1"/>
    </xf>
    <xf numFmtId="4" fontId="12" fillId="2" borderId="0" xfId="0" applyNumberFormat="1" applyFont="1" applyFill="1"/>
    <xf numFmtId="3" fontId="43" fillId="38" borderId="0" xfId="0" applyNumberFormat="1" applyFont="1" applyFill="1" applyBorder="1" applyAlignment="1">
      <alignment horizontal="right" vertical="center"/>
    </xf>
    <xf numFmtId="176" fontId="38" fillId="2" borderId="0" xfId="16" applyNumberFormat="1" applyFont="1" applyFill="1"/>
    <xf numFmtId="166" fontId="38" fillId="2" borderId="0" xfId="306" applyFont="1" applyFill="1"/>
    <xf numFmtId="3" fontId="43" fillId="2" borderId="5" xfId="0" quotePrefix="1" applyNumberFormat="1" applyFont="1" applyFill="1" applyBorder="1" applyAlignment="1">
      <alignment vertical="center"/>
    </xf>
    <xf numFmtId="0" fontId="12" fillId="2" borderId="0" xfId="0" applyFont="1" applyFill="1" applyAlignment="1">
      <alignment horizontal="center"/>
    </xf>
    <xf numFmtId="3" fontId="15" fillId="2" borderId="14" xfId="32" applyNumberFormat="1" applyFont="1" applyFill="1" applyBorder="1" applyAlignment="1">
      <alignment horizontal="right" vertical="center"/>
    </xf>
    <xf numFmtId="10" fontId="15" fillId="2" borderId="14" xfId="24" applyNumberFormat="1" applyFont="1" applyFill="1" applyBorder="1" applyAlignment="1">
      <alignment horizontal="right" vertical="center"/>
    </xf>
    <xf numFmtId="3" fontId="0" fillId="0" borderId="0" xfId="0" applyNumberFormat="1"/>
    <xf numFmtId="2" fontId="0" fillId="0" borderId="0" xfId="0" applyNumberFormat="1"/>
    <xf numFmtId="0" fontId="43" fillId="12" borderId="0" xfId="307" applyFont="1" applyFill="1" applyAlignment="1">
      <alignment horizontal="right" vertical="center"/>
    </xf>
    <xf numFmtId="3" fontId="54" fillId="2" borderId="0" xfId="0" quotePrefix="1" applyNumberFormat="1" applyFont="1" applyFill="1" applyBorder="1" applyAlignment="1">
      <alignment horizontal="left"/>
    </xf>
    <xf numFmtId="3" fontId="54" fillId="2" borderId="0" xfId="0" applyNumberFormat="1" applyFont="1" applyFill="1" applyBorder="1" applyAlignment="1">
      <alignment horizontal="left"/>
    </xf>
    <xf numFmtId="167" fontId="136" fillId="2" borderId="5" xfId="0" applyNumberFormat="1" applyFont="1" applyFill="1" applyBorder="1" applyAlignment="1">
      <alignment horizontal="right" vertical="center"/>
    </xf>
    <xf numFmtId="164" fontId="43" fillId="2" borderId="0" xfId="0" applyNumberFormat="1" applyFont="1" applyFill="1" applyBorder="1" applyAlignment="1">
      <alignment horizontal="center" vertical="center"/>
    </xf>
    <xf numFmtId="176" fontId="15" fillId="7" borderId="5" xfId="16" applyNumberFormat="1" applyFont="1" applyFill="1" applyBorder="1" applyAlignment="1">
      <alignment vertical="center"/>
    </xf>
    <xf numFmtId="0" fontId="48" fillId="0" borderId="0" xfId="0" applyFont="1" applyAlignment="1">
      <alignment horizontal="left" vertical="center" wrapText="1"/>
    </xf>
    <xf numFmtId="0" fontId="75" fillId="13" borderId="0" xfId="31" applyFont="1" applyFill="1" applyBorder="1" applyAlignment="1">
      <alignment horizontal="center" vertical="center" wrapText="1"/>
    </xf>
    <xf numFmtId="164" fontId="43" fillId="2" borderId="0" xfId="26" applyNumberFormat="1" applyFont="1" applyFill="1" applyBorder="1" applyAlignment="1">
      <alignment horizontal="right" vertical="center"/>
    </xf>
    <xf numFmtId="164" fontId="43" fillId="2" borderId="0" xfId="0" applyNumberFormat="1" applyFont="1" applyFill="1" applyBorder="1" applyAlignment="1">
      <alignment horizontal="right" vertical="center"/>
    </xf>
    <xf numFmtId="164" fontId="43" fillId="2" borderId="0" xfId="0" applyNumberFormat="1" applyFont="1" applyFill="1" applyBorder="1" applyAlignment="1">
      <alignment horizontal="left" vertical="center"/>
    </xf>
    <xf numFmtId="0" fontId="71" fillId="14" borderId="0" xfId="0" quotePrefix="1" applyFont="1" applyFill="1" applyBorder="1" applyAlignment="1">
      <alignment horizontal="center" vertical="center" wrapText="1"/>
    </xf>
    <xf numFmtId="0" fontId="68" fillId="2" borderId="0" xfId="26" quotePrefix="1" applyFont="1" applyFill="1" applyBorder="1" applyAlignment="1">
      <alignment horizontal="left" vertical="center" wrapText="1"/>
    </xf>
    <xf numFmtId="0" fontId="68" fillId="2" borderId="0" xfId="26" applyFont="1" applyFill="1" applyBorder="1" applyAlignment="1">
      <alignment horizontal="left" vertical="center"/>
    </xf>
    <xf numFmtId="0" fontId="68" fillId="2" borderId="0" xfId="26" quotePrefix="1" applyFont="1" applyFill="1" applyBorder="1" applyAlignment="1">
      <alignment horizontal="left" vertical="center"/>
    </xf>
    <xf numFmtId="3" fontId="43" fillId="2" borderId="0" xfId="0" applyNumberFormat="1" applyFont="1" applyFill="1" applyBorder="1" applyAlignment="1">
      <alignment horizontal="center" vertical="center"/>
    </xf>
    <xf numFmtId="3" fontId="15" fillId="2" borderId="5" xfId="0" applyNumberFormat="1" applyFont="1" applyFill="1" applyBorder="1" applyAlignment="1">
      <alignment horizontal="center" vertical="center"/>
    </xf>
    <xf numFmtId="3" fontId="43" fillId="2" borderId="6" xfId="0" applyNumberFormat="1" applyFont="1" applyFill="1" applyBorder="1" applyAlignment="1">
      <alignment horizontal="center" vertical="center"/>
    </xf>
    <xf numFmtId="3" fontId="73" fillId="2" borderId="0" xfId="0" applyNumberFormat="1" applyFont="1" applyFill="1" applyBorder="1" applyAlignment="1">
      <alignment vertical="center"/>
    </xf>
    <xf numFmtId="0" fontId="48" fillId="0" borderId="0" xfId="26" applyNumberFormat="1" applyFont="1" applyFill="1" applyBorder="1" applyAlignment="1">
      <alignment vertical="center"/>
    </xf>
    <xf numFmtId="0" fontId="43" fillId="2" borderId="0" xfId="26" quotePrefix="1" applyFont="1" applyFill="1" applyBorder="1" applyAlignment="1">
      <alignment vertical="center"/>
    </xf>
    <xf numFmtId="0" fontId="12" fillId="2" borderId="0" xfId="0" applyFont="1" applyFill="1" applyBorder="1" applyAlignment="1">
      <alignment horizontal="center" vertical="center"/>
    </xf>
    <xf numFmtId="0" fontId="48" fillId="0" borderId="0" xfId="32" applyFont="1" applyFill="1" applyBorder="1" applyAlignment="1">
      <alignment horizontal="left" vertical="center" wrapText="1"/>
    </xf>
    <xf numFmtId="0" fontId="12" fillId="0" borderId="0" xfId="0" applyFont="1" applyFill="1" applyBorder="1" applyAlignment="1">
      <alignment horizontal="center" vertical="center"/>
    </xf>
    <xf numFmtId="0" fontId="137" fillId="2" borderId="0" xfId="310" applyFont="1" applyFill="1"/>
    <xf numFmtId="0" fontId="137" fillId="2" borderId="0" xfId="310" applyFont="1" applyFill="1" applyBorder="1"/>
    <xf numFmtId="0" fontId="68" fillId="0" borderId="0" xfId="26" applyFont="1" applyFill="1" applyBorder="1" applyAlignment="1">
      <alignment horizontal="left" vertical="center"/>
    </xf>
    <xf numFmtId="0" fontId="58" fillId="2" borderId="0" xfId="310" applyFont="1" applyFill="1" applyBorder="1" applyAlignment="1">
      <alignment vertical="center"/>
    </xf>
    <xf numFmtId="0" fontId="43" fillId="2" borderId="0" xfId="310" applyFont="1" applyFill="1" applyAlignment="1">
      <alignment vertical="center"/>
    </xf>
    <xf numFmtId="0" fontId="58" fillId="2" borderId="0" xfId="310" applyFont="1" applyFill="1" applyAlignment="1">
      <alignment vertical="center"/>
    </xf>
    <xf numFmtId="0" fontId="139" fillId="2" borderId="0" xfId="310" applyFont="1" applyFill="1"/>
    <xf numFmtId="0" fontId="58" fillId="2" borderId="18" xfId="310" applyFont="1" applyFill="1" applyBorder="1" applyAlignment="1">
      <alignment horizontal="right" vertical="center"/>
    </xf>
    <xf numFmtId="0" fontId="18" fillId="2" borderId="0" xfId="310" applyFont="1" applyFill="1" applyAlignment="1">
      <alignment horizontal="right" vertical="center"/>
    </xf>
    <xf numFmtId="0" fontId="139" fillId="2" borderId="1" xfId="310" applyFont="1" applyFill="1" applyBorder="1" applyAlignment="1"/>
    <xf numFmtId="0" fontId="43" fillId="2" borderId="1" xfId="310" applyFont="1" applyFill="1" applyBorder="1" applyAlignment="1">
      <alignment vertical="center"/>
    </xf>
    <xf numFmtId="0" fontId="141" fillId="2" borderId="3" xfId="310" applyFont="1" applyFill="1" applyBorder="1" applyAlignment="1">
      <alignment vertical="center"/>
    </xf>
    <xf numFmtId="0" fontId="15" fillId="2" borderId="0" xfId="310" quotePrefix="1" applyFont="1" applyFill="1" applyBorder="1" applyAlignment="1">
      <alignment horizontal="center" vertical="center"/>
    </xf>
    <xf numFmtId="0" fontId="15" fillId="2" borderId="77" xfId="310" quotePrefix="1" applyFont="1" applyFill="1" applyBorder="1" applyAlignment="1">
      <alignment horizontal="center" vertical="center"/>
    </xf>
    <xf numFmtId="0" fontId="43" fillId="2" borderId="0" xfId="310" applyFont="1" applyFill="1" applyBorder="1" applyAlignment="1">
      <alignment vertical="center"/>
    </xf>
    <xf numFmtId="3" fontId="137" fillId="2" borderId="0" xfId="310" applyNumberFormat="1" applyFont="1" applyFill="1" applyBorder="1"/>
    <xf numFmtId="3" fontId="137" fillId="2" borderId="0" xfId="310" applyNumberFormat="1" applyFont="1" applyFill="1"/>
    <xf numFmtId="0" fontId="15" fillId="2" borderId="0" xfId="310" applyFont="1" applyFill="1" applyAlignment="1">
      <alignment vertical="center"/>
    </xf>
    <xf numFmtId="0" fontId="43" fillId="2" borderId="0" xfId="310" applyFont="1" applyFill="1" applyAlignment="1">
      <alignment horizontal="center" vertical="center"/>
    </xf>
    <xf numFmtId="176" fontId="137" fillId="2" borderId="0" xfId="310" applyNumberFormat="1" applyFont="1" applyFill="1" applyBorder="1"/>
    <xf numFmtId="0" fontId="43" fillId="2" borderId="0" xfId="310" applyFont="1" applyFill="1" applyBorder="1" applyAlignment="1">
      <alignment horizontal="left" vertical="center"/>
    </xf>
    <xf numFmtId="0" fontId="43" fillId="2" borderId="0" xfId="310" applyFont="1" applyFill="1" applyAlignment="1">
      <alignment horizontal="left" vertical="center"/>
    </xf>
    <xf numFmtId="0" fontId="16" fillId="2" borderId="3" xfId="310" applyFont="1" applyFill="1" applyBorder="1" applyAlignment="1">
      <alignment horizontal="center" vertical="center"/>
    </xf>
    <xf numFmtId="0" fontId="16" fillId="2" borderId="3" xfId="310" applyFont="1" applyFill="1" applyBorder="1" applyAlignment="1">
      <alignment vertical="center"/>
    </xf>
    <xf numFmtId="3" fontId="16" fillId="2" borderId="80" xfId="310" applyNumberFormat="1" applyFont="1" applyFill="1" applyBorder="1" applyAlignment="1">
      <alignment horizontal="right" vertical="center"/>
    </xf>
    <xf numFmtId="0" fontId="142" fillId="2" borderId="0" xfId="310" applyFont="1" applyFill="1" applyBorder="1"/>
    <xf numFmtId="0" fontId="58" fillId="2" borderId="0" xfId="310" applyFont="1" applyFill="1" applyAlignment="1">
      <alignment horizontal="center" vertical="center"/>
    </xf>
    <xf numFmtId="0" fontId="58" fillId="2" borderId="0" xfId="310" applyFont="1" applyFill="1" applyAlignment="1">
      <alignment horizontal="left" vertical="center" wrapText="1"/>
    </xf>
    <xf numFmtId="0" fontId="143" fillId="2" borderId="0" xfId="310" applyFont="1" applyFill="1" applyBorder="1"/>
    <xf numFmtId="0" fontId="16" fillId="2" borderId="25" xfId="310" applyFont="1" applyFill="1" applyBorder="1" applyAlignment="1">
      <alignment horizontal="center" vertical="center"/>
    </xf>
    <xf numFmtId="0" fontId="16" fillId="2" borderId="25" xfId="310" applyFont="1" applyFill="1" applyBorder="1" applyAlignment="1">
      <alignment vertical="center"/>
    </xf>
    <xf numFmtId="9" fontId="16" fillId="2" borderId="82" xfId="310" applyNumberFormat="1" applyFont="1" applyFill="1" applyBorder="1" applyAlignment="1">
      <alignment horizontal="right" vertical="center"/>
    </xf>
    <xf numFmtId="0" fontId="58" fillId="2" borderId="0" xfId="310" applyFont="1" applyFill="1" applyAlignment="1">
      <alignment horizontal="justify" vertical="center"/>
    </xf>
    <xf numFmtId="0" fontId="137" fillId="2" borderId="0" xfId="310" applyFont="1" applyFill="1" applyAlignment="1">
      <alignment horizontal="left"/>
    </xf>
    <xf numFmtId="10" fontId="15" fillId="2" borderId="25" xfId="16" applyNumberFormat="1" applyFont="1" applyFill="1" applyBorder="1" applyAlignment="1">
      <alignment horizontal="right" vertical="center"/>
    </xf>
    <xf numFmtId="3" fontId="15" fillId="10" borderId="25" xfId="0" applyNumberFormat="1" applyFont="1" applyFill="1" applyBorder="1" applyAlignment="1">
      <alignment horizontal="right" vertical="center"/>
    </xf>
    <xf numFmtId="0" fontId="68" fillId="2" borderId="0" xfId="0" applyFont="1" applyFill="1" applyAlignment="1">
      <alignment horizontal="left" wrapText="1"/>
    </xf>
    <xf numFmtId="10" fontId="43" fillId="2" borderId="5" xfId="16" applyNumberFormat="1" applyFont="1" applyFill="1" applyBorder="1" applyAlignment="1">
      <alignment vertical="center" wrapText="1"/>
    </xf>
    <xf numFmtId="10" fontId="43" fillId="2" borderId="6" xfId="0" applyNumberFormat="1" applyFont="1" applyFill="1" applyBorder="1" applyAlignment="1">
      <alignment horizontal="right" vertical="center"/>
    </xf>
    <xf numFmtId="3" fontId="69" fillId="2" borderId="2" xfId="0" quotePrefix="1" applyNumberFormat="1" applyFont="1" applyFill="1" applyBorder="1" applyAlignment="1">
      <alignment horizontal="right" vertical="center"/>
    </xf>
    <xf numFmtId="0" fontId="16" fillId="2" borderId="20" xfId="0" applyFont="1" applyFill="1" applyBorder="1" applyAlignment="1">
      <alignment horizontal="left" vertical="center" wrapText="1"/>
    </xf>
    <xf numFmtId="0" fontId="16" fillId="2" borderId="5" xfId="0" applyFont="1" applyFill="1" applyBorder="1" applyAlignment="1">
      <alignment horizontal="left" vertical="center"/>
    </xf>
    <xf numFmtId="176" fontId="51" fillId="2" borderId="5" xfId="0" applyNumberFormat="1" applyFont="1" applyFill="1" applyBorder="1" applyAlignment="1">
      <alignment horizontal="right" vertical="center"/>
    </xf>
    <xf numFmtId="10" fontId="51" fillId="2" borderId="5" xfId="16" applyNumberFormat="1" applyFont="1" applyFill="1" applyBorder="1" applyAlignment="1">
      <alignment vertical="center" wrapText="1"/>
    </xf>
    <xf numFmtId="14" fontId="16" fillId="2" borderId="76" xfId="310" applyNumberFormat="1" applyFont="1" applyFill="1" applyBorder="1" applyAlignment="1">
      <alignment horizontal="center" vertical="center"/>
    </xf>
    <xf numFmtId="3" fontId="51" fillId="2" borderId="78" xfId="310" applyNumberFormat="1" applyFont="1" applyFill="1" applyBorder="1" applyAlignment="1">
      <alignment horizontal="right" vertical="center"/>
    </xf>
    <xf numFmtId="3" fontId="51" fillId="2" borderId="76" xfId="310" applyNumberFormat="1" applyFont="1" applyFill="1" applyBorder="1" applyAlignment="1">
      <alignment horizontal="right" vertical="center"/>
    </xf>
    <xf numFmtId="0" fontId="51" fillId="2" borderId="76" xfId="310" applyFont="1" applyFill="1" applyBorder="1" applyAlignment="1">
      <alignment horizontal="right" vertical="center"/>
    </xf>
    <xf numFmtId="3" fontId="51" fillId="2" borderId="76" xfId="310" applyNumberFormat="1" applyFont="1" applyFill="1" applyBorder="1" applyAlignment="1">
      <alignment horizontal="right" vertical="center" wrapText="1"/>
    </xf>
    <xf numFmtId="3" fontId="15" fillId="2" borderId="3" xfId="310" applyNumberFormat="1" applyFont="1" applyFill="1" applyBorder="1" applyAlignment="1">
      <alignment horizontal="right" vertical="center"/>
    </xf>
    <xf numFmtId="3" fontId="15" fillId="2" borderId="81" xfId="310" applyNumberFormat="1" applyFont="1" applyFill="1" applyBorder="1" applyAlignment="1">
      <alignment horizontal="right" vertical="center"/>
    </xf>
    <xf numFmtId="3" fontId="43" fillId="2" borderId="21" xfId="310" applyNumberFormat="1" applyFont="1" applyFill="1" applyBorder="1" applyAlignment="1">
      <alignment horizontal="right" vertical="center"/>
    </xf>
    <xf numFmtId="3" fontId="43" fillId="2" borderId="0" xfId="310" applyNumberFormat="1" applyFont="1" applyFill="1" applyBorder="1" applyAlignment="1">
      <alignment horizontal="right" vertical="center"/>
    </xf>
    <xf numFmtId="0" fontId="43" fillId="2" borderId="0" xfId="310" applyFont="1" applyFill="1" applyBorder="1" applyAlignment="1">
      <alignment horizontal="right" vertical="center"/>
    </xf>
    <xf numFmtId="3" fontId="43" fillId="2" borderId="0" xfId="310" applyNumberFormat="1" applyFont="1" applyFill="1" applyBorder="1" applyAlignment="1">
      <alignment horizontal="right" vertical="center" wrapText="1"/>
    </xf>
    <xf numFmtId="9" fontId="15" fillId="2" borderId="25" xfId="310" applyNumberFormat="1" applyFont="1" applyFill="1" applyBorder="1" applyAlignment="1">
      <alignment horizontal="right" vertical="center"/>
    </xf>
    <xf numFmtId="3" fontId="43" fillId="2" borderId="79" xfId="310" applyNumberFormat="1" applyFont="1" applyFill="1" applyBorder="1" applyAlignment="1">
      <alignment horizontal="right" vertical="center"/>
    </xf>
    <xf numFmtId="3" fontId="43" fillId="2" borderId="77" xfId="310" applyNumberFormat="1" applyFont="1" applyFill="1" applyBorder="1" applyAlignment="1">
      <alignment horizontal="right" vertical="center"/>
    </xf>
    <xf numFmtId="0" fontId="43" fillId="2" borderId="77" xfId="310" applyFont="1" applyFill="1" applyBorder="1" applyAlignment="1">
      <alignment horizontal="right" vertical="center"/>
    </xf>
    <xf numFmtId="3" fontId="43" fillId="2" borderId="77" xfId="310" applyNumberFormat="1" applyFont="1" applyFill="1" applyBorder="1" applyAlignment="1">
      <alignment horizontal="right" vertical="center" wrapText="1"/>
    </xf>
    <xf numFmtId="9" fontId="15" fillId="2" borderId="83" xfId="310" applyNumberFormat="1" applyFont="1" applyFill="1" applyBorder="1" applyAlignment="1">
      <alignment horizontal="right" vertical="center"/>
    </xf>
    <xf numFmtId="10" fontId="51" fillId="0" borderId="6" xfId="0" applyNumberFormat="1" applyFont="1" applyFill="1" applyBorder="1" applyAlignment="1">
      <alignment horizontal="right" vertical="center"/>
    </xf>
    <xf numFmtId="0" fontId="45" fillId="0" borderId="5" xfId="32" applyFont="1" applyFill="1" applyBorder="1" applyAlignment="1">
      <alignment horizontal="right" vertical="center" wrapText="1"/>
    </xf>
    <xf numFmtId="3" fontId="15" fillId="0" borderId="15" xfId="0" applyNumberFormat="1" applyFont="1" applyFill="1" applyBorder="1" applyAlignment="1">
      <alignment horizontal="right" vertical="center"/>
    </xf>
    <xf numFmtId="176" fontId="15" fillId="0" borderId="15" xfId="16" applyNumberFormat="1" applyFont="1" applyFill="1" applyBorder="1" applyAlignment="1">
      <alignment horizontal="right" vertical="center"/>
    </xf>
    <xf numFmtId="10" fontId="0" fillId="0" borderId="0" xfId="0" applyNumberFormat="1"/>
    <xf numFmtId="188" fontId="0" fillId="0" borderId="0" xfId="0" applyNumberFormat="1"/>
    <xf numFmtId="176" fontId="15" fillId="2" borderId="14" xfId="24" applyNumberFormat="1" applyFont="1" applyFill="1" applyBorder="1" applyAlignment="1">
      <alignment horizontal="right" vertical="center"/>
    </xf>
    <xf numFmtId="176" fontId="15" fillId="2" borderId="15" xfId="30" applyNumberFormat="1" applyFont="1" applyFill="1" applyBorder="1" applyAlignment="1">
      <alignment horizontal="right" vertical="center"/>
    </xf>
    <xf numFmtId="0" fontId="48" fillId="2" borderId="0" xfId="26" applyFont="1" applyFill="1" applyAlignment="1">
      <alignment horizontal="left" vertical="center" wrapText="1"/>
    </xf>
    <xf numFmtId="0" fontId="75" fillId="13" borderId="0" xfId="31" applyFont="1" applyFill="1" applyBorder="1" applyAlignment="1">
      <alignment horizontal="center" vertical="center" wrapText="1"/>
    </xf>
    <xf numFmtId="0" fontId="68" fillId="0" borderId="0" xfId="0" quotePrefix="1" applyFont="1" applyFill="1" applyBorder="1" applyAlignment="1">
      <alignment horizontal="left" vertical="center"/>
    </xf>
    <xf numFmtId="0" fontId="15" fillId="2" borderId="3" xfId="25" applyNumberFormat="1" applyFont="1" applyFill="1" applyBorder="1" applyAlignment="1">
      <alignment horizontal="right" vertical="center" wrapText="1"/>
    </xf>
    <xf numFmtId="0" fontId="15" fillId="2" borderId="3" xfId="25" applyNumberFormat="1" applyFont="1" applyFill="1" applyBorder="1" applyAlignment="1">
      <alignment horizontal="center" vertical="center" wrapText="1"/>
    </xf>
    <xf numFmtId="164" fontId="43" fillId="2" borderId="0" xfId="0" applyNumberFormat="1" applyFont="1" applyFill="1" applyBorder="1" applyAlignment="1">
      <alignment horizontal="left" vertical="center"/>
    </xf>
    <xf numFmtId="3" fontId="53" fillId="2" borderId="0" xfId="0" applyNumberFormat="1" applyFont="1" applyFill="1" applyAlignment="1"/>
    <xf numFmtId="3" fontId="146" fillId="2" borderId="0" xfId="0" applyNumberFormat="1" applyFont="1" applyFill="1"/>
    <xf numFmtId="3" fontId="147" fillId="2" borderId="0" xfId="0" applyNumberFormat="1" applyFont="1" applyFill="1"/>
    <xf numFmtId="3" fontId="148" fillId="2" borderId="0" xfId="0" applyNumberFormat="1" applyFont="1" applyFill="1"/>
    <xf numFmtId="0" fontId="48" fillId="2" borderId="0" xfId="26" applyFont="1" applyFill="1" applyAlignment="1">
      <alignment horizontal="left" vertical="center" wrapText="1"/>
    </xf>
    <xf numFmtId="10" fontId="23" fillId="0" borderId="0" xfId="13" applyNumberFormat="1" applyFont="1"/>
    <xf numFmtId="0" fontId="68" fillId="0" borderId="0" xfId="0" quotePrefix="1" applyFont="1" applyFill="1" applyBorder="1" applyAlignment="1">
      <alignment vertical="center"/>
    </xf>
    <xf numFmtId="0" fontId="48" fillId="2" borderId="0" xfId="0" applyFont="1" applyFill="1" applyAlignment="1">
      <alignment horizontal="justify" vertical="center" wrapText="1"/>
    </xf>
    <xf numFmtId="0" fontId="15" fillId="2" borderId="3" xfId="0" applyFont="1" applyFill="1" applyBorder="1" applyAlignment="1">
      <alignment horizontal="center" vertical="center"/>
    </xf>
    <xf numFmtId="164" fontId="15" fillId="2" borderId="51" xfId="0" applyNumberFormat="1" applyFont="1" applyFill="1" applyBorder="1" applyAlignment="1">
      <alignment horizontal="center" vertical="center" wrapText="1"/>
    </xf>
    <xf numFmtId="164" fontId="15" fillId="2" borderId="17" xfId="0" applyNumberFormat="1" applyFont="1" applyFill="1" applyBorder="1" applyAlignment="1">
      <alignment horizontal="center" vertical="center" wrapText="1"/>
    </xf>
    <xf numFmtId="0" fontId="75" fillId="13" borderId="0" xfId="31" applyFont="1" applyFill="1" applyBorder="1" applyAlignment="1">
      <alignment horizontal="center" vertical="center" wrapText="1"/>
    </xf>
    <xf numFmtId="0" fontId="48" fillId="2" borderId="0" xfId="26" applyFont="1" applyFill="1" applyAlignment="1">
      <alignment horizontal="left" vertical="center" wrapText="1"/>
    </xf>
    <xf numFmtId="9" fontId="43" fillId="2" borderId="22" xfId="16" applyFont="1" applyFill="1" applyBorder="1" applyAlignment="1">
      <alignment horizontal="center" vertical="center"/>
    </xf>
    <xf numFmtId="9" fontId="43" fillId="2" borderId="4" xfId="16" applyFont="1" applyFill="1" applyBorder="1" applyAlignment="1">
      <alignment horizontal="center" vertical="center"/>
    </xf>
    <xf numFmtId="0" fontId="68" fillId="0" borderId="0" xfId="0" quotePrefix="1" applyFont="1" applyFill="1" applyBorder="1" applyAlignment="1">
      <alignment horizontal="left" vertical="center"/>
    </xf>
    <xf numFmtId="17" fontId="71" fillId="14" borderId="0" xfId="0" quotePrefix="1" applyNumberFormat="1" applyFont="1" applyFill="1" applyBorder="1" applyAlignment="1">
      <alignment horizontal="center" vertical="center"/>
    </xf>
    <xf numFmtId="9" fontId="43" fillId="2" borderId="21" xfId="16" applyFont="1" applyFill="1" applyBorder="1" applyAlignment="1">
      <alignment horizontal="center" vertical="center"/>
    </xf>
    <xf numFmtId="9" fontId="43" fillId="2" borderId="0" xfId="16" applyFont="1" applyFill="1" applyBorder="1" applyAlignment="1">
      <alignment horizontal="center" vertical="center"/>
    </xf>
    <xf numFmtId="9" fontId="43" fillId="2" borderId="15" xfId="16" applyFont="1" applyFill="1" applyBorder="1" applyAlignment="1">
      <alignment horizontal="center" vertical="center"/>
    </xf>
    <xf numFmtId="0" fontId="48" fillId="2" borderId="0" xfId="26" applyFont="1" applyFill="1" applyAlignment="1">
      <alignment horizontal="justify" vertical="center" wrapText="1"/>
    </xf>
    <xf numFmtId="164" fontId="43" fillId="2" borderId="0" xfId="0" applyNumberFormat="1" applyFont="1" applyFill="1" applyBorder="1" applyAlignment="1">
      <alignment horizontal="right"/>
    </xf>
    <xf numFmtId="0" fontId="15" fillId="2" borderId="17" xfId="25" applyNumberFormat="1" applyFont="1" applyFill="1" applyBorder="1" applyAlignment="1">
      <alignment horizontal="center" vertical="center" wrapText="1"/>
    </xf>
    <xf numFmtId="0" fontId="15" fillId="2" borderId="21" xfId="25" applyNumberFormat="1" applyFont="1" applyFill="1" applyBorder="1" applyAlignment="1">
      <alignment horizontal="right" vertical="center" wrapText="1"/>
    </xf>
    <xf numFmtId="0" fontId="15" fillId="2" borderId="3" xfId="25" applyNumberFormat="1" applyFont="1" applyFill="1" applyBorder="1" applyAlignment="1">
      <alignment horizontal="right" vertical="center" wrapText="1"/>
    </xf>
    <xf numFmtId="0" fontId="15" fillId="2" borderId="21" xfId="25" applyNumberFormat="1" applyFont="1" applyFill="1" applyBorder="1" applyAlignment="1">
      <alignment horizontal="center" vertical="center" wrapText="1"/>
    </xf>
    <xf numFmtId="0" fontId="15" fillId="2" borderId="3" xfId="25" applyNumberFormat="1" applyFont="1" applyFill="1" applyBorder="1" applyAlignment="1">
      <alignment horizontal="center" vertical="center" wrapText="1"/>
    </xf>
    <xf numFmtId="0" fontId="48" fillId="2" borderId="19" xfId="26" applyFont="1" applyFill="1" applyBorder="1" applyAlignment="1">
      <alignment horizontal="left" vertical="center" wrapText="1"/>
    </xf>
    <xf numFmtId="0" fontId="48" fillId="2" borderId="0" xfId="26" applyFont="1" applyFill="1" applyBorder="1" applyAlignment="1">
      <alignment horizontal="left" vertical="center" wrapText="1"/>
    </xf>
    <xf numFmtId="164" fontId="43" fillId="2" borderId="0" xfId="26" applyNumberFormat="1" applyFont="1" applyFill="1" applyBorder="1" applyAlignment="1">
      <alignment horizontal="right" vertical="center"/>
    </xf>
    <xf numFmtId="0" fontId="71" fillId="14" borderId="0" xfId="28" quotePrefix="1" applyFont="1" applyFill="1" applyBorder="1" applyAlignment="1">
      <alignment horizontal="center" vertical="center" wrapText="1"/>
    </xf>
    <xf numFmtId="0" fontId="15" fillId="2" borderId="44" xfId="25" applyNumberFormat="1" applyFont="1" applyFill="1" applyBorder="1" applyAlignment="1">
      <alignment horizontal="left" vertical="center" wrapText="1"/>
    </xf>
    <xf numFmtId="0" fontId="15" fillId="2" borderId="33" xfId="25" applyNumberFormat="1" applyFont="1" applyFill="1" applyBorder="1" applyAlignment="1">
      <alignment horizontal="left" vertical="center" wrapText="1"/>
    </xf>
    <xf numFmtId="0" fontId="71" fillId="14" borderId="0" xfId="0" quotePrefix="1" applyFont="1" applyFill="1" applyBorder="1" applyAlignment="1">
      <alignment horizontal="center" vertical="center"/>
    </xf>
    <xf numFmtId="0" fontId="15" fillId="2" borderId="34" xfId="25" applyNumberFormat="1" applyFont="1" applyFill="1" applyBorder="1" applyAlignment="1">
      <alignment horizontal="center" vertical="center" wrapText="1"/>
    </xf>
    <xf numFmtId="0" fontId="15" fillId="2" borderId="42" xfId="25" applyNumberFormat="1" applyFont="1" applyFill="1" applyBorder="1" applyAlignment="1">
      <alignment horizontal="center" vertical="center" wrapText="1"/>
    </xf>
    <xf numFmtId="0" fontId="15" fillId="2" borderId="34"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4"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42" xfId="0" applyFont="1" applyFill="1" applyBorder="1" applyAlignment="1">
      <alignment horizontal="left" vertical="center"/>
    </xf>
    <xf numFmtId="0" fontId="15" fillId="2" borderId="17" xfId="25" applyNumberFormat="1" applyFont="1" applyFill="1" applyBorder="1" applyAlignment="1">
      <alignment horizontal="left" vertical="center" wrapText="1"/>
    </xf>
    <xf numFmtId="0" fontId="15" fillId="2" borderId="35" xfId="0" applyFont="1" applyFill="1" applyBorder="1" applyAlignment="1">
      <alignment horizontal="right" vertical="center" wrapText="1"/>
    </xf>
    <xf numFmtId="0" fontId="15" fillId="2" borderId="36" xfId="0" applyFont="1" applyFill="1" applyBorder="1" applyAlignment="1">
      <alignment horizontal="right" vertical="center" wrapText="1"/>
    </xf>
    <xf numFmtId="0" fontId="15" fillId="2" borderId="45" xfId="0" applyFont="1" applyFill="1" applyBorder="1" applyAlignment="1">
      <alignment horizontal="left" vertical="center"/>
    </xf>
    <xf numFmtId="0" fontId="15" fillId="2" borderId="36" xfId="0" applyFont="1" applyFill="1" applyBorder="1" applyAlignment="1">
      <alignment horizontal="left" vertical="center"/>
    </xf>
    <xf numFmtId="0" fontId="15" fillId="2" borderId="35" xfId="25" applyNumberFormat="1" applyFont="1" applyFill="1" applyBorder="1" applyAlignment="1">
      <alignment horizontal="right" vertical="center" wrapText="1"/>
    </xf>
    <xf numFmtId="0" fontId="15" fillId="2" borderId="36" xfId="25" applyNumberFormat="1" applyFont="1" applyFill="1" applyBorder="1" applyAlignment="1">
      <alignment horizontal="right" vertical="center" wrapText="1"/>
    </xf>
    <xf numFmtId="164" fontId="43" fillId="2" borderId="0" xfId="0" applyNumberFormat="1" applyFont="1" applyFill="1" applyBorder="1" applyAlignment="1">
      <alignment horizontal="right" vertical="center"/>
    </xf>
    <xf numFmtId="164" fontId="43" fillId="2" borderId="0" xfId="0" applyNumberFormat="1" applyFont="1" applyFill="1" applyBorder="1" applyAlignment="1">
      <alignment horizontal="left" vertical="center"/>
    </xf>
    <xf numFmtId="0" fontId="18" fillId="2" borderId="0" xfId="26" applyFont="1" applyFill="1" applyBorder="1" applyAlignment="1">
      <alignment horizontal="left" vertical="center" wrapText="1"/>
    </xf>
    <xf numFmtId="0" fontId="15" fillId="2" borderId="3" xfId="0" applyFont="1" applyFill="1" applyBorder="1" applyAlignment="1">
      <alignment horizontal="left" vertical="center"/>
    </xf>
    <xf numFmtId="0" fontId="15" fillId="2" borderId="17" xfId="0" applyFont="1" applyFill="1" applyBorder="1" applyAlignment="1">
      <alignment horizontal="left" vertical="center"/>
    </xf>
    <xf numFmtId="0" fontId="15" fillId="0" borderId="3" xfId="25" applyNumberFormat="1" applyFont="1" applyFill="1" applyBorder="1" applyAlignment="1">
      <alignment horizontal="center" vertical="center" wrapText="1"/>
    </xf>
    <xf numFmtId="9" fontId="15" fillId="2" borderId="52" xfId="25" applyNumberFormat="1" applyFont="1" applyFill="1" applyBorder="1" applyAlignment="1">
      <alignment horizontal="center" vertical="center"/>
    </xf>
    <xf numFmtId="9" fontId="15" fillId="2" borderId="53" xfId="25" applyNumberFormat="1" applyFont="1" applyFill="1" applyBorder="1" applyAlignment="1">
      <alignment horizontal="center" vertical="center"/>
    </xf>
    <xf numFmtId="0" fontId="15" fillId="0" borderId="0" xfId="25" applyNumberFormat="1" applyFont="1" applyFill="1" applyBorder="1" applyAlignment="1">
      <alignment horizontal="center" vertical="center" wrapText="1"/>
    </xf>
    <xf numFmtId="0" fontId="68" fillId="2" borderId="0" xfId="0" quotePrefix="1" applyFont="1" applyFill="1" applyBorder="1" applyAlignment="1">
      <alignment horizontal="left" vertical="center"/>
    </xf>
    <xf numFmtId="0" fontId="15" fillId="2" borderId="21" xfId="25" applyNumberFormat="1" applyFont="1" applyFill="1" applyBorder="1" applyAlignment="1">
      <alignment horizontal="left" vertical="center" wrapText="1"/>
    </xf>
    <xf numFmtId="0" fontId="15" fillId="2" borderId="0" xfId="25" applyNumberFormat="1" applyFont="1" applyFill="1" applyBorder="1" applyAlignment="1">
      <alignment horizontal="left" vertical="center" wrapText="1"/>
    </xf>
    <xf numFmtId="0" fontId="18" fillId="2" borderId="24" xfId="0" applyFont="1" applyFill="1" applyBorder="1" applyAlignment="1">
      <alignment horizontal="left" wrapText="1"/>
    </xf>
    <xf numFmtId="17" fontId="71" fillId="14" borderId="0" xfId="0" quotePrefix="1" applyNumberFormat="1" applyFont="1" applyFill="1" applyAlignment="1">
      <alignment horizontal="center" vertical="center"/>
    </xf>
    <xf numFmtId="0" fontId="18" fillId="2" borderId="24"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48" fillId="2" borderId="0" xfId="0" applyFont="1" applyFill="1" applyAlignment="1">
      <alignment horizontal="left" vertical="center"/>
    </xf>
    <xf numFmtId="0" fontId="48" fillId="2" borderId="0" xfId="0" applyFont="1" applyFill="1" applyAlignment="1">
      <alignment horizontal="justify" vertical="center" wrapText="1"/>
    </xf>
    <xf numFmtId="0" fontId="48" fillId="2" borderId="0" xfId="0" applyFont="1" applyFill="1" applyAlignment="1">
      <alignment horizontal="left" vertical="center" wrapText="1"/>
    </xf>
    <xf numFmtId="0" fontId="68" fillId="2" borderId="0" xfId="0" quotePrefix="1" applyFont="1" applyFill="1" applyBorder="1" applyAlignment="1">
      <alignment horizontal="left" vertical="center" wrapText="1"/>
    </xf>
    <xf numFmtId="0" fontId="68" fillId="2" borderId="0" xfId="28" quotePrefix="1" applyFont="1" applyFill="1" applyBorder="1" applyAlignment="1">
      <alignment horizontal="left" vertical="center"/>
    </xf>
    <xf numFmtId="0" fontId="15" fillId="12" borderId="21" xfId="28" applyFont="1" applyFill="1" applyBorder="1" applyAlignment="1">
      <alignment horizontal="center" vertical="center" wrapText="1"/>
    </xf>
    <xf numFmtId="0" fontId="15" fillId="12" borderId="21" xfId="28" applyFont="1" applyFill="1" applyBorder="1" applyAlignment="1">
      <alignment horizontal="right" vertical="center" wrapText="1"/>
    </xf>
    <xf numFmtId="0" fontId="15" fillId="12" borderId="28" xfId="28" applyFont="1" applyFill="1" applyBorder="1" applyAlignment="1">
      <alignment horizontal="right" vertical="center" wrapText="1"/>
    </xf>
    <xf numFmtId="0" fontId="15" fillId="12" borderId="0" xfId="28" applyFont="1" applyFill="1" applyBorder="1" applyAlignment="1">
      <alignment horizontal="right" vertical="center" wrapText="1"/>
    </xf>
    <xf numFmtId="0" fontId="15" fillId="12" borderId="0" xfId="28" applyFont="1" applyFill="1" applyBorder="1" applyAlignment="1">
      <alignment horizontal="center" vertical="center" wrapText="1"/>
    </xf>
    <xf numFmtId="0" fontId="71" fillId="14" borderId="0" xfId="28" quotePrefix="1" applyFont="1" applyFill="1" applyBorder="1" applyAlignment="1">
      <alignment horizontal="center" vertical="center"/>
    </xf>
    <xf numFmtId="0" fontId="48" fillId="0" borderId="0" xfId="32" applyFont="1" applyFill="1" applyBorder="1" applyAlignment="1">
      <alignment horizontal="justify" vertical="center" wrapText="1"/>
    </xf>
    <xf numFmtId="0" fontId="18" fillId="2" borderId="0" xfId="0" applyFont="1" applyFill="1" applyBorder="1" applyAlignment="1">
      <alignment horizontal="left" wrapText="1"/>
    </xf>
    <xf numFmtId="0" fontId="68" fillId="2" borderId="0" xfId="308" quotePrefix="1" applyFont="1" applyFill="1" applyBorder="1" applyAlignment="1">
      <alignment horizontal="left" vertical="center"/>
    </xf>
    <xf numFmtId="0" fontId="71" fillId="14" borderId="0" xfId="308" quotePrefix="1" applyFont="1" applyFill="1" applyBorder="1" applyAlignment="1">
      <alignment horizontal="center" vertical="center"/>
    </xf>
    <xf numFmtId="1" fontId="15" fillId="2" borderId="3" xfId="0" applyNumberFormat="1" applyFont="1" applyFill="1" applyBorder="1" applyAlignment="1">
      <alignment horizontal="center" vertical="center" wrapText="1"/>
    </xf>
    <xf numFmtId="1" fontId="15" fillId="2" borderId="0" xfId="0" applyNumberFormat="1" applyFont="1" applyFill="1" applyBorder="1" applyAlignment="1">
      <alignment horizontal="right" vertical="center" wrapText="1"/>
    </xf>
    <xf numFmtId="1" fontId="15" fillId="2" borderId="3" xfId="0" applyNumberFormat="1" applyFont="1" applyFill="1" applyBorder="1" applyAlignment="1">
      <alignment horizontal="right" vertical="center" wrapText="1"/>
    </xf>
    <xf numFmtId="0" fontId="18" fillId="2" borderId="0" xfId="26" applyFont="1" applyFill="1" applyBorder="1" applyAlignment="1">
      <alignment horizontal="left" vertical="top" wrapText="1"/>
    </xf>
    <xf numFmtId="0" fontId="68" fillId="2" borderId="0" xfId="309" quotePrefix="1" applyFont="1" applyFill="1" applyBorder="1" applyAlignment="1">
      <alignment horizontal="left" vertical="center"/>
    </xf>
    <xf numFmtId="0" fontId="71" fillId="14" borderId="0" xfId="309" quotePrefix="1" applyFont="1" applyFill="1" applyBorder="1" applyAlignment="1">
      <alignment horizontal="center" vertical="center"/>
    </xf>
    <xf numFmtId="0" fontId="71" fillId="14" borderId="0" xfId="0" quotePrefix="1" applyFont="1" applyFill="1" applyBorder="1" applyAlignment="1">
      <alignment horizontal="center" vertical="center" wrapText="1"/>
    </xf>
    <xf numFmtId="0" fontId="68" fillId="2" borderId="0" xfId="26" quotePrefix="1" applyFont="1" applyFill="1" applyBorder="1" applyAlignment="1">
      <alignment horizontal="left" vertical="center" wrapText="1"/>
    </xf>
    <xf numFmtId="0" fontId="48" fillId="0" borderId="0" xfId="26" applyFont="1" applyFill="1" applyBorder="1" applyAlignment="1">
      <alignment horizontal="justify" vertical="center" wrapText="1"/>
    </xf>
    <xf numFmtId="0" fontId="71" fillId="14" borderId="0" xfId="26" applyFont="1" applyFill="1" applyAlignment="1">
      <alignment horizontal="center" vertical="center"/>
    </xf>
    <xf numFmtId="0" fontId="68" fillId="2" borderId="0" xfId="26" applyFont="1" applyFill="1" applyBorder="1" applyAlignment="1">
      <alignment horizontal="left" vertical="center"/>
    </xf>
    <xf numFmtId="0" fontId="48" fillId="0" borderId="0" xfId="26" applyFont="1" applyFill="1" applyBorder="1" applyAlignment="1">
      <alignment vertical="center" wrapText="1"/>
    </xf>
    <xf numFmtId="0" fontId="68" fillId="2" borderId="0" xfId="26" quotePrefix="1" applyFont="1" applyFill="1" applyBorder="1" applyAlignment="1">
      <alignment horizontal="left" vertical="center"/>
    </xf>
    <xf numFmtId="164" fontId="73" fillId="2" borderId="0" xfId="26" applyNumberFormat="1" applyFont="1" applyFill="1" applyBorder="1" applyAlignment="1">
      <alignment horizontal="right" vertical="center"/>
    </xf>
    <xf numFmtId="0" fontId="48" fillId="0" borderId="0" xfId="0" applyFont="1" applyAlignment="1">
      <alignment horizontal="left" vertical="center" wrapText="1"/>
    </xf>
    <xf numFmtId="0" fontId="68" fillId="0" borderId="0" xfId="0" applyFont="1" applyBorder="1" applyAlignment="1">
      <alignment horizontal="left" vertical="center"/>
    </xf>
    <xf numFmtId="0" fontId="43" fillId="0" borderId="0" xfId="0" applyFont="1" applyAlignment="1">
      <alignment horizontal="justify" vertical="center" wrapText="1"/>
    </xf>
    <xf numFmtId="14" fontId="78" fillId="2" borderId="1" xfId="0" applyNumberFormat="1" applyFont="1" applyFill="1" applyBorder="1" applyAlignment="1">
      <alignment horizontal="center" vertical="center"/>
    </xf>
    <xf numFmtId="0" fontId="18" fillId="0" borderId="19" xfId="0" applyFont="1" applyBorder="1" applyAlignment="1">
      <alignment horizontal="left" vertical="center"/>
    </xf>
    <xf numFmtId="0" fontId="68" fillId="2" borderId="0" xfId="0" applyFont="1" applyFill="1" applyBorder="1" applyAlignment="1">
      <alignment horizontal="left" vertical="center"/>
    </xf>
    <xf numFmtId="0" fontId="35" fillId="2" borderId="0" xfId="0" applyFont="1" applyFill="1" applyAlignment="1">
      <alignment horizontal="left" wrapText="1"/>
    </xf>
    <xf numFmtId="3" fontId="15" fillId="10" borderId="20" xfId="0" quotePrefix="1" applyNumberFormat="1" applyFont="1" applyFill="1" applyBorder="1" applyAlignment="1">
      <alignment horizontal="center" vertical="center" wrapText="1"/>
    </xf>
    <xf numFmtId="0" fontId="70" fillId="2" borderId="2" xfId="26" applyFont="1" applyFill="1" applyBorder="1" applyAlignment="1">
      <alignment horizontal="left" vertical="center" wrapText="1"/>
    </xf>
    <xf numFmtId="0" fontId="15" fillId="10" borderId="20" xfId="26" applyFont="1" applyFill="1" applyBorder="1" applyAlignment="1">
      <alignment horizontal="center" vertical="center"/>
    </xf>
    <xf numFmtId="0" fontId="15" fillId="10" borderId="5" xfId="26" applyFont="1" applyFill="1" applyBorder="1" applyAlignment="1">
      <alignment horizontal="center" vertical="center"/>
    </xf>
    <xf numFmtId="0" fontId="15" fillId="10" borderId="4" xfId="26" applyFont="1" applyFill="1" applyBorder="1" applyAlignment="1">
      <alignment horizontal="center" vertical="center"/>
    </xf>
    <xf numFmtId="0" fontId="68" fillId="0" borderId="0" xfId="26" applyFont="1" applyFill="1" applyBorder="1" applyAlignment="1">
      <alignment horizontal="left" vertical="center"/>
    </xf>
    <xf numFmtId="0" fontId="140" fillId="2" borderId="74" xfId="310" applyFont="1" applyFill="1" applyBorder="1" applyAlignment="1">
      <alignment horizontal="center"/>
    </xf>
    <xf numFmtId="0" fontId="140" fillId="2" borderId="1" xfId="310" applyFont="1" applyFill="1" applyBorder="1" applyAlignment="1">
      <alignment horizontal="center"/>
    </xf>
    <xf numFmtId="0" fontId="140" fillId="2" borderId="75" xfId="310" applyFont="1" applyFill="1" applyBorder="1" applyAlignment="1">
      <alignment horizontal="center"/>
    </xf>
    <xf numFmtId="0" fontId="75" fillId="13" borderId="0" xfId="311" applyFont="1" applyFill="1" applyBorder="1" applyAlignment="1">
      <alignment horizontal="center" vertical="center" wrapText="1"/>
    </xf>
    <xf numFmtId="0" fontId="48" fillId="2" borderId="19" xfId="310" applyFont="1" applyFill="1" applyBorder="1" applyAlignment="1">
      <alignment horizontal="left" vertical="center"/>
    </xf>
    <xf numFmtId="0" fontId="62" fillId="0" borderId="0" xfId="32" applyFont="1" applyFill="1" applyBorder="1" applyAlignment="1">
      <alignment horizontal="justify" vertical="center" wrapText="1"/>
    </xf>
    <xf numFmtId="0" fontId="68" fillId="2" borderId="0" xfId="32" applyFont="1" applyFill="1" applyAlignment="1">
      <alignment horizontal="left" vertical="center"/>
    </xf>
    <xf numFmtId="0" fontId="48" fillId="2" borderId="0" xfId="32" applyFont="1" applyFill="1" applyAlignment="1">
      <alignment horizontal="justify" vertical="center" wrapText="1"/>
    </xf>
    <xf numFmtId="0" fontId="60" fillId="2" borderId="0" xfId="32" applyNumberFormat="1" applyFont="1" applyFill="1" applyBorder="1" applyAlignment="1">
      <alignment horizontal="left" vertical="center" wrapText="1"/>
    </xf>
    <xf numFmtId="0" fontId="68" fillId="2" borderId="0" xfId="0" applyFont="1" applyFill="1" applyAlignment="1">
      <alignment horizontal="left" vertical="center" wrapText="1"/>
    </xf>
  </cellXfs>
  <cellStyles count="312">
    <cellStyle name="_inventario consolidado" xfId="42"/>
    <cellStyle name="_inventario consolidado 2" xfId="43"/>
    <cellStyle name="0;(0);&quot;–&quot;" xfId="44"/>
    <cellStyle name="0;(0);&quot;–&quot;;Fórmula" xfId="45"/>
    <cellStyle name="20% - Accent1 2" xfId="46"/>
    <cellStyle name="20% - Accent2 2" xfId="47"/>
    <cellStyle name="20% - Accent3 2" xfId="48"/>
    <cellStyle name="20% - Accent4 2" xfId="49"/>
    <cellStyle name="20% - Accent5 2" xfId="50"/>
    <cellStyle name="20% - Accent6 2" xfId="51"/>
    <cellStyle name="20% - Cor1 2" xfId="52"/>
    <cellStyle name="20% - Cor2 2" xfId="53"/>
    <cellStyle name="20% - Cor3 2" xfId="54"/>
    <cellStyle name="20% - Cor4 2" xfId="55"/>
    <cellStyle name="20% - Cor5 2" xfId="56"/>
    <cellStyle name="20% - Cor6 2" xfId="57"/>
    <cellStyle name="40% - Accent1 2" xfId="58"/>
    <cellStyle name="40% - Accent2 2" xfId="59"/>
    <cellStyle name="40% - Accent3 2" xfId="60"/>
    <cellStyle name="40% - Accent4 2" xfId="61"/>
    <cellStyle name="40% - Accent5 2" xfId="62"/>
    <cellStyle name="40% - Accent6 2" xfId="63"/>
    <cellStyle name="40% - Cor1 2" xfId="64"/>
    <cellStyle name="40% - Cor2 2" xfId="65"/>
    <cellStyle name="40% - Cor3 2" xfId="66"/>
    <cellStyle name="40% - Cor4 2" xfId="67"/>
    <cellStyle name="40% - Cor5 2" xfId="68"/>
    <cellStyle name="40% - Cor6 2" xfId="69"/>
    <cellStyle name="60% - Accent1 2" xfId="70"/>
    <cellStyle name="60% - Accent2 2" xfId="71"/>
    <cellStyle name="60% - Accent3 2" xfId="72"/>
    <cellStyle name="60% - Accent4 2" xfId="73"/>
    <cellStyle name="60% - Accent5 2" xfId="74"/>
    <cellStyle name="60% - Accent6 2" xfId="75"/>
    <cellStyle name="60% - Cor1 2" xfId="76"/>
    <cellStyle name="60% - Cor2 2" xfId="77"/>
    <cellStyle name="60% - Cor3 2" xfId="78"/>
    <cellStyle name="60% - Cor4 2" xfId="79"/>
    <cellStyle name="60% - Cor5 2" xfId="80"/>
    <cellStyle name="60% - Cor6 2" xfId="81"/>
    <cellStyle name="Accent1 2" xfId="82"/>
    <cellStyle name="Accent2 2" xfId="83"/>
    <cellStyle name="Accent3 2" xfId="84"/>
    <cellStyle name="Accent4 2" xfId="85"/>
    <cellStyle name="Accent5 2" xfId="86"/>
    <cellStyle name="Accent6 2" xfId="87"/>
    <cellStyle name="Bad 2" xfId="88"/>
    <cellStyle name="Beobachtung" xfId="1"/>
    <cellStyle name="Beobachtung (gesperrt)" xfId="2"/>
    <cellStyle name="Beobachtung (Kontrolltotal)" xfId="3"/>
    <cellStyle name="Beobachtung (Total)" xfId="4"/>
    <cellStyle name="C00A" xfId="89"/>
    <cellStyle name="C00A 2" xfId="90"/>
    <cellStyle name="C00A 3" xfId="91"/>
    <cellStyle name="C00A 4" xfId="92"/>
    <cellStyle name="C00A 5" xfId="93"/>
    <cellStyle name="C00A 5 2" xfId="94"/>
    <cellStyle name="C00B" xfId="95"/>
    <cellStyle name="C00B 2" xfId="96"/>
    <cellStyle name="C00B 3" xfId="97"/>
    <cellStyle name="C00B 4" xfId="98"/>
    <cellStyle name="C00B 5" xfId="99"/>
    <cellStyle name="C00B 5 2" xfId="100"/>
    <cellStyle name="C00L" xfId="101"/>
    <cellStyle name="C01A" xfId="102"/>
    <cellStyle name="C01A 2" xfId="103"/>
    <cellStyle name="C01A 3" xfId="104"/>
    <cellStyle name="C01A 4" xfId="105"/>
    <cellStyle name="C01A 5" xfId="106"/>
    <cellStyle name="C01A 5 2" xfId="107"/>
    <cellStyle name="C01B" xfId="108"/>
    <cellStyle name="C01B 2" xfId="109"/>
    <cellStyle name="C01H" xfId="110"/>
    <cellStyle name="C01L" xfId="111"/>
    <cellStyle name="C02A" xfId="112"/>
    <cellStyle name="C02A 2" xfId="113"/>
    <cellStyle name="C02A 3" xfId="114"/>
    <cellStyle name="C02A 4" xfId="115"/>
    <cellStyle name="C02A 5" xfId="116"/>
    <cellStyle name="C02A 5 2" xfId="117"/>
    <cellStyle name="C02B" xfId="118"/>
    <cellStyle name="C02B 2" xfId="119"/>
    <cellStyle name="C02H" xfId="120"/>
    <cellStyle name="C02L" xfId="121"/>
    <cellStyle name="C03A" xfId="122"/>
    <cellStyle name="C03A 2" xfId="123"/>
    <cellStyle name="C03A 3" xfId="124"/>
    <cellStyle name="C03A 4" xfId="125"/>
    <cellStyle name="C03A 5" xfId="126"/>
    <cellStyle name="C03A 5 2" xfId="127"/>
    <cellStyle name="C03B" xfId="128"/>
    <cellStyle name="C03H" xfId="129"/>
    <cellStyle name="C03L" xfId="130"/>
    <cellStyle name="C04A" xfId="131"/>
    <cellStyle name="C04A 2" xfId="132"/>
    <cellStyle name="C04A 3" xfId="133"/>
    <cellStyle name="C04A 4" xfId="134"/>
    <cellStyle name="C04A 5" xfId="135"/>
    <cellStyle name="C04A 6" xfId="136"/>
    <cellStyle name="C04A 6 2" xfId="137"/>
    <cellStyle name="C04B" xfId="138"/>
    <cellStyle name="C04H" xfId="139"/>
    <cellStyle name="C04L" xfId="140"/>
    <cellStyle name="C05A" xfId="141"/>
    <cellStyle name="C05A 2" xfId="142"/>
    <cellStyle name="C05A 3" xfId="143"/>
    <cellStyle name="C05A 4" xfId="144"/>
    <cellStyle name="C05A 5" xfId="145"/>
    <cellStyle name="C05A 5 2" xfId="146"/>
    <cellStyle name="C05B" xfId="147"/>
    <cellStyle name="C05H" xfId="148"/>
    <cellStyle name="C05L" xfId="149"/>
    <cellStyle name="C05L 2" xfId="150"/>
    <cellStyle name="C06A" xfId="151"/>
    <cellStyle name="C06A 2" xfId="152"/>
    <cellStyle name="C06A 3" xfId="153"/>
    <cellStyle name="C06A 4" xfId="154"/>
    <cellStyle name="C06A 5" xfId="155"/>
    <cellStyle name="C06A 5 2" xfId="156"/>
    <cellStyle name="C06B" xfId="157"/>
    <cellStyle name="C06H" xfId="158"/>
    <cellStyle name="C06L" xfId="159"/>
    <cellStyle name="C07A" xfId="160"/>
    <cellStyle name="C07A 2" xfId="161"/>
    <cellStyle name="C07A 3" xfId="162"/>
    <cellStyle name="C07A 4" xfId="163"/>
    <cellStyle name="C07A 5" xfId="164"/>
    <cellStyle name="C07A 5 2" xfId="165"/>
    <cellStyle name="C07B" xfId="166"/>
    <cellStyle name="C07H" xfId="167"/>
    <cellStyle name="C07L" xfId="168"/>
    <cellStyle name="Cabeçalho 1 2" xfId="169"/>
    <cellStyle name="Cabeçalho 2 2" xfId="170"/>
    <cellStyle name="Cabeçalho 3 2" xfId="171"/>
    <cellStyle name="Cabeçalho 4 2" xfId="172"/>
    <cellStyle name="Calculation 2" xfId="173"/>
    <cellStyle name="Cálculo 2" xfId="174"/>
    <cellStyle name="Célula Ligada 2" xfId="175"/>
    <cellStyle name="Check Cell 2" xfId="176"/>
    <cellStyle name="Comma 2" xfId="29"/>
    <cellStyle name="Comma 3" xfId="306"/>
    <cellStyle name="Cor1 2" xfId="177"/>
    <cellStyle name="Cor2 2" xfId="178"/>
    <cellStyle name="Cor3 2" xfId="179"/>
    <cellStyle name="Cor4 2" xfId="180"/>
    <cellStyle name="Cor5 2" xfId="181"/>
    <cellStyle name="Cor6 2" xfId="182"/>
    <cellStyle name="Correcto" xfId="183"/>
    <cellStyle name="Date" xfId="184"/>
    <cellStyle name="Entrada 2" xfId="185"/>
    <cellStyle name="Estilo 1" xfId="186"/>
    <cellStyle name="Explanatory Text 2" xfId="187"/>
    <cellStyle name="F2" xfId="188"/>
    <cellStyle name="F3" xfId="189"/>
    <cellStyle name="F4" xfId="190"/>
    <cellStyle name="F5" xfId="191"/>
    <cellStyle name="F6" xfId="192"/>
    <cellStyle name="F7" xfId="193"/>
    <cellStyle name="F8" xfId="194"/>
    <cellStyle name="Fixed" xfId="195"/>
    <cellStyle name="Followed Hyperlink" xfId="303" builtinId="9" customBuiltin="1"/>
    <cellStyle name="Good 2" xfId="196"/>
    <cellStyle name="gs]_x000d__x000a_Window=0,0,640,480, , ,3_x000d__x000a_dir1=5,7,637,250,-1,-1,1,30,201,1905,231,G:\UGRC\RB\B-DADOS\FOX-PRO\CRED-VEN\KP" xfId="5"/>
    <cellStyle name="gs]_x000d__x000a_Window=0,0,640,480, , ,3_x000d__x000a_dir1=5,7,637,250,-1,-1,1,30,201,1905,231,G:\UGRC\RB\B-DADOS\FOX-PRO\CRED-VEN\KP 2" xfId="27"/>
    <cellStyle name="gs]_x000d__x000a_Window=0,0,640,480, , ,3_x000d__x000a_dir1=5,7,637,250,-1,-1,1,30,201,1905,231,G:\UGRC\RB\B-DADOS\FOX-PRO\CRED-VEN\KP 2 2" xfId="197"/>
    <cellStyle name="gs]_x000d__x000a_Window=0,0,640,480, , ,3_x000d__x000a_dir1=5,7,637,250,-1,-1,1,30,201,1905,231,G:\UGRC\RB\B-DADOS\FOX-PRO\CRED-VEN\KP 2 3" xfId="198"/>
    <cellStyle name="gs]_x000d__x000a_Window=0,0,640,480, , ,3_x000d__x000a_dir1=5,7,637,250,-1,-1,1,30,201,1905,231,G:\UGRC\RB\B-DADOS\FOX-PRO\CRED-VEN\KP 2 4" xfId="199"/>
    <cellStyle name="gs]_x000d__x000a_Window=0,0,640,480, , ,3_x000d__x000a_dir1=5,7,637,250,-1,-1,1,30,201,1905,231,G:\UGRC\RB\B-DADOS\FOX-PRO\CRED-VEN\KP 3" xfId="200"/>
    <cellStyle name="gs]_x000d__x000a_Window=0,0,640,480, , ,3_x000d__x000a_dir1=5,7,637,250,-1,-1,1,30,201,1905,231,G:\UGRC\RB\B-DADOS\FOX-PRO\CRED-VEN\KP 3 2" xfId="201"/>
    <cellStyle name="gs]_x000d__x000a_Window=0,0,640,480, , ,3_x000d__x000a_dir1=5,7,637,250,-1,-1,1,30,201,1905,231,G:\UGRC\RB\B-DADOS\FOX-PRO\CRED-VEN\KP 3 3" xfId="6"/>
    <cellStyle name="gs]_x000d__x000a_Window=0,0,640,480, , ,3_x000d__x000a_dir1=5,7,637,250,-1,-1,1,30,201,1905,231,G:\UGRC\RB\B-DADOS\FOX-PRO\CRED-VEN\KP 3 3 2" xfId="41"/>
    <cellStyle name="gs]_x000d__x000a_Window=0,0,640,480, , ,3_x000d__x000a_dir1=5,7,637,250,-1,-1,1,30,201,1905,231,G:\UGRC\RB\B-DADOS\FOX-PRO\CRED-VEN\KP 4" xfId="202"/>
    <cellStyle name="gs]_x000d__x000a_Window=0,0,640,480, , ,3_x000d__x000a_dir1=5,7,637,250,-1,-1,1,30,201,1905,231,G:\UGRC\RB\B-DADOS\FOX-PRO\CRED-VEN\KP 5" xfId="203"/>
    <cellStyle name="gs]_x000d__x000a_Window=0,0,640,480, , ,3_x000d__x000a_dir1=5,7,637,250,-1,-1,1,30,201,1905,231,G:\UGRC\RB\B-DADOS\FOX-PRO\CRED-VEN\KP 6" xfId="36"/>
    <cellStyle name="gs]_x000d__x000a_Window=0,0,640,480, , ,3_x000d__x000a_dir1=5,7,637,250,-1,-1,1,30,201,1905,231,G:\UGRC\RB\B-DADOS\FOX-PRO\CRED-VEN\KP_Modelo Custos e Reporte - 2007" xfId="38"/>
    <cellStyle name="Heading 1 2" xfId="204"/>
    <cellStyle name="Heading 2 2" xfId="205"/>
    <cellStyle name="Heading 3 2" xfId="206"/>
    <cellStyle name="Heading 4 2" xfId="207"/>
    <cellStyle name="Heading1" xfId="208"/>
    <cellStyle name="Heading2" xfId="209"/>
    <cellStyle name="Hyperlink" xfId="31" builtinId="8" customBuiltin="1"/>
    <cellStyle name="Hyperlink 2" xfId="311"/>
    <cellStyle name="Incorreto 2" xfId="210"/>
    <cellStyle name="Input 2" xfId="211"/>
    <cellStyle name="Linked Cell 2" xfId="212"/>
    <cellStyle name="Milliers [0]_Provision impôt cant." xfId="7"/>
    <cellStyle name="Milliers_Provision impôt cant." xfId="8"/>
    <cellStyle name="Monétaire [0]_Feuil1" xfId="9"/>
    <cellStyle name="Monétaire_Feuil1" xfId="10"/>
    <cellStyle name="Neutral 2" xfId="213"/>
    <cellStyle name="Neutro 2" xfId="214"/>
    <cellStyle name="Non d‚fini" xfId="11"/>
    <cellStyle name="Normal" xfId="0" builtinId="0"/>
    <cellStyle name="Normal (Eingabe)" xfId="12"/>
    <cellStyle name="Normal 10" xfId="215"/>
    <cellStyle name="Normal 11" xfId="216"/>
    <cellStyle name="Normal 11 2" xfId="217"/>
    <cellStyle name="Normal 12" xfId="218"/>
    <cellStyle name="Normal 13" xfId="219"/>
    <cellStyle name="Normal 14" xfId="220"/>
    <cellStyle name="Normal 15" xfId="304"/>
    <cellStyle name="Normal 16" xfId="305"/>
    <cellStyle name="Normal 2" xfId="13"/>
    <cellStyle name="Normal 2 2" xfId="32"/>
    <cellStyle name="Normal 2 2 2" xfId="221"/>
    <cellStyle name="Normal 2 2 3" xfId="222"/>
    <cellStyle name="Normal 2 3" xfId="223"/>
    <cellStyle name="Normal 2 4" xfId="224"/>
    <cellStyle name="Normal 2 4 2" xfId="225"/>
    <cellStyle name="Normal 2 5" xfId="226"/>
    <cellStyle name="Normal 24" xfId="227"/>
    <cellStyle name="Normal 26" xfId="228"/>
    <cellStyle name="Normal 3" xfId="14"/>
    <cellStyle name="Normal 3 2" xfId="28"/>
    <cellStyle name="Normal 3 2 2" xfId="307"/>
    <cellStyle name="Normal 3 2 2 2" xfId="309"/>
    <cellStyle name="Normal 3 2 3" xfId="308"/>
    <cellStyle name="Normal 3 3" xfId="229"/>
    <cellStyle name="Normal 4" xfId="26"/>
    <cellStyle name="Normal 4 2" xfId="230"/>
    <cellStyle name="Normal 4 2 2" xfId="231"/>
    <cellStyle name="Normal 4 3" xfId="232"/>
    <cellStyle name="Normal 4 4" xfId="233"/>
    <cellStyle name="Normal 5" xfId="33"/>
    <cellStyle name="Normal 6" xfId="35"/>
    <cellStyle name="Normal 6 2" xfId="234"/>
    <cellStyle name="Normal 7" xfId="37"/>
    <cellStyle name="Normal 7 2" xfId="235"/>
    <cellStyle name="Normal 7 3" xfId="310"/>
    <cellStyle name="Normal 8" xfId="39"/>
    <cellStyle name="Normal 8 2" xfId="236"/>
    <cellStyle name="Normal 9" xfId="237"/>
    <cellStyle name="Normal 9 2" xfId="238"/>
    <cellStyle name="Normal_03 STA" xfId="25"/>
    <cellStyle name="Normalny 2" xfId="239"/>
    <cellStyle name="Normalny_AKCJE992" xfId="240"/>
    <cellStyle name="Nota 2" xfId="241"/>
    <cellStyle name="Nota 3" xfId="242"/>
    <cellStyle name="Note 2" xfId="243"/>
    <cellStyle name="Note 2 2" xfId="244"/>
    <cellStyle name="Output 2" xfId="245"/>
    <cellStyle name="Parentesis de fora" xfId="246"/>
    <cellStyle name="Percent" xfId="30" builtinId="5"/>
    <cellStyle name="Percent 2" xfId="15"/>
    <cellStyle name="Percent 2 2" xfId="16"/>
    <cellStyle name="Percent 3" xfId="34"/>
    <cellStyle name="Percent 4" xfId="40"/>
    <cellStyle name="Percentagem 2" xfId="24"/>
    <cellStyle name="Percentagem 3" xfId="247"/>
    <cellStyle name="R00A" xfId="248"/>
    <cellStyle name="R00B" xfId="249"/>
    <cellStyle name="R00L" xfId="250"/>
    <cellStyle name="R01A" xfId="251"/>
    <cellStyle name="R01A 2" xfId="252"/>
    <cellStyle name="R01A 3" xfId="253"/>
    <cellStyle name="R01A 4" xfId="254"/>
    <cellStyle name="R01A 5" xfId="255"/>
    <cellStyle name="R01A 5 2" xfId="256"/>
    <cellStyle name="R01B" xfId="257"/>
    <cellStyle name="R01H" xfId="258"/>
    <cellStyle name="R01L" xfId="259"/>
    <cellStyle name="R02A" xfId="260"/>
    <cellStyle name="R02B" xfId="261"/>
    <cellStyle name="R02B 2" xfId="262"/>
    <cellStyle name="R02H" xfId="263"/>
    <cellStyle name="R02L" xfId="264"/>
    <cellStyle name="R03A" xfId="265"/>
    <cellStyle name="R03B" xfId="266"/>
    <cellStyle name="R03B 2" xfId="267"/>
    <cellStyle name="R03H" xfId="268"/>
    <cellStyle name="R03L" xfId="269"/>
    <cellStyle name="R04A" xfId="270"/>
    <cellStyle name="R04B" xfId="271"/>
    <cellStyle name="R04B 2" xfId="272"/>
    <cellStyle name="R04H" xfId="273"/>
    <cellStyle name="R04L" xfId="274"/>
    <cellStyle name="R05A" xfId="275"/>
    <cellStyle name="R05B" xfId="276"/>
    <cellStyle name="R05B 2" xfId="277"/>
    <cellStyle name="R05H" xfId="278"/>
    <cellStyle name="R05L" xfId="279"/>
    <cellStyle name="R05L 2" xfId="280"/>
    <cellStyle name="R06A" xfId="281"/>
    <cellStyle name="R06B" xfId="282"/>
    <cellStyle name="R06B 2" xfId="283"/>
    <cellStyle name="R06H" xfId="284"/>
    <cellStyle name="R06L" xfId="285"/>
    <cellStyle name="R07A" xfId="286"/>
    <cellStyle name="R07B" xfId="287"/>
    <cellStyle name="R07B 2" xfId="288"/>
    <cellStyle name="R07H" xfId="289"/>
    <cellStyle name="R07L" xfId="290"/>
    <cellStyle name="Saída 2" xfId="291"/>
    <cellStyle name="SAS FM Read-only data cell (data entry table)" xfId="17"/>
    <cellStyle name="SAS FM Read-only data cell (read-only table)" xfId="18"/>
    <cellStyle name="SAS FM Row drillable header" xfId="19"/>
    <cellStyle name="SAS FM Row header" xfId="20"/>
    <cellStyle name="SAS FM Writeable data cell" xfId="21"/>
    <cellStyle name="Styl 1" xfId="292"/>
    <cellStyle name="Style 1" xfId="293"/>
    <cellStyle name="Texto de Aviso 2" xfId="294"/>
    <cellStyle name="Texto Explicativo 2" xfId="295"/>
    <cellStyle name="Titel" xfId="22"/>
    <cellStyle name="Title 2" xfId="296"/>
    <cellStyle name="Título 2" xfId="297"/>
    <cellStyle name="Total 2" xfId="298"/>
    <cellStyle name="Total 3" xfId="299"/>
    <cellStyle name="Total 4" xfId="300"/>
    <cellStyle name="Verificar Célula 2" xfId="301"/>
    <cellStyle name="Warning Text 2" xfId="302"/>
    <cellStyle name="ZeilenID" xfId="23"/>
  </cellStyles>
  <dxfs count="0"/>
  <tableStyles count="0" defaultTableStyle="TableStyleMedium2" defaultPivotStyle="PivotStyleLight16"/>
  <colors>
    <mruColors>
      <color rgb="FFD1005D"/>
      <color rgb="FF0000FF"/>
      <color rgb="FF575756"/>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124559</xdr:colOff>
      <xdr:row>0</xdr:row>
      <xdr:rowOff>75467</xdr:rowOff>
    </xdr:from>
    <xdr:to>
      <xdr:col>2</xdr:col>
      <xdr:colOff>522118</xdr:colOff>
      <xdr:row>5</xdr:row>
      <xdr:rowOff>52119</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59" y="75467"/>
          <a:ext cx="2097405" cy="70934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fitToPage="1"/>
  </sheetPr>
  <dimension ref="B1:N59"/>
  <sheetViews>
    <sheetView showGridLines="0" tabSelected="1" zoomScale="130" zoomScaleNormal="130" workbookViewId="0"/>
  </sheetViews>
  <sheetFormatPr defaultRowHeight="11.25"/>
  <cols>
    <col min="1" max="1" width="4.7109375" style="135" customWidth="1"/>
    <col min="2" max="2" width="20.7109375" style="135" customWidth="1"/>
    <col min="3" max="3" width="70.7109375" style="135" customWidth="1"/>
    <col min="4" max="4" width="7.7109375" style="135" customWidth="1"/>
    <col min="5" max="5" width="80.7109375" style="135" customWidth="1"/>
    <col min="6" max="16384" width="9.140625" style="135"/>
  </cols>
  <sheetData>
    <row r="1" spans="2:5">
      <c r="B1" s="389"/>
      <c r="C1" s="389"/>
    </row>
    <row r="2" spans="2:5">
      <c r="B2" s="389"/>
      <c r="C2" s="389"/>
    </row>
    <row r="3" spans="2:5">
      <c r="B3" s="389"/>
      <c r="C3" s="389"/>
    </row>
    <row r="4" spans="2:5">
      <c r="B4" s="389"/>
      <c r="C4" s="389"/>
    </row>
    <row r="5" spans="2:5">
      <c r="B5" s="389"/>
      <c r="C5" s="389"/>
    </row>
    <row r="6" spans="2:5">
      <c r="B6" s="389"/>
      <c r="C6" s="389"/>
    </row>
    <row r="7" spans="2:5" ht="27">
      <c r="B7" s="387" t="s">
        <v>976</v>
      </c>
      <c r="C7" s="389"/>
    </row>
    <row r="8" spans="2:5">
      <c r="C8" s="389"/>
    </row>
    <row r="9" spans="2:5">
      <c r="B9" s="389"/>
      <c r="C9" s="389"/>
    </row>
    <row r="10" spans="2:5" ht="36" customHeight="1">
      <c r="B10" s="510" t="s">
        <v>880</v>
      </c>
      <c r="C10" s="389"/>
      <c r="E10" s="510" t="s">
        <v>977</v>
      </c>
    </row>
    <row r="11" spans="2:5" ht="20.100000000000001" customHeight="1">
      <c r="B11" s="719" t="s">
        <v>248</v>
      </c>
      <c r="C11" s="559" t="s">
        <v>249</v>
      </c>
      <c r="D11" s="686"/>
      <c r="E11" s="559" t="s">
        <v>223</v>
      </c>
    </row>
    <row r="12" spans="2:5" ht="20.100000000000001" customHeight="1">
      <c r="B12" s="719" t="s">
        <v>693</v>
      </c>
      <c r="C12" s="559" t="s">
        <v>600</v>
      </c>
      <c r="D12" s="686"/>
      <c r="E12" s="559" t="s">
        <v>879</v>
      </c>
    </row>
    <row r="13" spans="2:5" ht="20.100000000000001" customHeight="1">
      <c r="B13" s="719" t="s">
        <v>694</v>
      </c>
      <c r="C13" s="559" t="s">
        <v>601</v>
      </c>
      <c r="D13" s="686"/>
      <c r="E13" s="559" t="s">
        <v>881</v>
      </c>
    </row>
    <row r="14" spans="2:5" ht="20.100000000000001" customHeight="1">
      <c r="B14" s="720" t="s">
        <v>612</v>
      </c>
      <c r="C14" s="561" t="s">
        <v>611</v>
      </c>
      <c r="D14" s="686"/>
      <c r="E14" s="559" t="s">
        <v>892</v>
      </c>
    </row>
    <row r="15" spans="2:5" ht="20.100000000000001" customHeight="1">
      <c r="B15" s="721" t="s">
        <v>295</v>
      </c>
      <c r="C15" s="563" t="s">
        <v>296</v>
      </c>
      <c r="D15" s="686"/>
      <c r="E15" s="559" t="s">
        <v>975</v>
      </c>
    </row>
    <row r="16" spans="2:5" ht="20.100000000000001" customHeight="1">
      <c r="B16" s="721" t="s">
        <v>333</v>
      </c>
      <c r="C16" s="563" t="s">
        <v>334</v>
      </c>
      <c r="D16" s="686"/>
      <c r="E16" s="559" t="s">
        <v>860</v>
      </c>
    </row>
    <row r="17" spans="2:14" ht="20.100000000000001" customHeight="1">
      <c r="B17" s="721" t="s">
        <v>343</v>
      </c>
      <c r="C17" s="563" t="s">
        <v>344</v>
      </c>
      <c r="D17" s="686"/>
      <c r="E17" s="559" t="s">
        <v>227</v>
      </c>
    </row>
    <row r="18" spans="2:14" ht="20.100000000000001" customHeight="1">
      <c r="B18" s="721" t="s">
        <v>602</v>
      </c>
      <c r="C18" s="563" t="s">
        <v>546</v>
      </c>
      <c r="D18" s="686"/>
      <c r="E18"/>
    </row>
    <row r="19" spans="2:14" ht="20.100000000000001" customHeight="1">
      <c r="B19" s="721" t="s">
        <v>230</v>
      </c>
      <c r="C19" s="563" t="s">
        <v>231</v>
      </c>
      <c r="D19" s="687"/>
      <c r="E19"/>
      <c r="F19" s="511"/>
      <c r="G19" s="511"/>
      <c r="H19" s="511"/>
    </row>
    <row r="20" spans="2:14" ht="20.100000000000001" customHeight="1">
      <c r="B20" s="719" t="s">
        <v>576</v>
      </c>
      <c r="C20" s="559" t="s">
        <v>552</v>
      </c>
      <c r="D20" s="687"/>
      <c r="E20"/>
      <c r="F20" s="511"/>
      <c r="G20" s="511"/>
      <c r="H20" s="511"/>
    </row>
    <row r="21" spans="2:14" ht="20.100000000000001" customHeight="1">
      <c r="B21" s="721" t="s">
        <v>577</v>
      </c>
      <c r="C21" s="563" t="s">
        <v>564</v>
      </c>
      <c r="D21" s="687"/>
      <c r="E21"/>
      <c r="F21" s="511"/>
      <c r="G21" s="511"/>
      <c r="H21" s="511"/>
    </row>
    <row r="22" spans="2:14" ht="20.100000000000001" customHeight="1">
      <c r="B22" s="721" t="s">
        <v>578</v>
      </c>
      <c r="C22" s="563" t="s">
        <v>570</v>
      </c>
      <c r="D22" s="687"/>
      <c r="E22"/>
      <c r="F22" s="511"/>
      <c r="G22" s="511"/>
      <c r="H22" s="511"/>
    </row>
    <row r="23" spans="2:14" ht="20.100000000000001" customHeight="1">
      <c r="B23" s="721" t="s">
        <v>347</v>
      </c>
      <c r="C23" s="563" t="s">
        <v>348</v>
      </c>
      <c r="D23" s="686"/>
      <c r="E23"/>
    </row>
    <row r="24" spans="2:14" ht="20.100000000000001" customHeight="1">
      <c r="B24" s="721" t="s">
        <v>356</v>
      </c>
      <c r="C24" s="563" t="s">
        <v>707</v>
      </c>
      <c r="D24" s="688"/>
      <c r="E24"/>
      <c r="F24" s="388"/>
      <c r="G24" s="388"/>
      <c r="H24" s="388"/>
      <c r="I24" s="388"/>
    </row>
    <row r="25" spans="2:14" ht="20.100000000000001" customHeight="1">
      <c r="B25" s="721" t="s">
        <v>695</v>
      </c>
      <c r="C25" s="563" t="s">
        <v>603</v>
      </c>
      <c r="D25" s="686"/>
      <c r="E25"/>
    </row>
    <row r="26" spans="2:14" ht="20.100000000000001" customHeight="1">
      <c r="B26" s="721" t="s">
        <v>696</v>
      </c>
      <c r="C26" s="563" t="s">
        <v>604</v>
      </c>
      <c r="D26" s="686"/>
      <c r="E26"/>
    </row>
    <row r="27" spans="2:14" ht="20.100000000000001" customHeight="1">
      <c r="B27" s="720" t="s">
        <v>613</v>
      </c>
      <c r="C27" s="561" t="s">
        <v>611</v>
      </c>
      <c r="D27" s="686"/>
      <c r="E27"/>
    </row>
    <row r="28" spans="2:14" ht="20.100000000000001" customHeight="1">
      <c r="B28" s="721" t="s">
        <v>390</v>
      </c>
      <c r="C28" s="563" t="s">
        <v>391</v>
      </c>
      <c r="D28" s="560"/>
      <c r="E28"/>
    </row>
    <row r="29" spans="2:14" ht="20.100000000000001" customHeight="1">
      <c r="B29" s="721" t="s">
        <v>529</v>
      </c>
      <c r="C29" s="563" t="s">
        <v>530</v>
      </c>
      <c r="D29" s="560"/>
      <c r="E29"/>
    </row>
    <row r="30" spans="2:14" ht="20.100000000000001" customHeight="1">
      <c r="B30" s="721" t="s">
        <v>485</v>
      </c>
      <c r="C30" s="563" t="s">
        <v>486</v>
      </c>
      <c r="D30" s="564"/>
      <c r="E30"/>
      <c r="F30" s="388"/>
    </row>
    <row r="31" spans="2:14" ht="20.100000000000001" customHeight="1">
      <c r="B31" s="721" t="s">
        <v>494</v>
      </c>
      <c r="C31" s="563" t="s">
        <v>495</v>
      </c>
      <c r="D31" s="564"/>
      <c r="E31"/>
      <c r="F31" s="388"/>
      <c r="G31" s="388"/>
    </row>
    <row r="32" spans="2:14" ht="20.100000000000001" customHeight="1">
      <c r="B32" s="721" t="s">
        <v>401</v>
      </c>
      <c r="C32" s="563" t="s">
        <v>402</v>
      </c>
      <c r="D32" s="564"/>
      <c r="E32"/>
      <c r="F32" s="388"/>
      <c r="G32" s="388"/>
      <c r="H32" s="388"/>
      <c r="I32" s="388"/>
      <c r="J32" s="388"/>
      <c r="K32" s="388"/>
      <c r="L32" s="388"/>
      <c r="M32" s="388"/>
      <c r="N32" s="388"/>
    </row>
    <row r="33" spans="2:14" ht="20.100000000000001" customHeight="1">
      <c r="B33" s="721" t="s">
        <v>605</v>
      </c>
      <c r="C33" s="563" t="s">
        <v>606</v>
      </c>
      <c r="D33" s="564"/>
      <c r="E33"/>
      <c r="F33" s="388"/>
      <c r="G33" s="388"/>
      <c r="H33" s="388"/>
      <c r="I33" s="388"/>
      <c r="J33" s="388"/>
      <c r="K33" s="388"/>
      <c r="L33" s="388"/>
      <c r="M33" s="388"/>
      <c r="N33" s="388"/>
    </row>
    <row r="34" spans="2:14" ht="20.100000000000001" customHeight="1">
      <c r="B34" s="721" t="s">
        <v>605</v>
      </c>
      <c r="C34" s="563" t="s">
        <v>607</v>
      </c>
      <c r="D34" s="560"/>
      <c r="E34"/>
    </row>
    <row r="35" spans="2:14" ht="20.100000000000001" customHeight="1">
      <c r="B35" s="720" t="s">
        <v>610</v>
      </c>
      <c r="C35" s="561" t="s">
        <v>611</v>
      </c>
      <c r="D35" s="560"/>
      <c r="E35" s="565"/>
    </row>
    <row r="36" spans="2:14" ht="20.100000000000001" customHeight="1">
      <c r="B36" s="721" t="s">
        <v>509</v>
      </c>
      <c r="C36" s="563" t="s">
        <v>510</v>
      </c>
      <c r="D36" s="564"/>
      <c r="E36" s="565"/>
    </row>
    <row r="37" spans="2:14" ht="20.100000000000001" customHeight="1">
      <c r="B37" s="721" t="s">
        <v>519</v>
      </c>
      <c r="C37" s="563" t="s">
        <v>520</v>
      </c>
      <c r="D37" s="562"/>
      <c r="E37" s="562"/>
      <c r="F37" s="511"/>
      <c r="G37" s="511"/>
      <c r="H37" s="511"/>
      <c r="I37" s="511"/>
      <c r="J37" s="511"/>
    </row>
    <row r="38" spans="2:14" ht="20.100000000000001" customHeight="1">
      <c r="B38" s="721" t="s">
        <v>415</v>
      </c>
      <c r="C38" s="563" t="s">
        <v>416</v>
      </c>
      <c r="D38" s="564"/>
      <c r="E38" s="564"/>
      <c r="F38" s="388"/>
      <c r="G38" s="388"/>
      <c r="H38" s="388"/>
    </row>
    <row r="39" spans="2:14" ht="20.100000000000001" customHeight="1">
      <c r="B39" s="721" t="s">
        <v>428</v>
      </c>
      <c r="C39" s="563" t="s">
        <v>429</v>
      </c>
      <c r="D39" s="564"/>
      <c r="E39" s="564"/>
      <c r="F39" s="388"/>
      <c r="G39" s="388"/>
      <c r="H39" s="388"/>
    </row>
    <row r="40" spans="2:14" ht="20.100000000000001" customHeight="1">
      <c r="B40" s="721" t="s">
        <v>440</v>
      </c>
      <c r="C40" s="563" t="s">
        <v>441</v>
      </c>
      <c r="D40" s="564"/>
      <c r="E40" s="565"/>
    </row>
    <row r="41" spans="2:14" ht="20.100000000000001" customHeight="1">
      <c r="B41" s="721" t="s">
        <v>456</v>
      </c>
      <c r="C41" s="563" t="s">
        <v>457</v>
      </c>
      <c r="D41" s="564"/>
      <c r="E41" s="564"/>
      <c r="F41" s="388"/>
      <c r="G41" s="388"/>
      <c r="H41" s="388"/>
      <c r="I41" s="388"/>
      <c r="J41" s="388"/>
      <c r="K41" s="388"/>
    </row>
    <row r="42" spans="2:14" ht="20.100000000000001" customHeight="1">
      <c r="B42" s="721" t="s">
        <v>471</v>
      </c>
      <c r="C42" s="563" t="s">
        <v>472</v>
      </c>
      <c r="D42" s="564"/>
      <c r="E42" s="564"/>
      <c r="F42" s="388"/>
      <c r="G42" s="388"/>
      <c r="H42" s="388"/>
      <c r="I42" s="388"/>
      <c r="J42" s="388"/>
      <c r="K42" s="388"/>
    </row>
    <row r="43" spans="2:14" ht="20.100000000000001" customHeight="1">
      <c r="B43" s="721" t="s">
        <v>697</v>
      </c>
      <c r="C43" s="563" t="s">
        <v>609</v>
      </c>
      <c r="D43" s="566"/>
      <c r="E43" s="565"/>
    </row>
    <row r="44" spans="2:14" ht="20.100000000000001" customHeight="1">
      <c r="B44" s="721" t="s">
        <v>698</v>
      </c>
      <c r="C44" s="563" t="s">
        <v>608</v>
      </c>
      <c r="D44" s="566"/>
      <c r="E44" s="565"/>
    </row>
    <row r="45" spans="2:14" ht="20.100000000000001" customHeight="1">
      <c r="B45" s="388"/>
      <c r="C45" s="389"/>
      <c r="D45" s="560"/>
      <c r="E45" s="565"/>
    </row>
    <row r="46" spans="2:14" ht="20.100000000000001" customHeight="1">
      <c r="B46" s="388"/>
      <c r="C46" s="389"/>
      <c r="D46" s="564"/>
      <c r="E46" s="564"/>
      <c r="F46" s="388"/>
      <c r="G46" s="388"/>
    </row>
    <row r="47" spans="2:14" ht="20.100000000000001" customHeight="1">
      <c r="B47" s="388"/>
      <c r="C47" s="389"/>
      <c r="D47" s="564"/>
      <c r="E47" s="564"/>
      <c r="F47" s="388"/>
      <c r="G47" s="388"/>
    </row>
    <row r="48" spans="2:14" ht="20.100000000000001" customHeight="1">
      <c r="B48" s="388"/>
      <c r="C48" s="389"/>
      <c r="D48" s="564"/>
      <c r="E48" s="565"/>
    </row>
    <row r="49" spans="2:8" ht="20.100000000000001" customHeight="1">
      <c r="B49" s="388"/>
      <c r="C49" s="389"/>
      <c r="D49" s="564"/>
      <c r="E49" s="565"/>
    </row>
    <row r="50" spans="2:8" ht="20.100000000000001" customHeight="1">
      <c r="B50" s="388"/>
      <c r="C50" s="389"/>
      <c r="D50" s="564"/>
      <c r="E50" s="564"/>
      <c r="F50" s="388"/>
      <c r="G50" s="388"/>
      <c r="H50" s="388"/>
    </row>
    <row r="51" spans="2:8" ht="24.75" customHeight="1">
      <c r="D51" s="564"/>
      <c r="E51" s="564"/>
      <c r="F51" s="388"/>
      <c r="G51" s="388"/>
      <c r="H51" s="388"/>
    </row>
    <row r="52" spans="2:8" ht="20.100000000000001" customHeight="1">
      <c r="D52" s="560"/>
      <c r="E52" s="565"/>
    </row>
    <row r="53" spans="2:8" ht="20.100000000000001" customHeight="1">
      <c r="D53" s="560"/>
      <c r="E53" s="565"/>
    </row>
    <row r="54" spans="2:8" s="389" customFormat="1" ht="24.95" customHeight="1">
      <c r="B54" s="135"/>
      <c r="C54" s="135"/>
    </row>
    <row r="55" spans="2:8" s="389" customFormat="1" ht="24.95" customHeight="1">
      <c r="B55" s="135"/>
      <c r="C55" s="135"/>
    </row>
    <row r="56" spans="2:8" s="389" customFormat="1" ht="24.95" customHeight="1">
      <c r="B56" s="135"/>
      <c r="C56" s="135"/>
    </row>
    <row r="57" spans="2:8" s="389" customFormat="1" ht="24.95" customHeight="1">
      <c r="B57" s="135"/>
      <c r="C57" s="135"/>
    </row>
    <row r="58" spans="2:8" s="389" customFormat="1" ht="24.95" customHeight="1">
      <c r="B58" s="135"/>
      <c r="C58" s="135"/>
    </row>
    <row r="59" spans="2:8" s="389" customFormat="1" ht="24.95" customHeight="1">
      <c r="B59" s="135"/>
      <c r="C59" s="135"/>
    </row>
  </sheetData>
  <sheetProtection formatCells="0" formatColumns="0" formatRows="0" insertColumns="0" insertRows="0" insertHyperlinks="0" deleteColumns="0" deleteRows="0"/>
  <sortState ref="B36:C50">
    <sortCondition ref="B36:B50"/>
  </sortState>
  <hyperlinks>
    <hyperlink ref="B11:C11" location="'Modelo 4'!A1" display="Modelo 4 - EU OV1"/>
    <hyperlink ref="B12:C12" location="'Modelo 5-I'!A1" display="Modelo 5 - EU CR10"/>
    <hyperlink ref="B13:C13" location="'Modelo 5-II'!A1" display="Modelo 5 - EU CR10"/>
    <hyperlink ref="B15:C15" location="'Modelo 11'!A1" display="Modelo 11 - EU CR1-A"/>
    <hyperlink ref="B16:C16" location="'Modelo 12'!A1" display="Modelo 12 - EU CR1-B"/>
    <hyperlink ref="B17:C17" location="'Modelo 13'!A1" display="Modelo 13 - EU CR1-C"/>
    <hyperlink ref="B18:C18" location="'Modelo 14'!A1" display="Modelo 14 - EU CR1-D"/>
    <hyperlink ref="B19:C19" location="'Modelo 15'!A1" display="Modelo 15 - EU CR1-E"/>
    <hyperlink ref="B20:C20" location="'Modelo 16'!A1" display="Modelo 16 - EU CR2-A"/>
    <hyperlink ref="B21:C21" location="'Modelo 17'!A1" display="Modelo 17 - EU CR2-B"/>
    <hyperlink ref="B22:C22" location="Modelo18!A1" display="Modelo 18 - EU CR3"/>
    <hyperlink ref="B23:C23" location="'Modelo 19'!A1" display="Modelo 19 - EU CR4"/>
    <hyperlink ref="B24:C24" location="'Modelo 20'!A1" display="Modelo 20 - EU CR5"/>
    <hyperlink ref="B25:C25" location="'Modelo 21-I'!A1" display="Modelo 21 - EU CR6"/>
    <hyperlink ref="B26:C26" location="'Modelo 21-II'!A1" display="Modelo 21 - EU CR7"/>
    <hyperlink ref="B28:C28" location="'Modelo 23'!A1" display="Modelo 23 - EU CR8"/>
    <hyperlink ref="B29:C29" location="'Modelo 25'!A1" display="Modelo 25 - EU CCR1"/>
    <hyperlink ref="B30:C30" location="'Modelo 26'!A1" display="Modelo 26 - EU CCR2"/>
    <hyperlink ref="B31:C31" location="'Modelo 27'!A1" display="Modelo 27 - EU CCR8"/>
    <hyperlink ref="B32:C32" location="'Modelo 28'!A1" display="Modelo 28 - EU CCR3"/>
    <hyperlink ref="B33:C33" location="'Modelo 29-I'!A1" display="Modelo 29 - EU CCR4"/>
    <hyperlink ref="B34:C34" location="'Modelo 29-II'!A1" display="Modelo 29 - EU CCR5"/>
    <hyperlink ref="B36:C36" location="'Modelo 31'!A1" display="Modelo 31 - EU CCR5-A"/>
    <hyperlink ref="B37:C37" location="'Modelo 32'!A1" display="Modelo 32 - EU CCR5-B"/>
    <hyperlink ref="B39:C39" location="'Modelo 34'!A1" display="Modelo 34 - EU MR1"/>
    <hyperlink ref="B40:C40" location="'Modelo 35'!A1" display="Modelo 35 - EU MR2-A"/>
    <hyperlink ref="B41:C41" location="'Modelo 36'!A1" display="Modelo 36 - EU MR2-B"/>
    <hyperlink ref="B42:C42" location="'Modelo 37'!A1" display="Modelo 37 - EU MR3"/>
    <hyperlink ref="B43:C43" location="'Modelo 38-I (2)'!A1" display="Modelo 38 - EU MR4 (1)"/>
    <hyperlink ref="B44:C44" location="'Modelo 38-II (2)'!A1" display="Modelo 38 - EU MR4 (2)"/>
    <hyperlink ref="B11" location="'Modelo 4'!A1" display="Modelo 4 - EU OV1"/>
    <hyperlink ref="B20:C20" location="'Modelo 16'!A1" display="Quadro 13"/>
    <hyperlink ref="B29:C29" location="'Modelo 25'!A1" display="Quadro 37"/>
    <hyperlink ref="B30:C30" location="'Modelo 26'!A1" display="Quadro 38"/>
    <hyperlink ref="B31:C31" location="'Modelo 27'!A1" display="Quadro 39"/>
    <hyperlink ref="B32:C32" location="'Modelo 28'!A1" display="Quadro 40"/>
    <hyperlink ref="B33:C33" location="'Modelo 29-I'!A1" display="Quadro 41"/>
    <hyperlink ref="B34:C34" location="'Modelo 29-II'!A1" display="Qaudro 42"/>
    <hyperlink ref="B36:C36" location="'Modelo 31'!A1" display="Quadro 43"/>
    <hyperlink ref="B37:C37" location="'Modelo 32'!A1" display="Quadro 44"/>
    <hyperlink ref="B38:C38" location="'Modelo 33'!A1" display="Quadro 45"/>
    <hyperlink ref="B39:C39" location="'Modelo 34'!A1" display="Quadro 54"/>
    <hyperlink ref="B40:C40" location="'Modelo 35'!A1" display="Quadro 59"/>
    <hyperlink ref="B41:C41" location="'Modelo 36'!A1" display="Quadro 60"/>
    <hyperlink ref="B42:C42" location="'Modelo 37'!A1" display="Quadro 55"/>
    <hyperlink ref="B43:C43" location="'Modelo 38-I '!A1" display="Quadro 58 A"/>
    <hyperlink ref="B44:C44" location="'Modelo 38-II'!A1" display="Quadro 58 B"/>
    <hyperlink ref="E16" location="'Instrum de Fundos Próprios'!A1" display="Principais características dos instrumentos de fundos próprios"/>
    <hyperlink ref="E17" location="'Regime transitório IFRS9'!A1" display="Divulgação uniforme do regime transitório para reduzir o impacto da IFRS 9"/>
    <hyperlink ref="E17" location="'Regime transit impacto IFRS9'!A1" display="Divulgação uniforme do regime transitório para reduzir o impacto da IFRS 9"/>
    <hyperlink ref="E13" location="'Mod divulg Fundos Próprios'!A1" display="Fundos próprios em 30 de junho de 2019 (Modelo de divulgação dos fundos próprios)"/>
    <hyperlink ref="E14" location="'Rácio de alavancagem'!A1" display="Rácio de alavancagem em 31 de dezembro de 2018  (Modelo de divulgação do rácio de alavancagem)"/>
    <hyperlink ref="E12" location="'Capital contab vs regulamentar'!A1" display="Reconciliação entre o capital contabilístico e regulamentar"/>
    <hyperlink ref="E11" location="'Rácios de capital'!A1" display="Rácios de capital e resumo dos seus principais componentes"/>
    <hyperlink ref="E15" location="'Rácio cobertura liquidez (LCR)'!A1" display="Rácio de cobertura de liquidez (LCR)"/>
  </hyperlinks>
  <pageMargins left="0.70866141732283472" right="0.70866141732283472" top="0.74803149606299213" bottom="0.74803149606299213" header="0.31496062992125984" footer="0.31496062992125984"/>
  <pageSetup paperSize="9" scale="3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Q25"/>
  <sheetViews>
    <sheetView showGridLines="0" showZeros="0" zoomScaleNormal="100" workbookViewId="0">
      <selection activeCell="B2" sqref="B2:D2"/>
    </sheetView>
  </sheetViews>
  <sheetFormatPr defaultRowHeight="15" customHeight="1"/>
  <cols>
    <col min="1" max="1" width="12.7109375" style="170" customWidth="1"/>
    <col min="2" max="2" width="64.5703125" style="170" customWidth="1"/>
    <col min="3" max="4" width="22.7109375" style="170" customWidth="1"/>
    <col min="5" max="5" width="5.7109375" style="170" customWidth="1"/>
    <col min="6" max="7" width="22.7109375" style="170" customWidth="1"/>
    <col min="8" max="8" width="8.7109375" style="170" customWidth="1"/>
    <col min="9" max="9" width="12.7109375" style="170" customWidth="1"/>
    <col min="10" max="10" width="22.7109375" style="170" customWidth="1"/>
    <col min="11" max="12" width="11.85546875" style="170" customWidth="1"/>
    <col min="13" max="15" width="9.140625" style="170"/>
    <col min="16" max="17" width="10.28515625" style="170" customWidth="1"/>
    <col min="18" max="18" width="10.7109375" style="170" customWidth="1"/>
    <col min="19" max="16384" width="9.140625" style="170"/>
  </cols>
  <sheetData>
    <row r="2" spans="2:17" s="458" customFormat="1" ht="15" customHeight="1">
      <c r="B2" s="860" t="s">
        <v>576</v>
      </c>
      <c r="C2" s="860"/>
      <c r="D2" s="393"/>
      <c r="E2" s="435"/>
      <c r="F2" s="435"/>
      <c r="G2"/>
      <c r="H2" s="435"/>
      <c r="I2" s="435"/>
      <c r="J2" s="435"/>
      <c r="K2" s="227"/>
      <c r="L2" s="227"/>
      <c r="M2" s="227"/>
      <c r="N2" s="227"/>
      <c r="O2" s="227"/>
      <c r="P2" s="227"/>
      <c r="Q2" s="227"/>
    </row>
    <row r="3" spans="2:17" ht="15" customHeight="1">
      <c r="B3" s="860" t="s">
        <v>552</v>
      </c>
      <c r="C3" s="860"/>
      <c r="D3" s="393"/>
      <c r="G3" s="457"/>
    </row>
    <row r="4" spans="2:17" ht="15" customHeight="1">
      <c r="B4" s="895" t="s">
        <v>0</v>
      </c>
      <c r="C4" s="895"/>
      <c r="G4" s="457"/>
    </row>
    <row r="5" spans="2:17" ht="15" customHeight="1">
      <c r="B5" s="558"/>
      <c r="C5" s="558"/>
      <c r="G5" s="536"/>
    </row>
    <row r="6" spans="2:17" ht="15" customHeight="1">
      <c r="C6" s="878" t="s">
        <v>886</v>
      </c>
      <c r="D6" s="878"/>
      <c r="E6" s="178"/>
      <c r="F6" s="878" t="s">
        <v>667</v>
      </c>
      <c r="G6" s="878"/>
      <c r="I6" s="856" t="s">
        <v>614</v>
      </c>
    </row>
    <row r="7" spans="2:17" s="458" customFormat="1" ht="15" customHeight="1">
      <c r="C7" s="547" t="s">
        <v>297</v>
      </c>
      <c r="D7" s="547" t="s">
        <v>298</v>
      </c>
      <c r="E7" s="548"/>
      <c r="F7" s="708" t="s">
        <v>297</v>
      </c>
      <c r="G7" s="708" t="s">
        <v>298</v>
      </c>
      <c r="I7" s="856"/>
    </row>
    <row r="8" spans="2:17" ht="39.950000000000003" customHeight="1">
      <c r="B8" s="454"/>
      <c r="C8" s="436" t="s">
        <v>553</v>
      </c>
      <c r="D8" s="436" t="s">
        <v>554</v>
      </c>
      <c r="F8" s="710" t="s">
        <v>553</v>
      </c>
      <c r="G8" s="710" t="s">
        <v>554</v>
      </c>
    </row>
    <row r="9" spans="2:17" ht="20.100000000000001" customHeight="1">
      <c r="B9" s="164" t="s">
        <v>708</v>
      </c>
      <c r="C9" s="222">
        <f>F17</f>
        <v>2615760.9336899999</v>
      </c>
      <c r="D9" s="222">
        <f>G17</f>
        <v>284594.47046000004</v>
      </c>
      <c r="F9" s="222">
        <v>3033289.7</v>
      </c>
      <c r="G9" s="222">
        <v>282943.8</v>
      </c>
    </row>
    <row r="10" spans="2:17" ht="30" customHeight="1">
      <c r="B10" s="270" t="s">
        <v>555</v>
      </c>
      <c r="C10" s="271">
        <v>338576.79869099235</v>
      </c>
      <c r="D10" s="271">
        <v>60769.22643000001</v>
      </c>
      <c r="F10" s="271">
        <v>339663.59130000009</v>
      </c>
      <c r="G10" s="271">
        <v>51233.783770000024</v>
      </c>
    </row>
    <row r="11" spans="2:17" ht="30" customHeight="1">
      <c r="B11" s="270" t="s">
        <v>556</v>
      </c>
      <c r="C11" s="271">
        <v>-520182.06429701281</v>
      </c>
      <c r="D11" s="271">
        <v>-613.03314999999998</v>
      </c>
      <c r="F11" s="271">
        <v>-38010.173389384647</v>
      </c>
      <c r="G11" s="271">
        <v>-10674.676480000004</v>
      </c>
    </row>
    <row r="12" spans="2:17" ht="30" customHeight="1">
      <c r="B12" s="270" t="s">
        <v>557</v>
      </c>
      <c r="C12" s="271">
        <v>-73095.258192987196</v>
      </c>
      <c r="D12" s="271">
        <v>-54760.301630992341</v>
      </c>
      <c r="F12" s="271">
        <v>-719030.58437061531</v>
      </c>
      <c r="G12" s="271">
        <v>-38920.250839999993</v>
      </c>
    </row>
    <row r="13" spans="2:17" ht="20.100000000000001" customHeight="1">
      <c r="B13" s="270" t="s">
        <v>558</v>
      </c>
      <c r="C13" s="271">
        <v>-10502.911830992334</v>
      </c>
      <c r="D13" s="271">
        <v>10502.911830992334</v>
      </c>
      <c r="F13" s="271"/>
      <c r="G13" s="271"/>
    </row>
    <row r="14" spans="2:17" ht="20.100000000000001" customHeight="1">
      <c r="B14" s="272" t="s">
        <v>559</v>
      </c>
      <c r="C14" s="271"/>
      <c r="D14" s="271"/>
      <c r="F14" s="271"/>
      <c r="G14" s="271"/>
    </row>
    <row r="15" spans="2:17" ht="30" customHeight="1">
      <c r="B15" s="270" t="s">
        <v>560</v>
      </c>
      <c r="C15" s="271"/>
      <c r="D15" s="271"/>
      <c r="F15" s="271"/>
      <c r="G15" s="271"/>
    </row>
    <row r="16" spans="2:17" ht="20.100000000000001" customHeight="1">
      <c r="B16" s="272" t="s">
        <v>561</v>
      </c>
      <c r="C16" s="271"/>
      <c r="D16" s="271"/>
      <c r="F16" s="271">
        <v>-151.62270000000001</v>
      </c>
      <c r="G16" s="271">
        <v>11.853210000000001</v>
      </c>
    </row>
    <row r="17" spans="2:12" ht="20.100000000000001" customHeight="1">
      <c r="B17" s="164" t="s">
        <v>709</v>
      </c>
      <c r="C17" s="223">
        <v>2350557.4980599997</v>
      </c>
      <c r="D17" s="223">
        <v>300493.27394000004</v>
      </c>
      <c r="F17" s="223">
        <v>2615760.9336899999</v>
      </c>
      <c r="G17" s="223">
        <v>284594.47046000004</v>
      </c>
    </row>
    <row r="18" spans="2:12" ht="30" customHeight="1">
      <c r="B18" s="270" t="s">
        <v>562</v>
      </c>
      <c r="C18" s="271">
        <v>-12208.79335</v>
      </c>
      <c r="D18" s="271"/>
      <c r="F18" s="271">
        <v>-13209.54804</v>
      </c>
      <c r="G18" s="271"/>
    </row>
    <row r="19" spans="2:12" ht="30" customHeight="1" thickBot="1">
      <c r="B19" s="273" t="s">
        <v>563</v>
      </c>
      <c r="C19" s="274"/>
      <c r="D19" s="274"/>
      <c r="F19" s="274"/>
      <c r="G19" s="274"/>
    </row>
    <row r="20" spans="2:12" ht="15" customHeight="1" thickTop="1">
      <c r="B20" s="177"/>
      <c r="C20" s="177"/>
      <c r="D20" s="177"/>
    </row>
    <row r="21" spans="2:12" ht="15" customHeight="1">
      <c r="B21" s="177" t="s">
        <v>887</v>
      </c>
    </row>
    <row r="22" spans="2:12" ht="12">
      <c r="B22" s="177" t="s">
        <v>888</v>
      </c>
      <c r="E22" s="185"/>
      <c r="F22" s="185"/>
      <c r="G22" s="185"/>
      <c r="H22" s="185"/>
      <c r="I22" s="185"/>
      <c r="J22" s="185"/>
      <c r="K22" s="185"/>
      <c r="L22" s="185"/>
    </row>
    <row r="23" spans="2:12" ht="15" customHeight="1">
      <c r="C23"/>
    </row>
    <row r="24" spans="2:12" ht="31.5" customHeight="1">
      <c r="B24" s="857" t="s">
        <v>996</v>
      </c>
      <c r="C24" s="857"/>
      <c r="D24" s="857"/>
      <c r="E24" s="839"/>
      <c r="F24" s="839"/>
      <c r="G24" s="839"/>
      <c r="H24" s="839"/>
    </row>
    <row r="25" spans="2:12" ht="15" customHeight="1">
      <c r="C25"/>
    </row>
  </sheetData>
  <mergeCells count="7">
    <mergeCell ref="I6:I7"/>
    <mergeCell ref="B3:C3"/>
    <mergeCell ref="B24:D24"/>
    <mergeCell ref="B2:C2"/>
    <mergeCell ref="C6:D6"/>
    <mergeCell ref="F6:G6"/>
    <mergeCell ref="B4:C4"/>
  </mergeCells>
  <hyperlinks>
    <hyperlink ref="I6" location="Índice!A1" display="Back to the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G19"/>
  <sheetViews>
    <sheetView showGridLines="0" showZeros="0" zoomScaleNormal="100" workbookViewId="0">
      <selection activeCell="B2" sqref="B2:E2"/>
    </sheetView>
  </sheetViews>
  <sheetFormatPr defaultRowHeight="15" customHeight="1"/>
  <cols>
    <col min="1" max="1" width="12.7109375" style="170" customWidth="1"/>
    <col min="2" max="2" width="55.7109375" style="170" customWidth="1"/>
    <col min="3" max="3" width="24.7109375" style="170" customWidth="1"/>
    <col min="4" max="4" width="5.7109375" style="170" customWidth="1"/>
    <col min="5" max="5" width="24.7109375" style="170" customWidth="1"/>
    <col min="6" max="6" width="8.7109375" style="170" customWidth="1"/>
    <col min="7" max="7" width="12.7109375" style="170" customWidth="1"/>
    <col min="8" max="10" width="9.140625" style="170"/>
    <col min="11" max="12" width="10.28515625" style="170" customWidth="1"/>
    <col min="13" max="13" width="10.7109375" style="170" customWidth="1"/>
    <col min="14" max="16384" width="9.140625" style="170"/>
  </cols>
  <sheetData>
    <row r="2" spans="2:7" ht="15" customHeight="1">
      <c r="B2" s="860" t="s">
        <v>577</v>
      </c>
      <c r="C2" s="860"/>
      <c r="D2" s="860"/>
      <c r="E2" s="860"/>
    </row>
    <row r="3" spans="2:7" ht="15" customHeight="1">
      <c r="B3" s="860" t="s">
        <v>564</v>
      </c>
      <c r="C3" s="860"/>
      <c r="D3" s="860"/>
      <c r="E3" s="860"/>
    </row>
    <row r="4" spans="2:7" ht="15" customHeight="1">
      <c r="B4" s="589" t="s">
        <v>0</v>
      </c>
      <c r="C4" s="589"/>
    </row>
    <row r="5" spans="2:7" ht="15" customHeight="1">
      <c r="E5" s="457"/>
    </row>
    <row r="6" spans="2:7" ht="15" customHeight="1">
      <c r="B6" s="178"/>
      <c r="C6" s="707" t="s">
        <v>886</v>
      </c>
      <c r="E6" s="707" t="s">
        <v>667</v>
      </c>
    </row>
    <row r="7" spans="2:7" s="458" customFormat="1" ht="15" customHeight="1">
      <c r="B7" s="548"/>
      <c r="C7" s="547" t="s">
        <v>297</v>
      </c>
      <c r="E7" s="708" t="s">
        <v>297</v>
      </c>
    </row>
    <row r="8" spans="2:7" s="180" customFormat="1" ht="39.950000000000003" customHeight="1">
      <c r="B8" s="454"/>
      <c r="C8" s="436" t="s">
        <v>565</v>
      </c>
      <c r="E8" s="710" t="s">
        <v>565</v>
      </c>
      <c r="G8" s="434" t="s">
        <v>614</v>
      </c>
    </row>
    <row r="9" spans="2:7" ht="20.100000000000001" customHeight="1">
      <c r="B9" s="164" t="s">
        <v>708</v>
      </c>
      <c r="C9" s="317">
        <f>E14</f>
        <v>5641684.2328120051</v>
      </c>
      <c r="E9" s="317">
        <v>6709649.272493843</v>
      </c>
    </row>
    <row r="10" spans="2:7" ht="24.95" customHeight="1">
      <c r="B10" s="270" t="s">
        <v>566</v>
      </c>
      <c r="C10" s="276">
        <v>358180.00544001401</v>
      </c>
      <c r="E10" s="276">
        <v>389458.45711980946</v>
      </c>
    </row>
    <row r="11" spans="2:7" ht="20.100000000000001" customHeight="1">
      <c r="B11" s="275" t="s">
        <v>567</v>
      </c>
      <c r="C11" s="276">
        <v>-321035.44451739499</v>
      </c>
      <c r="E11" s="276">
        <v>-332062.11906649102</v>
      </c>
    </row>
    <row r="12" spans="2:7" ht="20.100000000000001" customHeight="1">
      <c r="B12" s="275" t="s">
        <v>568</v>
      </c>
      <c r="C12" s="276">
        <v>-415329.926055494</v>
      </c>
      <c r="E12" s="276">
        <v>-349760.51746074599</v>
      </c>
    </row>
    <row r="13" spans="2:7" ht="20.100000000000001" customHeight="1">
      <c r="B13" s="275" t="s">
        <v>569</v>
      </c>
      <c r="C13" s="276">
        <v>-237625.27578799002</v>
      </c>
      <c r="E13" s="276">
        <v>-775600.86027441104</v>
      </c>
    </row>
    <row r="14" spans="2:7" ht="20.100000000000001" customHeight="1" thickBot="1">
      <c r="B14" s="429" t="s">
        <v>709</v>
      </c>
      <c r="C14" s="277">
        <v>5025873.5918911416</v>
      </c>
      <c r="E14" s="277">
        <v>5641684.2328120051</v>
      </c>
    </row>
    <row r="15" spans="2:7" ht="15" customHeight="1" thickTop="1">
      <c r="B15" s="896"/>
      <c r="C15" s="896"/>
    </row>
    <row r="16" spans="2:7" ht="15" customHeight="1">
      <c r="B16" s="177" t="s">
        <v>887</v>
      </c>
    </row>
    <row r="17" spans="2:5" ht="15" customHeight="1">
      <c r="B17" s="177" t="s">
        <v>888</v>
      </c>
    </row>
    <row r="19" spans="2:5" ht="27.75" customHeight="1">
      <c r="B19" s="857" t="s">
        <v>998</v>
      </c>
      <c r="C19" s="857"/>
      <c r="D19" s="857"/>
      <c r="E19" s="857"/>
    </row>
  </sheetData>
  <mergeCells count="4">
    <mergeCell ref="B15:C15"/>
    <mergeCell ref="B3:E3"/>
    <mergeCell ref="B2:E2"/>
    <mergeCell ref="B19:E19"/>
  </mergeCells>
  <hyperlinks>
    <hyperlink ref="G8" location="Índice!A1" display="Back to the Index"/>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N22"/>
  <sheetViews>
    <sheetView showGridLines="0" showZeros="0" zoomScaleNormal="100" workbookViewId="0">
      <selection activeCell="B2" sqref="B2:D2"/>
    </sheetView>
  </sheetViews>
  <sheetFormatPr defaultRowHeight="15" customHeight="1"/>
  <cols>
    <col min="1" max="1" width="12.7109375" style="170" customWidth="1"/>
    <col min="2" max="2" width="33.85546875" style="170" customWidth="1"/>
    <col min="3" max="7" width="15.7109375" style="170" customWidth="1"/>
    <col min="8" max="8" width="5.7109375" style="170" customWidth="1"/>
    <col min="9" max="13" width="15.7109375" style="170" customWidth="1"/>
    <col min="14" max="14" width="12.7109375" style="170" customWidth="1"/>
    <col min="15" max="16384" width="9.140625" style="170"/>
  </cols>
  <sheetData>
    <row r="2" spans="2:14" ht="15" customHeight="1">
      <c r="B2" s="394" t="s">
        <v>578</v>
      </c>
    </row>
    <row r="3" spans="2:14" ht="15" customHeight="1">
      <c r="B3" s="393" t="s">
        <v>570</v>
      </c>
    </row>
    <row r="4" spans="2:14" ht="15" customHeight="1">
      <c r="B4" s="589" t="s">
        <v>0</v>
      </c>
      <c r="C4" s="589"/>
      <c r="M4" s="457"/>
    </row>
    <row r="5" spans="2:14" ht="15" customHeight="1">
      <c r="B5" s="558"/>
      <c r="C5" s="558"/>
      <c r="M5" s="536"/>
    </row>
    <row r="6" spans="2:14" ht="15" customHeight="1">
      <c r="C6" s="878" t="s">
        <v>886</v>
      </c>
      <c r="D6" s="878"/>
      <c r="E6" s="878"/>
      <c r="F6" s="878"/>
      <c r="G6" s="878"/>
      <c r="I6" s="878" t="s">
        <v>667</v>
      </c>
      <c r="J6" s="878"/>
      <c r="K6" s="878"/>
      <c r="L6" s="878"/>
      <c r="M6" s="878"/>
    </row>
    <row r="7" spans="2:14" s="458" customFormat="1" ht="15" customHeight="1">
      <c r="C7" s="546" t="s">
        <v>297</v>
      </c>
      <c r="D7" s="546" t="s">
        <v>298</v>
      </c>
      <c r="E7" s="546" t="s">
        <v>299</v>
      </c>
      <c r="F7" s="546" t="s">
        <v>300</v>
      </c>
      <c r="G7" s="546" t="s">
        <v>301</v>
      </c>
      <c r="I7" s="546" t="s">
        <v>297</v>
      </c>
      <c r="J7" s="546" t="s">
        <v>298</v>
      </c>
      <c r="K7" s="546" t="s">
        <v>299</v>
      </c>
      <c r="L7" s="546" t="s">
        <v>300</v>
      </c>
      <c r="M7" s="546" t="s">
        <v>301</v>
      </c>
    </row>
    <row r="8" spans="2:14" ht="45" customHeight="1">
      <c r="B8" s="219" t="s">
        <v>712</v>
      </c>
      <c r="C8" s="459" t="s">
        <v>710</v>
      </c>
      <c r="D8" s="459" t="s">
        <v>711</v>
      </c>
      <c r="E8" s="459" t="s">
        <v>571</v>
      </c>
      <c r="F8" s="459" t="s">
        <v>572</v>
      </c>
      <c r="G8" s="459" t="s">
        <v>573</v>
      </c>
      <c r="I8" s="459" t="s">
        <v>710</v>
      </c>
      <c r="J8" s="459" t="s">
        <v>711</v>
      </c>
      <c r="K8" s="459" t="s">
        <v>571</v>
      </c>
      <c r="L8" s="459" t="s">
        <v>572</v>
      </c>
      <c r="M8" s="459" t="s">
        <v>573</v>
      </c>
    </row>
    <row r="9" spans="2:14" ht="20.100000000000001" customHeight="1">
      <c r="B9" s="93" t="s">
        <v>574</v>
      </c>
      <c r="C9" s="278">
        <v>13641803.701044593</v>
      </c>
      <c r="D9" s="278">
        <v>37223126.00872542</v>
      </c>
      <c r="E9" s="278">
        <v>32945102.420799982</v>
      </c>
      <c r="F9" s="278">
        <v>4278023.5879254406</v>
      </c>
      <c r="G9" s="278"/>
      <c r="I9" s="278">
        <v>11388405.572426446</v>
      </c>
      <c r="J9" s="278">
        <v>35403650.314023569</v>
      </c>
      <c r="K9" s="278">
        <v>31284829.483232331</v>
      </c>
      <c r="L9" s="278">
        <v>4118820.8307912354</v>
      </c>
      <c r="M9" s="278"/>
    </row>
    <row r="10" spans="2:14" ht="20.100000000000001" customHeight="1">
      <c r="B10" s="105" t="s">
        <v>575</v>
      </c>
      <c r="C10" s="279">
        <v>17211067.94734782</v>
      </c>
      <c r="D10" s="279">
        <v>1038819.6745397807</v>
      </c>
      <c r="E10" s="279">
        <v>733532.68298529543</v>
      </c>
      <c r="F10" s="279">
        <v>305286.99155448534</v>
      </c>
      <c r="G10" s="279"/>
      <c r="I10" s="279">
        <v>17738172.908214834</v>
      </c>
      <c r="J10" s="279">
        <v>991381.08886527328</v>
      </c>
      <c r="K10" s="279">
        <v>696931.62970666785</v>
      </c>
      <c r="L10" s="279">
        <v>294449.45915860526</v>
      </c>
      <c r="M10" s="279"/>
    </row>
    <row r="11" spans="2:14" ht="20.100000000000001" customHeight="1">
      <c r="B11" s="225" t="s">
        <v>551</v>
      </c>
      <c r="C11" s="226">
        <v>30852871.648392413</v>
      </c>
      <c r="D11" s="226">
        <v>38261945.683265202</v>
      </c>
      <c r="E11" s="226">
        <v>33678635.103785276</v>
      </c>
      <c r="F11" s="226">
        <v>4583310.5794799263</v>
      </c>
      <c r="G11" s="226"/>
      <c r="I11" s="226">
        <v>29126578.480641279</v>
      </c>
      <c r="J11" s="226">
        <v>36395031.402888842</v>
      </c>
      <c r="K11" s="226">
        <v>31981761.112939</v>
      </c>
      <c r="L11" s="226">
        <v>4413270.2899498409</v>
      </c>
      <c r="M11" s="226"/>
    </row>
    <row r="12" spans="2:14" ht="20.100000000000001" customHeight="1" thickBot="1">
      <c r="B12" s="280" t="s">
        <v>713</v>
      </c>
      <c r="C12" s="281">
        <v>488485.50863217475</v>
      </c>
      <c r="D12" s="281">
        <v>1949328.4489582963</v>
      </c>
      <c r="E12" s="281">
        <v>1818583.8674362621</v>
      </c>
      <c r="F12" s="281">
        <v>130744.58152203415</v>
      </c>
      <c r="G12" s="281"/>
      <c r="I12" s="281">
        <v>391270.79469884082</v>
      </c>
      <c r="J12" s="281">
        <v>2308802.8038368956</v>
      </c>
      <c r="K12" s="281">
        <v>2085204.18561333</v>
      </c>
      <c r="L12" s="281">
        <v>223598.61822356531</v>
      </c>
      <c r="M12" s="281"/>
    </row>
    <row r="13" spans="2:14" ht="15" customHeight="1" thickTop="1">
      <c r="B13" s="162" t="s">
        <v>591</v>
      </c>
    </row>
    <row r="14" spans="2:14" ht="15" customHeight="1">
      <c r="M14" s="856" t="s">
        <v>614</v>
      </c>
    </row>
    <row r="15" spans="2:14" ht="27.75" customHeight="1">
      <c r="B15" s="857" t="s">
        <v>997</v>
      </c>
      <c r="C15" s="857"/>
      <c r="D15" s="857"/>
      <c r="E15" s="857"/>
      <c r="F15" s="857"/>
      <c r="G15" s="857"/>
      <c r="M15" s="856"/>
    </row>
    <row r="16" spans="2:14" ht="15" customHeight="1">
      <c r="C16"/>
      <c r="D16"/>
      <c r="E16"/>
      <c r="F16"/>
      <c r="G16"/>
      <c r="H16"/>
      <c r="I16"/>
      <c r="J16"/>
      <c r="K16"/>
      <c r="L16"/>
      <c r="M16"/>
      <c r="N16" s="611">
        <v>0</v>
      </c>
    </row>
    <row r="17" spans="3:14" ht="15" customHeight="1">
      <c r="C17"/>
      <c r="D17"/>
      <c r="E17"/>
      <c r="F17"/>
      <c r="G17"/>
      <c r="H17"/>
      <c r="I17"/>
      <c r="J17"/>
      <c r="K17"/>
      <c r="L17"/>
      <c r="M17"/>
      <c r="N17" s="611">
        <v>0</v>
      </c>
    </row>
    <row r="18" spans="3:14" ht="15" customHeight="1">
      <c r="C18"/>
      <c r="D18"/>
      <c r="E18"/>
      <c r="F18"/>
      <c r="G18"/>
      <c r="H18"/>
      <c r="I18"/>
      <c r="J18"/>
      <c r="K18"/>
      <c r="L18"/>
      <c r="M18"/>
      <c r="N18" s="611">
        <v>0</v>
      </c>
    </row>
    <row r="19" spans="3:14" ht="15" customHeight="1">
      <c r="C19"/>
      <c r="D19"/>
      <c r="E19"/>
      <c r="F19"/>
      <c r="G19"/>
      <c r="H19"/>
      <c r="I19"/>
      <c r="J19"/>
      <c r="K19"/>
      <c r="L19"/>
      <c r="M19"/>
      <c r="N19" s="611"/>
    </row>
    <row r="20" spans="3:14" ht="15" customHeight="1">
      <c r="C20">
        <f t="shared" ref="C20" si="0">C13*1000</f>
        <v>0</v>
      </c>
      <c r="M20" s="170">
        <f t="shared" ref="M20" si="1">M11/1000</f>
        <v>0</v>
      </c>
    </row>
    <row r="21" spans="3:14" ht="15" customHeight="1">
      <c r="M21" s="170">
        <f t="shared" ref="M21" si="2">M12/1000</f>
        <v>0</v>
      </c>
    </row>
    <row r="22" spans="3:14" ht="15" customHeight="1">
      <c r="I22" s="170">
        <f t="shared" ref="I22:M22" si="3">I13/1000</f>
        <v>0</v>
      </c>
      <c r="J22" s="170">
        <f t="shared" si="3"/>
        <v>0</v>
      </c>
      <c r="K22" s="170">
        <f t="shared" si="3"/>
        <v>0</v>
      </c>
      <c r="L22" s="170">
        <f t="shared" si="3"/>
        <v>0</v>
      </c>
      <c r="M22" s="170">
        <f t="shared" si="3"/>
        <v>0</v>
      </c>
    </row>
  </sheetData>
  <mergeCells count="5">
    <mergeCell ref="M14:M15"/>
    <mergeCell ref="C6:G6"/>
    <mergeCell ref="I6:M6"/>
    <mergeCell ref="F15:G15"/>
    <mergeCell ref="B15:E15"/>
  </mergeCells>
  <hyperlinks>
    <hyperlink ref="M14" location="Índice!A1" display="Back to the Index"/>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N52"/>
  <sheetViews>
    <sheetView showGridLines="0" showZeros="0" zoomScaleNormal="100" workbookViewId="0">
      <selection activeCell="B2" sqref="B2:D2"/>
    </sheetView>
  </sheetViews>
  <sheetFormatPr defaultColWidth="9.140625" defaultRowHeight="12"/>
  <cols>
    <col min="1" max="1" width="12.7109375" style="2" customWidth="1"/>
    <col min="2" max="2" width="50.7109375" style="2" customWidth="1"/>
    <col min="3" max="8" width="15.7109375" style="2" customWidth="1"/>
    <col min="9" max="9" width="8.7109375" style="2" customWidth="1"/>
    <col min="10" max="10" width="12.7109375" style="2" customWidth="1"/>
    <col min="11" max="11" width="32.7109375" style="2" customWidth="1"/>
    <col min="12" max="13" width="13.42578125" style="2" bestFit="1" customWidth="1"/>
    <col min="14" max="16384" width="9.140625" style="2"/>
  </cols>
  <sheetData>
    <row r="1" spans="2:14" ht="15" customHeight="1"/>
    <row r="2" spans="2:14" ht="15" customHeight="1">
      <c r="B2" s="860" t="s">
        <v>347</v>
      </c>
      <c r="C2" s="860"/>
    </row>
    <row r="3" spans="2:14" ht="15" customHeight="1">
      <c r="B3" s="860" t="s">
        <v>348</v>
      </c>
      <c r="C3" s="860"/>
    </row>
    <row r="4" spans="2:14" ht="15" customHeight="1">
      <c r="B4" s="731" t="s">
        <v>0</v>
      </c>
      <c r="C4" s="731"/>
      <c r="H4" s="729"/>
    </row>
    <row r="5" spans="2:14" ht="15" customHeight="1">
      <c r="C5" s="861" t="s">
        <v>886</v>
      </c>
      <c r="D5" s="861"/>
      <c r="E5" s="861"/>
      <c r="F5" s="861"/>
      <c r="G5" s="861"/>
      <c r="H5" s="861"/>
    </row>
    <row r="6" spans="2:14" s="229" customFormat="1" ht="15" customHeight="1">
      <c r="C6" s="546" t="s">
        <v>297</v>
      </c>
      <c r="D6" s="546" t="s">
        <v>298</v>
      </c>
      <c r="E6" s="546" t="s">
        <v>299</v>
      </c>
      <c r="F6" s="546" t="s">
        <v>300</v>
      </c>
      <c r="G6" s="546" t="s">
        <v>301</v>
      </c>
      <c r="H6" s="546" t="s">
        <v>302</v>
      </c>
    </row>
    <row r="7" spans="2:14" ht="24.95" customHeight="1">
      <c r="B7" s="156"/>
      <c r="C7" s="871" t="s">
        <v>349</v>
      </c>
      <c r="D7" s="871"/>
      <c r="E7" s="871" t="s">
        <v>350</v>
      </c>
      <c r="F7" s="871"/>
      <c r="G7" s="871" t="s">
        <v>351</v>
      </c>
      <c r="H7" s="871"/>
    </row>
    <row r="8" spans="2:14" ht="24.95" customHeight="1">
      <c r="B8" s="55"/>
      <c r="C8" s="107" t="s">
        <v>352</v>
      </c>
      <c r="D8" s="107" t="s">
        <v>353</v>
      </c>
      <c r="E8" s="107" t="s">
        <v>352</v>
      </c>
      <c r="F8" s="107" t="s">
        <v>353</v>
      </c>
      <c r="G8" s="108" t="s">
        <v>1</v>
      </c>
      <c r="H8" s="108" t="s">
        <v>354</v>
      </c>
    </row>
    <row r="9" spans="2:14" s="91" customFormat="1" ht="15" customHeight="1">
      <c r="B9" s="109" t="s">
        <v>313</v>
      </c>
      <c r="C9" s="62">
        <v>14667522.897090001</v>
      </c>
      <c r="D9" s="62">
        <v>350754.37268000003</v>
      </c>
      <c r="E9" s="62">
        <v>15987474.68606</v>
      </c>
      <c r="F9" s="62">
        <v>170050.50763000001</v>
      </c>
      <c r="G9" s="62">
        <v>1670546.2875000001</v>
      </c>
      <c r="H9" s="110">
        <f>G9/(E9+F9)</f>
        <v>0.10339122281872713</v>
      </c>
      <c r="J9" s="856" t="s">
        <v>614</v>
      </c>
      <c r="K9" s="2"/>
      <c r="L9" s="2"/>
      <c r="M9" s="2"/>
      <c r="N9" s="2"/>
    </row>
    <row r="10" spans="2:14" s="49" customFormat="1" ht="15" customHeight="1">
      <c r="B10" s="60" t="s">
        <v>320</v>
      </c>
      <c r="C10" s="62">
        <v>870893.12383000006</v>
      </c>
      <c r="D10" s="62">
        <v>105991.03968</v>
      </c>
      <c r="E10" s="62">
        <v>610606.09609999997</v>
      </c>
      <c r="F10" s="62">
        <v>4738.7011500000008</v>
      </c>
      <c r="G10" s="62">
        <v>123098.6915</v>
      </c>
      <c r="H10" s="110">
        <f t="shared" ref="H10:H23" si="0">G10/(E10+F10)</f>
        <v>0.20004831770762163</v>
      </c>
      <c r="J10" s="856"/>
      <c r="K10" s="2"/>
      <c r="L10" s="2"/>
      <c r="M10" s="2"/>
      <c r="N10" s="2"/>
    </row>
    <row r="11" spans="2:14" s="49" customFormat="1" ht="15" customHeight="1">
      <c r="B11" s="60" t="s">
        <v>321</v>
      </c>
      <c r="C11" s="62">
        <v>93840.930900000007</v>
      </c>
      <c r="D11" s="62">
        <v>52410.691159999995</v>
      </c>
      <c r="E11" s="62">
        <v>27375.41721</v>
      </c>
      <c r="F11" s="62">
        <v>13116.65742</v>
      </c>
      <c r="G11" s="62">
        <v>45365.068739999995</v>
      </c>
      <c r="H11" s="110">
        <f t="shared" si="0"/>
        <v>1.1203443921934704</v>
      </c>
      <c r="J11"/>
      <c r="K11" s="2"/>
      <c r="L11" s="2"/>
      <c r="M11" s="2"/>
      <c r="N11" s="2"/>
    </row>
    <row r="12" spans="2:14" ht="15" customHeight="1">
      <c r="B12" s="60" t="s">
        <v>322</v>
      </c>
      <c r="C12" s="62">
        <v>19111.005590000001</v>
      </c>
      <c r="D12" s="62">
        <v>0</v>
      </c>
      <c r="E12" s="62">
        <v>19111.005590000001</v>
      </c>
      <c r="F12" s="62">
        <v>0</v>
      </c>
      <c r="G12" s="62">
        <v>0</v>
      </c>
      <c r="H12" s="110">
        <f t="shared" si="0"/>
        <v>0</v>
      </c>
      <c r="I12" s="96"/>
    </row>
    <row r="13" spans="2:14" ht="15" customHeight="1">
      <c r="B13" s="60" t="s">
        <v>323</v>
      </c>
      <c r="C13" s="62">
        <v>0</v>
      </c>
      <c r="D13" s="62">
        <v>0</v>
      </c>
      <c r="E13" s="62">
        <v>0</v>
      </c>
      <c r="F13" s="62">
        <v>0</v>
      </c>
      <c r="G13" s="62">
        <v>0</v>
      </c>
      <c r="H13" s="110"/>
      <c r="I13" s="97"/>
    </row>
    <row r="14" spans="2:14" ht="15" customHeight="1">
      <c r="B14" s="60" t="s">
        <v>314</v>
      </c>
      <c r="C14" s="62">
        <v>1180492.9453099999</v>
      </c>
      <c r="D14" s="62">
        <v>1002466.5599700001</v>
      </c>
      <c r="E14" s="62">
        <v>1195650.83079</v>
      </c>
      <c r="F14" s="62">
        <v>32563.016299999999</v>
      </c>
      <c r="G14" s="62">
        <v>312256.10740999994</v>
      </c>
      <c r="H14" s="110">
        <f t="shared" si="0"/>
        <v>0.25423594445692543</v>
      </c>
      <c r="I14" s="97"/>
    </row>
    <row r="15" spans="2:14" ht="15" customHeight="1">
      <c r="B15" s="60" t="s">
        <v>315</v>
      </c>
      <c r="C15" s="62">
        <v>5909020.9860200007</v>
      </c>
      <c r="D15" s="62">
        <v>3175564.3396199998</v>
      </c>
      <c r="E15" s="62">
        <v>5113705.6658199998</v>
      </c>
      <c r="F15" s="62">
        <v>345911.27683999995</v>
      </c>
      <c r="G15" s="62">
        <v>5221692.8632200006</v>
      </c>
      <c r="H15" s="110">
        <f t="shared" si="0"/>
        <v>0.95642110390915458</v>
      </c>
      <c r="I15" s="96"/>
    </row>
    <row r="16" spans="2:14" ht="15" customHeight="1">
      <c r="B16" s="60" t="s">
        <v>316</v>
      </c>
      <c r="C16" s="62">
        <v>4817425.00495</v>
      </c>
      <c r="D16" s="62">
        <v>419422.53729000001</v>
      </c>
      <c r="E16" s="62">
        <v>4721331.0409599999</v>
      </c>
      <c r="F16" s="62">
        <v>23056.764090000001</v>
      </c>
      <c r="G16" s="62">
        <v>3442993.2618899997</v>
      </c>
      <c r="H16" s="110">
        <f t="shared" si="0"/>
        <v>0.72569810971717463</v>
      </c>
      <c r="I16" s="97"/>
    </row>
    <row r="17" spans="1:14" ht="15" customHeight="1">
      <c r="B17" s="60" t="s">
        <v>324</v>
      </c>
      <c r="C17" s="62">
        <v>2585925.2109699999</v>
      </c>
      <c r="D17" s="62">
        <v>95960.260490000001</v>
      </c>
      <c r="E17" s="62">
        <v>2549455.2819099999</v>
      </c>
      <c r="F17" s="62">
        <v>31978.439739999998</v>
      </c>
      <c r="G17" s="62">
        <v>1322737.3952800001</v>
      </c>
      <c r="H17" s="110">
        <f t="shared" si="0"/>
        <v>0.51240416679554857</v>
      </c>
      <c r="I17" s="96"/>
    </row>
    <row r="18" spans="1:14" ht="15" customHeight="1">
      <c r="B18" s="60" t="s">
        <v>325</v>
      </c>
      <c r="C18" s="62">
        <v>710359.82552999991</v>
      </c>
      <c r="D18" s="62">
        <v>79635.628049999999</v>
      </c>
      <c r="E18" s="62">
        <v>434193.27817000001</v>
      </c>
      <c r="F18" s="62">
        <v>14133.04466</v>
      </c>
      <c r="G18" s="62">
        <v>560985.39751000004</v>
      </c>
      <c r="H18" s="110">
        <f t="shared" si="0"/>
        <v>1.2512881107869256</v>
      </c>
      <c r="I18" s="95"/>
    </row>
    <row r="19" spans="1:14" ht="15" customHeight="1">
      <c r="B19" s="60" t="s">
        <v>326</v>
      </c>
      <c r="C19" s="62">
        <v>0</v>
      </c>
      <c r="D19" s="62">
        <v>0</v>
      </c>
      <c r="E19" s="62">
        <v>0</v>
      </c>
      <c r="F19" s="62">
        <v>0</v>
      </c>
      <c r="G19" s="62">
        <v>0</v>
      </c>
      <c r="H19" s="110"/>
      <c r="I19" s="95"/>
    </row>
    <row r="20" spans="1:14" ht="15" customHeight="1">
      <c r="B20" s="60" t="s">
        <v>327</v>
      </c>
      <c r="C20" s="62">
        <v>0</v>
      </c>
      <c r="D20" s="62">
        <v>0</v>
      </c>
      <c r="E20" s="62">
        <v>0</v>
      </c>
      <c r="F20" s="62">
        <v>0</v>
      </c>
      <c r="G20" s="62">
        <v>0</v>
      </c>
      <c r="H20" s="110"/>
      <c r="I20" s="95"/>
    </row>
    <row r="21" spans="1:14" s="7" customFormat="1" ht="15" customHeight="1">
      <c r="A21" s="2"/>
      <c r="B21" s="60" t="s">
        <v>328</v>
      </c>
      <c r="C21" s="62">
        <v>0</v>
      </c>
      <c r="D21" s="62">
        <v>0</v>
      </c>
      <c r="E21" s="62">
        <v>0</v>
      </c>
      <c r="F21" s="62">
        <v>0</v>
      </c>
      <c r="G21" s="62">
        <v>0</v>
      </c>
      <c r="H21" s="110"/>
      <c r="I21" s="95"/>
      <c r="J21" s="2"/>
      <c r="K21" s="2"/>
      <c r="L21" s="2"/>
      <c r="M21" s="2"/>
      <c r="N21" s="2"/>
    </row>
    <row r="22" spans="1:14" s="7" customFormat="1" ht="15" customHeight="1">
      <c r="B22" s="60" t="s">
        <v>329</v>
      </c>
      <c r="C22" s="62">
        <v>184245.99224000002</v>
      </c>
      <c r="D22" s="62">
        <v>0</v>
      </c>
      <c r="E22" s="62">
        <v>184245.99224000002</v>
      </c>
      <c r="F22" s="62">
        <v>0</v>
      </c>
      <c r="G22" s="62">
        <v>108944.4068</v>
      </c>
      <c r="H22" s="110">
        <f t="shared" si="0"/>
        <v>0.59129865173994289</v>
      </c>
      <c r="I22" s="15"/>
      <c r="J22" s="2"/>
      <c r="K22" s="2"/>
      <c r="L22" s="2"/>
      <c r="M22" s="2"/>
      <c r="N22" s="2"/>
    </row>
    <row r="23" spans="1:14" s="7" customFormat="1" ht="15" customHeight="1">
      <c r="B23" s="60" t="s">
        <v>318</v>
      </c>
      <c r="C23" s="62">
        <v>34398.30053</v>
      </c>
      <c r="D23" s="62">
        <v>0</v>
      </c>
      <c r="E23" s="62">
        <v>34398.30053</v>
      </c>
      <c r="F23" s="62">
        <v>0</v>
      </c>
      <c r="G23" s="62">
        <v>84278.163799999995</v>
      </c>
      <c r="H23" s="110">
        <f t="shared" si="0"/>
        <v>2.4500676632701075</v>
      </c>
      <c r="I23" s="95"/>
      <c r="J23" s="2"/>
      <c r="K23" s="2"/>
      <c r="L23" s="2"/>
      <c r="M23" s="2"/>
      <c r="N23" s="2"/>
    </row>
    <row r="24" spans="1:14" s="7" customFormat="1" ht="15" customHeight="1">
      <c r="B24" s="60" t="s">
        <v>355</v>
      </c>
      <c r="C24" s="62">
        <v>0</v>
      </c>
      <c r="D24" s="62">
        <v>0</v>
      </c>
      <c r="E24" s="62">
        <v>0</v>
      </c>
      <c r="F24" s="62">
        <v>0</v>
      </c>
      <c r="G24" s="62">
        <v>0</v>
      </c>
      <c r="H24" s="110"/>
      <c r="I24" s="95"/>
      <c r="J24" s="2"/>
      <c r="K24" s="2"/>
      <c r="L24" s="2"/>
      <c r="M24" s="2"/>
      <c r="N24" s="2"/>
    </row>
    <row r="25" spans="1:14" s="7" customFormat="1" ht="20.100000000000001" customHeight="1" thickBot="1">
      <c r="B25" s="612" t="s">
        <v>2</v>
      </c>
      <c r="C25" s="613">
        <f>SUM(C9:C24)</f>
        <v>31073236.222960006</v>
      </c>
      <c r="D25" s="613">
        <f>SUM(D9:D24)</f>
        <v>5282205.4289400009</v>
      </c>
      <c r="E25" s="613">
        <f>SUM(E9:E24)</f>
        <v>30877547.595380001</v>
      </c>
      <c r="F25" s="613">
        <f>SUM(F9:F24)</f>
        <v>635548.40782999992</v>
      </c>
      <c r="G25" s="613">
        <f>SUM(G9:G24)</f>
        <v>12892897.643649999</v>
      </c>
      <c r="H25" s="614">
        <f t="shared" ref="H25" si="1">G25/(E25+F25)</f>
        <v>0.40912824440787082</v>
      </c>
      <c r="I25" s="15"/>
      <c r="J25" s="2"/>
      <c r="K25" s="2"/>
      <c r="L25" s="2"/>
      <c r="M25" s="2"/>
      <c r="N25" s="2"/>
    </row>
    <row r="26" spans="1:14" s="7" customFormat="1" ht="15" customHeight="1" thickTop="1">
      <c r="B26" s="111"/>
      <c r="C26" s="111"/>
      <c r="D26" s="111"/>
      <c r="E26" s="111"/>
      <c r="F26" s="111"/>
      <c r="G26" s="111"/>
      <c r="H26" s="111"/>
      <c r="I26" s="15"/>
      <c r="J26" s="2"/>
      <c r="K26" s="2"/>
      <c r="L26" s="2"/>
      <c r="M26" s="2"/>
      <c r="N26" s="2"/>
    </row>
    <row r="27" spans="1:14" s="7" customFormat="1" ht="15" customHeight="1">
      <c r="B27" s="111"/>
      <c r="C27" s="111"/>
      <c r="D27" s="111"/>
      <c r="E27" s="111"/>
      <c r="F27" s="111"/>
      <c r="G27" s="111"/>
      <c r="H27" s="729"/>
      <c r="I27" s="15"/>
      <c r="J27" s="2"/>
      <c r="K27" s="2"/>
      <c r="L27" s="2"/>
      <c r="M27" s="2"/>
      <c r="N27" s="2"/>
    </row>
    <row r="28" spans="1:14" s="7" customFormat="1" ht="15" customHeight="1">
      <c r="C28" s="861" t="s">
        <v>667</v>
      </c>
      <c r="D28" s="861"/>
      <c r="E28" s="861"/>
      <c r="F28" s="861"/>
      <c r="G28" s="861"/>
      <c r="H28" s="861"/>
      <c r="I28" s="15"/>
      <c r="K28" s="2"/>
      <c r="L28" s="2"/>
      <c r="M28" s="2"/>
      <c r="N28" s="2"/>
    </row>
    <row r="29" spans="1:14" s="549" customFormat="1" ht="15" customHeight="1">
      <c r="C29" s="546" t="s">
        <v>297</v>
      </c>
      <c r="D29" s="546" t="s">
        <v>298</v>
      </c>
      <c r="E29" s="546" t="s">
        <v>299</v>
      </c>
      <c r="F29" s="546" t="s">
        <v>300</v>
      </c>
      <c r="G29" s="546" t="s">
        <v>301</v>
      </c>
      <c r="H29" s="546" t="s">
        <v>302</v>
      </c>
      <c r="I29" s="550"/>
      <c r="K29" s="2"/>
      <c r="L29" s="2"/>
      <c r="M29" s="2"/>
      <c r="N29" s="2"/>
    </row>
    <row r="30" spans="1:14" s="7" customFormat="1" ht="24.95" customHeight="1">
      <c r="A30" s="2"/>
      <c r="B30" s="156"/>
      <c r="C30" s="871" t="s">
        <v>349</v>
      </c>
      <c r="D30" s="871"/>
      <c r="E30" s="871" t="s">
        <v>350</v>
      </c>
      <c r="F30" s="871"/>
      <c r="G30" s="871" t="s">
        <v>351</v>
      </c>
      <c r="H30" s="871"/>
      <c r="I30" s="2"/>
      <c r="J30" s="2"/>
      <c r="K30" s="2"/>
    </row>
    <row r="31" spans="1:14" s="7" customFormat="1" ht="24.95" customHeight="1">
      <c r="A31" s="2"/>
      <c r="B31" s="55"/>
      <c r="C31" s="107" t="s">
        <v>352</v>
      </c>
      <c r="D31" s="107" t="s">
        <v>353</v>
      </c>
      <c r="E31" s="107" t="s">
        <v>352</v>
      </c>
      <c r="F31" s="107" t="s">
        <v>353</v>
      </c>
      <c r="G31" s="108" t="s">
        <v>1</v>
      </c>
      <c r="H31" s="108" t="s">
        <v>354</v>
      </c>
      <c r="I31" s="2"/>
      <c r="J31" s="2"/>
      <c r="K31" s="2"/>
    </row>
    <row r="32" spans="1:14" s="7" customFormat="1" ht="15" customHeight="1">
      <c r="A32" s="2"/>
      <c r="B32" s="109" t="s">
        <v>313</v>
      </c>
      <c r="C32" s="62">
        <v>14854053.604830001</v>
      </c>
      <c r="D32" s="62">
        <v>298896.17826999997</v>
      </c>
      <c r="E32" s="62">
        <v>15904765.62428</v>
      </c>
      <c r="F32" s="62">
        <v>144765.43234</v>
      </c>
      <c r="G32" s="62">
        <v>1764895.30993</v>
      </c>
      <c r="H32" s="110">
        <v>0.1099655375414865</v>
      </c>
      <c r="I32" s="2"/>
      <c r="J32" s="2"/>
      <c r="K32" s="2"/>
    </row>
    <row r="33" spans="1:11" s="7" customFormat="1" ht="15" customHeight="1">
      <c r="A33" s="2"/>
      <c r="B33" s="60" t="s">
        <v>320</v>
      </c>
      <c r="C33" s="62">
        <v>768219.47973999998</v>
      </c>
      <c r="D33" s="62">
        <v>38651.249929999998</v>
      </c>
      <c r="E33" s="62">
        <v>554504.04008000006</v>
      </c>
      <c r="F33" s="62">
        <v>9222.5895799999998</v>
      </c>
      <c r="G33" s="62">
        <v>112807.89599999999</v>
      </c>
      <c r="H33" s="110">
        <v>0.20011099363540394</v>
      </c>
      <c r="I33" s="2"/>
      <c r="J33" s="2"/>
      <c r="K33" s="2"/>
    </row>
    <row r="34" spans="1:11" s="7" customFormat="1" ht="15" customHeight="1">
      <c r="A34" s="2"/>
      <c r="B34" s="60" t="s">
        <v>321</v>
      </c>
      <c r="C34" s="62">
        <v>97214.05634000001</v>
      </c>
      <c r="D34" s="62">
        <v>47439.835350000001</v>
      </c>
      <c r="E34" s="62">
        <v>90433.204120000009</v>
      </c>
      <c r="F34" s="62">
        <v>9378.8978000000006</v>
      </c>
      <c r="G34" s="62">
        <v>137067.43549</v>
      </c>
      <c r="H34" s="110">
        <v>1.3732546740660803</v>
      </c>
      <c r="I34" s="2"/>
      <c r="J34" s="2"/>
      <c r="K34" s="2"/>
    </row>
    <row r="35" spans="1:11" s="7" customFormat="1" ht="15" customHeight="1">
      <c r="A35" s="2"/>
      <c r="B35" s="60" t="s">
        <v>322</v>
      </c>
      <c r="C35" s="62">
        <v>19138.976409999999</v>
      </c>
      <c r="D35" s="62">
        <v>0</v>
      </c>
      <c r="E35" s="62">
        <v>19138.976409999999</v>
      </c>
      <c r="F35" s="62">
        <v>0</v>
      </c>
      <c r="G35" s="62">
        <v>0</v>
      </c>
      <c r="H35" s="110">
        <v>0</v>
      </c>
      <c r="I35" s="2"/>
      <c r="J35" s="2"/>
      <c r="K35" s="2"/>
    </row>
    <row r="36" spans="1:11" s="7" customFormat="1" ht="15" customHeight="1">
      <c r="A36" s="2"/>
      <c r="B36" s="60" t="s">
        <v>323</v>
      </c>
      <c r="C36" s="62">
        <v>0</v>
      </c>
      <c r="D36" s="62">
        <v>0</v>
      </c>
      <c r="E36" s="62">
        <v>0</v>
      </c>
      <c r="F36" s="62">
        <v>0</v>
      </c>
      <c r="G36" s="62">
        <v>0</v>
      </c>
      <c r="H36" s="110"/>
      <c r="I36" s="2"/>
      <c r="J36" s="2"/>
      <c r="K36" s="2"/>
    </row>
    <row r="37" spans="1:11" ht="15" customHeight="1">
      <c r="B37" s="60" t="s">
        <v>314</v>
      </c>
      <c r="C37" s="62">
        <v>1156415.45438</v>
      </c>
      <c r="D37" s="62">
        <v>1008426.91974</v>
      </c>
      <c r="E37" s="62">
        <v>1161167.7766099998</v>
      </c>
      <c r="F37" s="62">
        <v>54425.5605</v>
      </c>
      <c r="G37" s="62">
        <v>319476.58128000004</v>
      </c>
      <c r="H37" s="110">
        <v>0.26281534418371894</v>
      </c>
    </row>
    <row r="38" spans="1:11" ht="15" customHeight="1">
      <c r="B38" s="60" t="s">
        <v>315</v>
      </c>
      <c r="C38" s="62">
        <v>5370460.5662700003</v>
      </c>
      <c r="D38" s="62">
        <v>3104488.5509899999</v>
      </c>
      <c r="E38" s="62">
        <v>4646973.4917600006</v>
      </c>
      <c r="F38" s="62">
        <v>173425.06030000001</v>
      </c>
      <c r="G38" s="62">
        <v>4581830.0939399991</v>
      </c>
      <c r="H38" s="110">
        <v>0.9505085615756711</v>
      </c>
    </row>
    <row r="39" spans="1:11" ht="15" customHeight="1">
      <c r="B39" s="60" t="s">
        <v>316</v>
      </c>
      <c r="C39" s="62">
        <v>2852686.1062699999</v>
      </c>
      <c r="D39" s="62">
        <v>319297.87783000001</v>
      </c>
      <c r="E39" s="62">
        <v>2775097.6760100001</v>
      </c>
      <c r="F39" s="62">
        <v>3616.1201900000001</v>
      </c>
      <c r="G39" s="62">
        <v>1977643.9036900001</v>
      </c>
      <c r="H39" s="110">
        <v>0.71171198213882458</v>
      </c>
    </row>
    <row r="40" spans="1:11" ht="15" customHeight="1">
      <c r="B40" s="60" t="s">
        <v>324</v>
      </c>
      <c r="C40" s="62">
        <v>1198570.48174</v>
      </c>
      <c r="D40" s="62">
        <v>21699.26525</v>
      </c>
      <c r="E40" s="62">
        <v>1153512.5789000001</v>
      </c>
      <c r="F40" s="62">
        <v>5405.8842000000004</v>
      </c>
      <c r="G40" s="62">
        <v>791031.93294000009</v>
      </c>
      <c r="H40" s="110">
        <v>0.68256047179027812</v>
      </c>
    </row>
    <row r="41" spans="1:11" ht="15" customHeight="1">
      <c r="B41" s="60" t="s">
        <v>325</v>
      </c>
      <c r="C41" s="62">
        <v>689791.38520000002</v>
      </c>
      <c r="D41" s="62">
        <v>97602.393689999997</v>
      </c>
      <c r="E41" s="62">
        <v>379732.41425999999</v>
      </c>
      <c r="F41" s="62">
        <v>2342.9961499999999</v>
      </c>
      <c r="G41" s="62">
        <v>432801.58983999997</v>
      </c>
      <c r="H41" s="110">
        <v>1.1327648365948659</v>
      </c>
    </row>
    <row r="42" spans="1:11" ht="15" customHeight="1">
      <c r="B42" s="60" t="s">
        <v>326</v>
      </c>
      <c r="C42" s="62">
        <v>0</v>
      </c>
      <c r="D42" s="62">
        <v>0</v>
      </c>
      <c r="E42" s="62">
        <v>0</v>
      </c>
      <c r="F42" s="62">
        <v>0</v>
      </c>
      <c r="G42" s="62">
        <v>0</v>
      </c>
      <c r="H42" s="110"/>
    </row>
    <row r="43" spans="1:11" ht="15" customHeight="1">
      <c r="B43" s="60" t="s">
        <v>327</v>
      </c>
      <c r="C43" s="62">
        <v>0</v>
      </c>
      <c r="D43" s="62">
        <v>0</v>
      </c>
      <c r="E43" s="62">
        <v>0</v>
      </c>
      <c r="F43" s="62">
        <v>0</v>
      </c>
      <c r="G43" s="62">
        <v>0</v>
      </c>
      <c r="H43" s="110"/>
    </row>
    <row r="44" spans="1:11" ht="15" customHeight="1">
      <c r="B44" s="60" t="s">
        <v>328</v>
      </c>
      <c r="C44" s="62">
        <v>0</v>
      </c>
      <c r="D44" s="62">
        <v>0</v>
      </c>
      <c r="E44" s="62">
        <v>0</v>
      </c>
      <c r="F44" s="62">
        <v>0</v>
      </c>
      <c r="G44" s="62">
        <v>0</v>
      </c>
      <c r="H44" s="110"/>
    </row>
    <row r="45" spans="1:11" ht="15" customHeight="1">
      <c r="B45" s="60" t="s">
        <v>329</v>
      </c>
      <c r="C45" s="62">
        <v>157476.47839999999</v>
      </c>
      <c r="D45" s="62">
        <v>0</v>
      </c>
      <c r="E45" s="62">
        <v>157476.47839999999</v>
      </c>
      <c r="F45" s="62">
        <v>0</v>
      </c>
      <c r="G45" s="62">
        <v>109578.9273</v>
      </c>
      <c r="H45" s="110">
        <v>0.69584314059692609</v>
      </c>
    </row>
    <row r="46" spans="1:11" ht="15" customHeight="1">
      <c r="B46" s="60" t="s">
        <v>318</v>
      </c>
      <c r="C46" s="62">
        <v>29456.75056</v>
      </c>
      <c r="D46" s="62">
        <v>0</v>
      </c>
      <c r="E46" s="62">
        <v>29456.75056</v>
      </c>
      <c r="F46" s="62">
        <v>0</v>
      </c>
      <c r="G46" s="62">
        <v>71919.374049999999</v>
      </c>
      <c r="H46" s="110">
        <v>2.4415243597052072</v>
      </c>
    </row>
    <row r="47" spans="1:11" ht="15" customHeight="1">
      <c r="B47" s="60" t="s">
        <v>355</v>
      </c>
      <c r="C47" s="62">
        <v>0</v>
      </c>
      <c r="D47" s="62">
        <v>0</v>
      </c>
      <c r="E47" s="62">
        <v>0</v>
      </c>
      <c r="F47" s="62">
        <v>0</v>
      </c>
      <c r="G47" s="62">
        <v>0</v>
      </c>
      <c r="H47" s="110"/>
    </row>
    <row r="48" spans="1:11" ht="20.100000000000001" customHeight="1" thickBot="1">
      <c r="B48" s="612" t="s">
        <v>2</v>
      </c>
      <c r="C48" s="613">
        <v>27193483.340140004</v>
      </c>
      <c r="D48" s="613">
        <v>4936502.2710499996</v>
      </c>
      <c r="E48" s="613">
        <v>26872259.011390001</v>
      </c>
      <c r="F48" s="613">
        <v>402582.54106000008</v>
      </c>
      <c r="G48" s="613">
        <v>10299053.044460002</v>
      </c>
      <c r="H48" s="614">
        <v>0.37760267184888102</v>
      </c>
    </row>
    <row r="49" spans="2:8" ht="15" customHeight="1" thickTop="1"/>
    <row r="50" spans="2:8" ht="15" customHeight="1"/>
    <row r="51" spans="2:8" ht="15" customHeight="1">
      <c r="B51" s="857" t="s">
        <v>1006</v>
      </c>
      <c r="C51" s="857"/>
      <c r="D51" s="857"/>
      <c r="E51" s="857"/>
      <c r="H51" s="856" t="s">
        <v>614</v>
      </c>
    </row>
    <row r="52" spans="2:8">
      <c r="H52" s="856"/>
    </row>
  </sheetData>
  <mergeCells count="13">
    <mergeCell ref="H51:H52"/>
    <mergeCell ref="B2:C2"/>
    <mergeCell ref="B3:C3"/>
    <mergeCell ref="C5:H5"/>
    <mergeCell ref="C7:D7"/>
    <mergeCell ref="E7:F7"/>
    <mergeCell ref="G7:H7"/>
    <mergeCell ref="B51:E51"/>
    <mergeCell ref="J9:J10"/>
    <mergeCell ref="C28:H28"/>
    <mergeCell ref="C30:D30"/>
    <mergeCell ref="E30:F30"/>
    <mergeCell ref="G30:H30"/>
  </mergeCells>
  <hyperlinks>
    <hyperlink ref="J9" location="Índice!A1" display="Back to the Index"/>
    <hyperlink ref="H51" location="Índice!A1" display="Back to the Index"/>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W76"/>
  <sheetViews>
    <sheetView showGridLines="0" showZeros="0" zoomScaleNormal="100" workbookViewId="0">
      <selection activeCell="B2" sqref="B2:G2"/>
    </sheetView>
  </sheetViews>
  <sheetFormatPr defaultColWidth="9.140625" defaultRowHeight="12"/>
  <cols>
    <col min="1" max="1" width="12.7109375" style="2" customWidth="1"/>
    <col min="2" max="2" width="43.140625" style="2" customWidth="1"/>
    <col min="3" max="3" width="11.7109375" style="2" bestFit="1" customWidth="1"/>
    <col min="4" max="6" width="9.7109375" style="2" customWidth="1"/>
    <col min="7" max="7" width="10.85546875" style="2" bestFit="1" customWidth="1"/>
    <col min="8" max="8" width="9.7109375" style="2" customWidth="1"/>
    <col min="9" max="9" width="10.85546875" style="2" bestFit="1" customWidth="1"/>
    <col min="10" max="20" width="9.7109375" style="2" customWidth="1"/>
    <col min="21" max="21" width="8.7109375" style="2" customWidth="1"/>
    <col min="22" max="22" width="12.7109375" style="2" customWidth="1"/>
    <col min="23" max="23" width="32.7109375" style="2" customWidth="1"/>
    <col min="24" max="16384" width="9.140625" style="2"/>
  </cols>
  <sheetData>
    <row r="1" spans="2:23" ht="15" customHeight="1"/>
    <row r="2" spans="2:23" ht="15" customHeight="1">
      <c r="B2" s="903" t="s">
        <v>356</v>
      </c>
      <c r="C2" s="903"/>
      <c r="D2" s="903"/>
      <c r="E2" s="903"/>
      <c r="F2" s="903"/>
      <c r="G2" s="903"/>
    </row>
    <row r="3" spans="2:23" ht="15" customHeight="1">
      <c r="B3" s="860" t="s">
        <v>707</v>
      </c>
      <c r="C3" s="860"/>
      <c r="D3" s="860"/>
      <c r="E3" s="860"/>
      <c r="F3" s="860"/>
      <c r="G3" s="860"/>
    </row>
    <row r="4" spans="2:23" ht="15" customHeight="1">
      <c r="B4" s="731" t="s">
        <v>0</v>
      </c>
      <c r="C4" s="731"/>
      <c r="T4" s="729"/>
    </row>
    <row r="5" spans="2:23" ht="15" customHeight="1">
      <c r="B5" s="731"/>
      <c r="C5" s="731"/>
      <c r="T5" s="729"/>
    </row>
    <row r="6" spans="2:23" ht="15" customHeight="1">
      <c r="B6" s="95"/>
      <c r="C6" s="861" t="s">
        <v>886</v>
      </c>
      <c r="D6" s="861"/>
      <c r="E6" s="861"/>
      <c r="F6" s="861"/>
      <c r="G6" s="861"/>
      <c r="H6" s="861"/>
      <c r="I6" s="861"/>
      <c r="J6" s="861"/>
      <c r="K6" s="861"/>
      <c r="L6" s="861"/>
      <c r="M6" s="861"/>
      <c r="N6" s="861"/>
      <c r="O6" s="861"/>
      <c r="P6" s="861"/>
      <c r="Q6" s="861"/>
      <c r="R6" s="861"/>
      <c r="S6" s="861"/>
      <c r="T6" s="861"/>
    </row>
    <row r="7" spans="2:23" s="49" customFormat="1" ht="15" customHeight="1">
      <c r="B7" s="897" t="s">
        <v>357</v>
      </c>
      <c r="C7" s="899" t="s">
        <v>690</v>
      </c>
      <c r="D7" s="899"/>
      <c r="E7" s="899"/>
      <c r="F7" s="899"/>
      <c r="G7" s="899"/>
      <c r="H7" s="899"/>
      <c r="I7" s="899"/>
      <c r="J7" s="899"/>
      <c r="K7" s="899"/>
      <c r="L7" s="899"/>
      <c r="M7" s="899"/>
      <c r="N7" s="899"/>
      <c r="O7" s="899"/>
      <c r="P7" s="899"/>
      <c r="Q7" s="899"/>
      <c r="R7" s="900" t="s">
        <v>360</v>
      </c>
      <c r="S7" s="902" t="s">
        <v>288</v>
      </c>
      <c r="T7" s="902" t="s">
        <v>1</v>
      </c>
      <c r="V7" s="856" t="s">
        <v>614</v>
      </c>
    </row>
    <row r="8" spans="2:23" s="49" customFormat="1" ht="15" customHeight="1">
      <c r="B8" s="898"/>
      <c r="C8" s="113" t="s">
        <v>358</v>
      </c>
      <c r="D8" s="114">
        <v>0.02</v>
      </c>
      <c r="E8" s="114">
        <v>0.04</v>
      </c>
      <c r="F8" s="114">
        <v>0.1</v>
      </c>
      <c r="G8" s="114">
        <v>0.2</v>
      </c>
      <c r="H8" s="114">
        <v>0.35</v>
      </c>
      <c r="I8" s="114">
        <v>0.5</v>
      </c>
      <c r="J8" s="114">
        <v>0.7</v>
      </c>
      <c r="K8" s="114">
        <v>0.75</v>
      </c>
      <c r="L8" s="114">
        <v>1</v>
      </c>
      <c r="M8" s="114">
        <v>1.5</v>
      </c>
      <c r="N8" s="114">
        <v>2.5</v>
      </c>
      <c r="O8" s="114">
        <v>3.7</v>
      </c>
      <c r="P8" s="114">
        <v>12.5</v>
      </c>
      <c r="Q8" s="114" t="s">
        <v>359</v>
      </c>
      <c r="R8" s="901"/>
      <c r="S8" s="899"/>
      <c r="T8" s="899"/>
      <c r="V8" s="856"/>
      <c r="W8" s="91"/>
    </row>
    <row r="9" spans="2:23" ht="15" customHeight="1">
      <c r="B9" s="109" t="s">
        <v>313</v>
      </c>
      <c r="C9" s="103">
        <v>14678148.785190001</v>
      </c>
      <c r="D9" s="103">
        <v>0</v>
      </c>
      <c r="E9" s="103">
        <v>0</v>
      </c>
      <c r="F9" s="103">
        <v>0</v>
      </c>
      <c r="G9" s="103">
        <v>11092.459409999999</v>
      </c>
      <c r="H9" s="103">
        <v>0</v>
      </c>
      <c r="I9" s="103">
        <v>50836.838159999999</v>
      </c>
      <c r="J9" s="103">
        <v>0</v>
      </c>
      <c r="K9" s="103">
        <v>0</v>
      </c>
      <c r="L9" s="103">
        <v>1042430.06457</v>
      </c>
      <c r="M9" s="103">
        <v>400332.723</v>
      </c>
      <c r="N9" s="103">
        <v>0</v>
      </c>
      <c r="O9" s="103">
        <v>0</v>
      </c>
      <c r="P9" s="103">
        <v>0</v>
      </c>
      <c r="Q9" s="103">
        <v>0</v>
      </c>
      <c r="R9" s="585"/>
      <c r="S9" s="103">
        <f>SUM(C9:R9)</f>
        <v>16182840.870330002</v>
      </c>
      <c r="T9" s="115">
        <v>1670566.0600300001</v>
      </c>
      <c r="U9" s="96"/>
      <c r="W9" s="91"/>
    </row>
    <row r="10" spans="2:23" ht="15" customHeight="1">
      <c r="B10" s="60" t="s">
        <v>320</v>
      </c>
      <c r="C10" s="103">
        <v>0</v>
      </c>
      <c r="D10" s="103">
        <v>0</v>
      </c>
      <c r="E10" s="103">
        <v>0</v>
      </c>
      <c r="F10" s="103">
        <v>0</v>
      </c>
      <c r="G10" s="103">
        <v>615191.96004999999</v>
      </c>
      <c r="H10" s="103">
        <v>0</v>
      </c>
      <c r="I10" s="103">
        <v>41.881779999999999</v>
      </c>
      <c r="J10" s="103">
        <v>0</v>
      </c>
      <c r="K10" s="103">
        <v>0</v>
      </c>
      <c r="L10" s="103">
        <v>26.616900000000001</v>
      </c>
      <c r="M10" s="103">
        <v>7.4880000000000002E-2</v>
      </c>
      <c r="N10" s="103">
        <v>0</v>
      </c>
      <c r="O10" s="103">
        <v>0</v>
      </c>
      <c r="P10" s="103">
        <v>0</v>
      </c>
      <c r="Q10" s="103">
        <v>84.263649999999998</v>
      </c>
      <c r="R10" s="586"/>
      <c r="S10" s="103">
        <f t="shared" ref="S10:S24" si="0">SUM(C10:R10)</f>
        <v>615344.79726000002</v>
      </c>
      <c r="T10" s="115">
        <v>123098.6915</v>
      </c>
      <c r="U10" s="97"/>
      <c r="W10" s="91"/>
    </row>
    <row r="11" spans="2:23" ht="15" customHeight="1">
      <c r="B11" s="60" t="s">
        <v>321</v>
      </c>
      <c r="C11" s="103">
        <v>110.95717999999999</v>
      </c>
      <c r="D11" s="103">
        <v>0</v>
      </c>
      <c r="E11" s="103">
        <v>0</v>
      </c>
      <c r="F11" s="103">
        <v>0</v>
      </c>
      <c r="G11" s="103">
        <v>0.16352</v>
      </c>
      <c r="H11" s="103">
        <v>0</v>
      </c>
      <c r="I11" s="103">
        <v>15196.1345</v>
      </c>
      <c r="J11" s="103">
        <v>0</v>
      </c>
      <c r="K11" s="103">
        <v>0</v>
      </c>
      <c r="L11" s="103">
        <v>20.945889999999999</v>
      </c>
      <c r="M11" s="103">
        <v>25164.037069999998</v>
      </c>
      <c r="N11" s="103">
        <v>0</v>
      </c>
      <c r="O11" s="103">
        <v>0</v>
      </c>
      <c r="P11" s="103">
        <v>0</v>
      </c>
      <c r="Q11" s="103">
        <v>0</v>
      </c>
      <c r="R11" s="586"/>
      <c r="S11" s="103">
        <f t="shared" si="0"/>
        <v>40492.238160000001</v>
      </c>
      <c r="T11" s="115">
        <v>45365.101439999999</v>
      </c>
      <c r="U11" s="97"/>
      <c r="W11" s="91"/>
    </row>
    <row r="12" spans="2:23" ht="15" customHeight="1">
      <c r="B12" s="60" t="s">
        <v>322</v>
      </c>
      <c r="C12" s="103">
        <v>19111.005590000001</v>
      </c>
      <c r="D12" s="103">
        <v>0</v>
      </c>
      <c r="E12" s="103">
        <v>0</v>
      </c>
      <c r="F12" s="103">
        <v>0</v>
      </c>
      <c r="G12" s="103">
        <v>0</v>
      </c>
      <c r="H12" s="103">
        <v>0</v>
      </c>
      <c r="I12" s="103">
        <v>0</v>
      </c>
      <c r="J12" s="103">
        <v>0</v>
      </c>
      <c r="K12" s="103">
        <v>0</v>
      </c>
      <c r="L12" s="103">
        <v>0</v>
      </c>
      <c r="M12" s="103">
        <v>0</v>
      </c>
      <c r="N12" s="103">
        <v>0</v>
      </c>
      <c r="O12" s="103">
        <v>0</v>
      </c>
      <c r="P12" s="103">
        <v>0</v>
      </c>
      <c r="Q12" s="103">
        <v>0</v>
      </c>
      <c r="R12" s="586"/>
      <c r="S12" s="103">
        <f t="shared" si="0"/>
        <v>19111.005590000001</v>
      </c>
      <c r="T12" s="115">
        <v>0</v>
      </c>
      <c r="U12" s="96"/>
      <c r="W12" s="91"/>
    </row>
    <row r="13" spans="2:23" ht="15" customHeight="1">
      <c r="B13" s="60" t="s">
        <v>323</v>
      </c>
      <c r="C13" s="103">
        <v>0</v>
      </c>
      <c r="D13" s="103">
        <v>0</v>
      </c>
      <c r="E13" s="103">
        <v>0</v>
      </c>
      <c r="F13" s="103">
        <v>0</v>
      </c>
      <c r="G13" s="103">
        <v>0</v>
      </c>
      <c r="H13" s="103">
        <v>0</v>
      </c>
      <c r="I13" s="103">
        <v>0</v>
      </c>
      <c r="J13" s="103">
        <v>0</v>
      </c>
      <c r="K13" s="103">
        <v>0</v>
      </c>
      <c r="L13" s="103">
        <v>0</v>
      </c>
      <c r="M13" s="103">
        <v>0</v>
      </c>
      <c r="N13" s="103">
        <v>0</v>
      </c>
      <c r="O13" s="103">
        <v>0</v>
      </c>
      <c r="P13" s="103">
        <v>0</v>
      </c>
      <c r="Q13" s="103">
        <v>0</v>
      </c>
      <c r="R13" s="586"/>
      <c r="S13" s="103">
        <f t="shared" si="0"/>
        <v>0</v>
      </c>
      <c r="T13" s="115">
        <v>0</v>
      </c>
      <c r="U13" s="97"/>
      <c r="W13" s="91"/>
    </row>
    <row r="14" spans="2:23" ht="15" customHeight="1">
      <c r="B14" s="60" t="s">
        <v>314</v>
      </c>
      <c r="C14" s="103">
        <v>0</v>
      </c>
      <c r="D14" s="103">
        <v>0</v>
      </c>
      <c r="E14" s="103">
        <v>0</v>
      </c>
      <c r="F14" s="103">
        <v>0</v>
      </c>
      <c r="G14" s="103">
        <v>1225479.2640199999</v>
      </c>
      <c r="H14" s="103">
        <v>0</v>
      </c>
      <c r="I14" s="103">
        <v>235955.20918000001</v>
      </c>
      <c r="J14" s="103">
        <v>0</v>
      </c>
      <c r="K14" s="103">
        <v>0</v>
      </c>
      <c r="L14" s="103">
        <v>56303.061929999996</v>
      </c>
      <c r="M14" s="103">
        <v>5456.6512699999994</v>
      </c>
      <c r="N14" s="103">
        <v>0</v>
      </c>
      <c r="O14" s="103">
        <v>0</v>
      </c>
      <c r="P14" s="103">
        <v>0</v>
      </c>
      <c r="Q14" s="103">
        <v>245111.03497000001</v>
      </c>
      <c r="R14" s="586"/>
      <c r="S14" s="103">
        <f t="shared" si="0"/>
        <v>1768305.2213699999</v>
      </c>
      <c r="T14" s="115">
        <v>432463.71693</v>
      </c>
      <c r="U14" s="96"/>
      <c r="W14" s="91"/>
    </row>
    <row r="15" spans="2:23" ht="15" customHeight="1">
      <c r="B15" s="60" t="s">
        <v>315</v>
      </c>
      <c r="C15" s="103">
        <v>0</v>
      </c>
      <c r="D15" s="103">
        <v>0</v>
      </c>
      <c r="E15" s="103">
        <v>0</v>
      </c>
      <c r="F15" s="103">
        <v>0</v>
      </c>
      <c r="G15" s="103">
        <v>16397.023300000001</v>
      </c>
      <c r="H15" s="103">
        <v>0</v>
      </c>
      <c r="I15" s="103">
        <v>45340.230409999996</v>
      </c>
      <c r="J15" s="103">
        <v>0</v>
      </c>
      <c r="K15" s="103">
        <v>0</v>
      </c>
      <c r="L15" s="103">
        <v>5257496.3380500004</v>
      </c>
      <c r="M15" s="103">
        <v>191204.28806999998</v>
      </c>
      <c r="N15" s="103">
        <v>0</v>
      </c>
      <c r="O15" s="103">
        <v>0</v>
      </c>
      <c r="P15" s="103">
        <v>0</v>
      </c>
      <c r="Q15" s="103">
        <v>88861.693670000008</v>
      </c>
      <c r="R15" s="586"/>
      <c r="S15" s="103">
        <f t="shared" si="0"/>
        <v>5599299.5734999999</v>
      </c>
      <c r="T15" s="115">
        <v>5360979.3372600004</v>
      </c>
      <c r="U15" s="95"/>
      <c r="W15" s="91"/>
    </row>
    <row r="16" spans="2:23" ht="15" customHeight="1">
      <c r="B16" s="60" t="s">
        <v>316</v>
      </c>
      <c r="C16" s="103">
        <v>0</v>
      </c>
      <c r="D16" s="103">
        <v>0</v>
      </c>
      <c r="E16" s="103">
        <v>0</v>
      </c>
      <c r="F16" s="103">
        <v>0</v>
      </c>
      <c r="G16" s="103">
        <v>0</v>
      </c>
      <c r="H16" s="103">
        <v>0</v>
      </c>
      <c r="I16" s="103">
        <v>0</v>
      </c>
      <c r="J16" s="103">
        <v>0</v>
      </c>
      <c r="K16" s="103">
        <v>4744404.24486</v>
      </c>
      <c r="L16" s="103">
        <v>0</v>
      </c>
      <c r="M16" s="103">
        <v>0</v>
      </c>
      <c r="N16" s="103">
        <v>0</v>
      </c>
      <c r="O16" s="103">
        <v>0</v>
      </c>
      <c r="P16" s="103">
        <v>0</v>
      </c>
      <c r="Q16" s="103">
        <v>0</v>
      </c>
      <c r="R16" s="586"/>
      <c r="S16" s="103">
        <f t="shared" si="0"/>
        <v>4744404.24486</v>
      </c>
      <c r="T16" s="115">
        <v>3443002.656</v>
      </c>
      <c r="U16" s="95"/>
      <c r="W16" s="91"/>
    </row>
    <row r="17" spans="1:23" ht="15" customHeight="1">
      <c r="B17" s="60" t="s">
        <v>324</v>
      </c>
      <c r="C17" s="103">
        <v>0</v>
      </c>
      <c r="D17" s="103">
        <v>0</v>
      </c>
      <c r="E17" s="103">
        <v>0</v>
      </c>
      <c r="F17" s="103">
        <v>0</v>
      </c>
      <c r="G17" s="103">
        <v>152.78101999999998</v>
      </c>
      <c r="H17" s="103">
        <v>0</v>
      </c>
      <c r="I17" s="103">
        <v>712691.65827000001</v>
      </c>
      <c r="J17" s="103">
        <v>0</v>
      </c>
      <c r="K17" s="103">
        <v>126301.45181999999</v>
      </c>
      <c r="L17" s="103">
        <v>212849.75693999999</v>
      </c>
      <c r="M17" s="103">
        <v>132747.53419999999</v>
      </c>
      <c r="N17" s="103">
        <v>0</v>
      </c>
      <c r="O17" s="103">
        <v>0</v>
      </c>
      <c r="P17" s="103">
        <v>0</v>
      </c>
      <c r="Q17" s="103">
        <v>1396690.5394100002</v>
      </c>
      <c r="R17" s="586"/>
      <c r="S17" s="103">
        <f t="shared" si="0"/>
        <v>2581433.7216600003</v>
      </c>
      <c r="T17" s="115">
        <v>1322737.3952800001</v>
      </c>
      <c r="U17" s="95"/>
      <c r="W17" s="91"/>
    </row>
    <row r="18" spans="1:23" s="7" customFormat="1" ht="15" customHeight="1">
      <c r="A18" s="2"/>
      <c r="B18" s="60" t="s">
        <v>325</v>
      </c>
      <c r="C18" s="103">
        <v>1648.1491000000001</v>
      </c>
      <c r="D18" s="103">
        <v>0</v>
      </c>
      <c r="E18" s="103">
        <v>0</v>
      </c>
      <c r="F18" s="103">
        <v>0</v>
      </c>
      <c r="G18" s="103">
        <v>0</v>
      </c>
      <c r="H18" s="103">
        <v>0</v>
      </c>
      <c r="I18" s="103">
        <v>6.9999999999999999E-4</v>
      </c>
      <c r="J18" s="103">
        <v>0</v>
      </c>
      <c r="K18" s="103">
        <v>0</v>
      </c>
      <c r="L18" s="103">
        <v>218063.72541999997</v>
      </c>
      <c r="M18" s="103">
        <v>228621.95436</v>
      </c>
      <c r="N18" s="103">
        <v>0</v>
      </c>
      <c r="O18" s="103">
        <v>0</v>
      </c>
      <c r="P18" s="103">
        <v>0</v>
      </c>
      <c r="Q18" s="103">
        <v>4.0000000000000003E-5</v>
      </c>
      <c r="R18" s="586"/>
      <c r="S18" s="103">
        <f t="shared" si="0"/>
        <v>448333.82962000003</v>
      </c>
      <c r="T18" s="115">
        <v>560996.6577000001</v>
      </c>
      <c r="U18" s="95"/>
      <c r="V18" s="2"/>
      <c r="W18" s="91"/>
    </row>
    <row r="19" spans="1:23" s="7" customFormat="1" ht="15" customHeight="1">
      <c r="B19" s="60" t="s">
        <v>326</v>
      </c>
      <c r="C19" s="103">
        <v>0</v>
      </c>
      <c r="D19" s="103">
        <v>0</v>
      </c>
      <c r="E19" s="103">
        <v>0</v>
      </c>
      <c r="F19" s="103">
        <v>0</v>
      </c>
      <c r="G19" s="103">
        <v>0</v>
      </c>
      <c r="H19" s="103">
        <v>0</v>
      </c>
      <c r="I19" s="103">
        <v>0</v>
      </c>
      <c r="J19" s="103">
        <v>0</v>
      </c>
      <c r="K19" s="103">
        <v>0</v>
      </c>
      <c r="L19" s="103">
        <v>0</v>
      </c>
      <c r="M19" s="103">
        <v>0</v>
      </c>
      <c r="N19" s="103">
        <v>0</v>
      </c>
      <c r="O19" s="103">
        <v>0</v>
      </c>
      <c r="P19" s="103">
        <v>0</v>
      </c>
      <c r="Q19" s="103">
        <v>0</v>
      </c>
      <c r="R19" s="586"/>
      <c r="S19" s="103">
        <f t="shared" si="0"/>
        <v>0</v>
      </c>
      <c r="T19" s="115">
        <v>0</v>
      </c>
      <c r="U19" s="95"/>
      <c r="V19" s="2"/>
      <c r="W19" s="91"/>
    </row>
    <row r="20" spans="1:23" s="7" customFormat="1" ht="15" customHeight="1">
      <c r="B20" s="60" t="s">
        <v>327</v>
      </c>
      <c r="C20" s="103">
        <v>0</v>
      </c>
      <c r="D20" s="103">
        <v>0</v>
      </c>
      <c r="E20" s="103">
        <v>0</v>
      </c>
      <c r="F20" s="103">
        <v>0</v>
      </c>
      <c r="G20" s="103">
        <v>0</v>
      </c>
      <c r="H20" s="103">
        <v>0</v>
      </c>
      <c r="I20" s="103">
        <v>0</v>
      </c>
      <c r="J20" s="103">
        <v>0</v>
      </c>
      <c r="K20" s="103">
        <v>0</v>
      </c>
      <c r="L20" s="103">
        <v>0</v>
      </c>
      <c r="M20" s="103">
        <v>0</v>
      </c>
      <c r="N20" s="103">
        <v>0</v>
      </c>
      <c r="O20" s="103">
        <v>0</v>
      </c>
      <c r="P20" s="103">
        <v>0</v>
      </c>
      <c r="Q20" s="103">
        <v>0</v>
      </c>
      <c r="R20" s="586"/>
      <c r="S20" s="103">
        <f t="shared" si="0"/>
        <v>0</v>
      </c>
      <c r="T20" s="115">
        <v>0</v>
      </c>
      <c r="U20" s="95"/>
      <c r="V20" s="2"/>
      <c r="W20" s="91"/>
    </row>
    <row r="21" spans="1:23" s="7" customFormat="1" ht="15" customHeight="1">
      <c r="B21" s="60" t="s">
        <v>328</v>
      </c>
      <c r="C21" s="103">
        <v>0</v>
      </c>
      <c r="D21" s="103">
        <v>0</v>
      </c>
      <c r="E21" s="103">
        <v>0</v>
      </c>
      <c r="F21" s="103">
        <v>0</v>
      </c>
      <c r="G21" s="103">
        <v>0</v>
      </c>
      <c r="H21" s="103">
        <v>0</v>
      </c>
      <c r="I21" s="103">
        <v>0</v>
      </c>
      <c r="J21" s="103">
        <v>0</v>
      </c>
      <c r="K21" s="103">
        <v>0</v>
      </c>
      <c r="L21" s="103">
        <v>0</v>
      </c>
      <c r="M21" s="103">
        <v>0</v>
      </c>
      <c r="N21" s="103">
        <v>0</v>
      </c>
      <c r="O21" s="103">
        <v>0</v>
      </c>
      <c r="P21" s="103">
        <v>0</v>
      </c>
      <c r="Q21" s="103">
        <v>0</v>
      </c>
      <c r="R21" s="586"/>
      <c r="S21" s="103">
        <f t="shared" si="0"/>
        <v>0</v>
      </c>
      <c r="T21" s="115">
        <v>0</v>
      </c>
      <c r="U21" s="95"/>
      <c r="W21" s="91"/>
    </row>
    <row r="22" spans="1:23" s="7" customFormat="1" ht="15" customHeight="1">
      <c r="B22" s="60" t="s">
        <v>329</v>
      </c>
      <c r="C22" s="103">
        <v>0</v>
      </c>
      <c r="D22" s="103">
        <v>0</v>
      </c>
      <c r="E22" s="103">
        <v>0</v>
      </c>
      <c r="F22" s="103">
        <v>0</v>
      </c>
      <c r="G22" s="103">
        <v>0</v>
      </c>
      <c r="H22" s="103">
        <v>0</v>
      </c>
      <c r="I22" s="103">
        <v>0</v>
      </c>
      <c r="J22" s="103">
        <v>0</v>
      </c>
      <c r="K22" s="103">
        <v>0</v>
      </c>
      <c r="L22" s="103">
        <v>0</v>
      </c>
      <c r="M22" s="103">
        <v>22674.25359</v>
      </c>
      <c r="N22" s="103">
        <v>0</v>
      </c>
      <c r="O22" s="103">
        <v>0</v>
      </c>
      <c r="P22" s="103">
        <v>0</v>
      </c>
      <c r="Q22" s="103">
        <v>161571.73865000001</v>
      </c>
      <c r="R22" s="586"/>
      <c r="S22" s="103">
        <f t="shared" si="0"/>
        <v>184245.99224000002</v>
      </c>
      <c r="T22" s="115">
        <v>108944.4068</v>
      </c>
      <c r="U22" s="95"/>
      <c r="W22" s="91"/>
    </row>
    <row r="23" spans="1:23" s="7" customFormat="1" ht="15" customHeight="1">
      <c r="B23" s="60" t="s">
        <v>318</v>
      </c>
      <c r="C23" s="103">
        <v>0</v>
      </c>
      <c r="D23" s="103">
        <v>0</v>
      </c>
      <c r="E23" s="103">
        <v>0</v>
      </c>
      <c r="F23" s="103">
        <v>0</v>
      </c>
      <c r="G23" s="103">
        <v>0</v>
      </c>
      <c r="H23" s="103">
        <v>0</v>
      </c>
      <c r="I23" s="103">
        <v>0</v>
      </c>
      <c r="J23" s="103">
        <v>0</v>
      </c>
      <c r="K23" s="103">
        <v>0</v>
      </c>
      <c r="L23" s="103">
        <v>1145.05835</v>
      </c>
      <c r="M23" s="103">
        <v>0</v>
      </c>
      <c r="N23" s="103">
        <v>33253.242180000001</v>
      </c>
      <c r="O23" s="103">
        <v>0</v>
      </c>
      <c r="P23" s="103">
        <v>0</v>
      </c>
      <c r="Q23" s="103">
        <v>0</v>
      </c>
      <c r="R23" s="586"/>
      <c r="S23" s="103">
        <f t="shared" si="0"/>
        <v>34398.30053</v>
      </c>
      <c r="T23" s="115">
        <v>84278.163799999995</v>
      </c>
      <c r="U23" s="95"/>
      <c r="W23" s="91"/>
    </row>
    <row r="24" spans="1:23" s="7" customFormat="1" ht="15" customHeight="1">
      <c r="B24" s="60" t="s">
        <v>355</v>
      </c>
      <c r="C24" s="103">
        <v>0</v>
      </c>
      <c r="D24" s="103">
        <v>0</v>
      </c>
      <c r="E24" s="103">
        <v>0</v>
      </c>
      <c r="F24" s="103">
        <v>0</v>
      </c>
      <c r="G24" s="103">
        <v>0</v>
      </c>
      <c r="H24" s="103">
        <v>0</v>
      </c>
      <c r="I24" s="103">
        <v>0</v>
      </c>
      <c r="J24" s="103">
        <v>0</v>
      </c>
      <c r="K24" s="103">
        <v>0</v>
      </c>
      <c r="L24" s="103">
        <v>0</v>
      </c>
      <c r="M24" s="103">
        <v>0</v>
      </c>
      <c r="N24" s="103">
        <v>0</v>
      </c>
      <c r="O24" s="103">
        <v>0</v>
      </c>
      <c r="P24" s="103">
        <v>0</v>
      </c>
      <c r="Q24" s="103">
        <v>0</v>
      </c>
      <c r="R24" s="586"/>
      <c r="S24" s="103">
        <f t="shared" si="0"/>
        <v>0</v>
      </c>
      <c r="T24" s="115">
        <v>0</v>
      </c>
      <c r="U24" s="95"/>
      <c r="W24" s="91"/>
    </row>
    <row r="25" spans="1:23" ht="15" customHeight="1" thickBot="1">
      <c r="B25" s="612" t="s">
        <v>2</v>
      </c>
      <c r="C25" s="479">
        <f t="shared" ref="C25:Q25" si="1">SUM(C9:C24)</f>
        <v>14699018.897060001</v>
      </c>
      <c r="D25" s="479">
        <f t="shared" si="1"/>
        <v>0</v>
      </c>
      <c r="E25" s="479">
        <f t="shared" si="1"/>
        <v>0</v>
      </c>
      <c r="F25" s="479">
        <f t="shared" si="1"/>
        <v>0</v>
      </c>
      <c r="G25" s="479">
        <f t="shared" si="1"/>
        <v>1868313.6513199999</v>
      </c>
      <c r="H25" s="479">
        <f t="shared" si="1"/>
        <v>0</v>
      </c>
      <c r="I25" s="479">
        <f t="shared" si="1"/>
        <v>1060061.953</v>
      </c>
      <c r="J25" s="479">
        <f t="shared" si="1"/>
        <v>0</v>
      </c>
      <c r="K25" s="479">
        <f t="shared" si="1"/>
        <v>4870705.6966800001</v>
      </c>
      <c r="L25" s="479">
        <f t="shared" si="1"/>
        <v>6788335.5680499999</v>
      </c>
      <c r="M25" s="479">
        <f t="shared" si="1"/>
        <v>1006201.5164399999</v>
      </c>
      <c r="N25" s="479">
        <f t="shared" si="1"/>
        <v>33253.242180000001</v>
      </c>
      <c r="O25" s="479">
        <f t="shared" si="1"/>
        <v>0</v>
      </c>
      <c r="P25" s="479">
        <f t="shared" si="1"/>
        <v>0</v>
      </c>
      <c r="Q25" s="479">
        <f t="shared" si="1"/>
        <v>1892319.2703900002</v>
      </c>
      <c r="R25" s="615"/>
      <c r="S25" s="479">
        <f>SUM(C25:R25)</f>
        <v>32218209.795120001</v>
      </c>
      <c r="T25" s="479">
        <f>SUM(T9:T24)</f>
        <v>13152432.18674</v>
      </c>
      <c r="W25" s="91"/>
    </row>
    <row r="26" spans="1:23" ht="15" customHeight="1" thickTop="1">
      <c r="B26" s="734"/>
      <c r="C26" s="460"/>
      <c r="D26" s="460"/>
      <c r="E26" s="460"/>
      <c r="F26" s="460"/>
      <c r="G26" s="460"/>
      <c r="H26" s="460"/>
      <c r="I26" s="460"/>
      <c r="J26" s="460"/>
      <c r="K26" s="460"/>
      <c r="L26" s="460"/>
      <c r="M26" s="460"/>
      <c r="N26" s="460"/>
      <c r="O26" s="460"/>
      <c r="P26" s="460"/>
      <c r="Q26" s="460"/>
      <c r="R26" s="460"/>
      <c r="S26" s="460"/>
      <c r="T26" s="460"/>
      <c r="W26" s="91"/>
    </row>
    <row r="27" spans="1:23" s="33" customFormat="1" ht="15" customHeight="1">
      <c r="B27" s="111"/>
      <c r="C27" s="111"/>
      <c r="D27" s="111"/>
      <c r="E27" s="111"/>
      <c r="F27" s="111"/>
      <c r="G27" s="111"/>
      <c r="H27" s="111"/>
      <c r="I27" s="111"/>
      <c r="J27" s="111"/>
      <c r="K27" s="111"/>
      <c r="L27" s="111"/>
      <c r="M27" s="111"/>
      <c r="N27" s="111"/>
      <c r="O27" s="111"/>
      <c r="P27" s="111"/>
      <c r="Q27" s="111"/>
      <c r="R27" s="111"/>
      <c r="S27" s="5"/>
      <c r="T27" s="111"/>
      <c r="W27" s="112"/>
    </row>
    <row r="28" spans="1:23" ht="15" customHeight="1">
      <c r="B28" s="491"/>
      <c r="C28" s="861" t="s">
        <v>667</v>
      </c>
      <c r="D28" s="861"/>
      <c r="E28" s="861"/>
      <c r="F28" s="861"/>
      <c r="G28" s="861"/>
      <c r="H28" s="861"/>
      <c r="I28" s="861"/>
      <c r="J28" s="861"/>
      <c r="K28" s="861"/>
      <c r="L28" s="861"/>
      <c r="M28" s="861"/>
      <c r="N28" s="861"/>
      <c r="O28" s="861"/>
      <c r="P28" s="861"/>
      <c r="Q28" s="861"/>
      <c r="R28" s="861"/>
      <c r="S28" s="861"/>
      <c r="T28" s="861"/>
    </row>
    <row r="29" spans="1:23" ht="15" customHeight="1">
      <c r="B29" s="897" t="s">
        <v>357</v>
      </c>
      <c r="C29" s="899" t="s">
        <v>690</v>
      </c>
      <c r="D29" s="899"/>
      <c r="E29" s="899"/>
      <c r="F29" s="899"/>
      <c r="G29" s="899"/>
      <c r="H29" s="899"/>
      <c r="I29" s="899"/>
      <c r="J29" s="899"/>
      <c r="K29" s="899"/>
      <c r="L29" s="899"/>
      <c r="M29" s="899"/>
      <c r="N29" s="899"/>
      <c r="O29" s="899"/>
      <c r="P29" s="899"/>
      <c r="Q29" s="899"/>
      <c r="R29" s="900" t="s">
        <v>360</v>
      </c>
      <c r="S29" s="902" t="s">
        <v>288</v>
      </c>
      <c r="T29" s="902" t="s">
        <v>1</v>
      </c>
    </row>
    <row r="30" spans="1:23" ht="15" customHeight="1">
      <c r="B30" s="898"/>
      <c r="C30" s="113" t="s">
        <v>358</v>
      </c>
      <c r="D30" s="114">
        <v>0.02</v>
      </c>
      <c r="E30" s="114">
        <v>0.04</v>
      </c>
      <c r="F30" s="114">
        <v>0.1</v>
      </c>
      <c r="G30" s="114">
        <v>0.2</v>
      </c>
      <c r="H30" s="114">
        <v>0.35</v>
      </c>
      <c r="I30" s="114">
        <v>0.5</v>
      </c>
      <c r="J30" s="114">
        <v>0.7</v>
      </c>
      <c r="K30" s="114">
        <v>0.75</v>
      </c>
      <c r="L30" s="114">
        <v>1</v>
      </c>
      <c r="M30" s="114">
        <v>1.5</v>
      </c>
      <c r="N30" s="114">
        <v>2.5</v>
      </c>
      <c r="O30" s="114">
        <v>3.7</v>
      </c>
      <c r="P30" s="114">
        <v>12.5</v>
      </c>
      <c r="Q30" s="114" t="s">
        <v>359</v>
      </c>
      <c r="R30" s="901"/>
      <c r="S30" s="899"/>
      <c r="T30" s="899"/>
    </row>
    <row r="31" spans="1:23" ht="15" customHeight="1">
      <c r="B31" s="109" t="s">
        <v>313</v>
      </c>
      <c r="C31" s="103">
        <v>14669778.40477</v>
      </c>
      <c r="D31" s="103">
        <v>0</v>
      </c>
      <c r="E31" s="103">
        <v>0</v>
      </c>
      <c r="F31" s="103">
        <v>0</v>
      </c>
      <c r="G31" s="103">
        <v>12810.84081</v>
      </c>
      <c r="H31" s="103">
        <v>0</v>
      </c>
      <c r="I31" s="103">
        <v>50251.676500000001</v>
      </c>
      <c r="J31" s="103">
        <v>0</v>
      </c>
      <c r="K31" s="103">
        <v>0</v>
      </c>
      <c r="L31" s="103">
        <v>553656.96791000001</v>
      </c>
      <c r="M31" s="103">
        <v>789056.96145000006</v>
      </c>
      <c r="N31" s="103">
        <v>0</v>
      </c>
      <c r="O31" s="103">
        <v>0</v>
      </c>
      <c r="P31" s="103">
        <v>0</v>
      </c>
      <c r="Q31" s="103">
        <v>13.79045</v>
      </c>
      <c r="R31" s="585"/>
      <c r="S31" s="103">
        <f>SUM(C31:Q31)</f>
        <v>16075568.641889999</v>
      </c>
      <c r="T31" s="115">
        <v>1764933.8640999999</v>
      </c>
    </row>
    <row r="32" spans="1:23" ht="15" customHeight="1">
      <c r="B32" s="60" t="s">
        <v>320</v>
      </c>
      <c r="C32" s="103">
        <v>0</v>
      </c>
      <c r="D32" s="103">
        <v>0</v>
      </c>
      <c r="E32" s="103">
        <v>0</v>
      </c>
      <c r="F32" s="103">
        <v>0</v>
      </c>
      <c r="G32" s="103">
        <v>563518.17869000009</v>
      </c>
      <c r="H32" s="103">
        <v>0</v>
      </c>
      <c r="I32" s="103">
        <v>4.0228000000000002</v>
      </c>
      <c r="J32" s="103">
        <v>0</v>
      </c>
      <c r="K32" s="103">
        <v>0</v>
      </c>
      <c r="L32" s="103">
        <v>76.728399999999993</v>
      </c>
      <c r="M32" s="103">
        <v>0.44833999999999996</v>
      </c>
      <c r="N32" s="103">
        <v>0</v>
      </c>
      <c r="O32" s="103">
        <v>0</v>
      </c>
      <c r="P32" s="103">
        <v>0</v>
      </c>
      <c r="Q32" s="103">
        <v>127.25143</v>
      </c>
      <c r="R32" s="586"/>
      <c r="S32" s="103">
        <f t="shared" ref="S32:S47" si="2">SUM(C32:Q32)</f>
        <v>563726.62966000009</v>
      </c>
      <c r="T32" s="115">
        <v>112807.89599999999</v>
      </c>
    </row>
    <row r="33" spans="2:20" ht="15" customHeight="1">
      <c r="B33" s="60" t="s">
        <v>321</v>
      </c>
      <c r="C33" s="103">
        <v>0</v>
      </c>
      <c r="D33" s="103">
        <v>0</v>
      </c>
      <c r="E33" s="103">
        <v>0</v>
      </c>
      <c r="F33" s="103">
        <v>0</v>
      </c>
      <c r="G33" s="103">
        <v>87.450190000000006</v>
      </c>
      <c r="H33" s="103">
        <v>0</v>
      </c>
      <c r="I33" s="103">
        <v>12529.299010000001</v>
      </c>
      <c r="J33" s="103">
        <v>0</v>
      </c>
      <c r="K33" s="103">
        <v>0</v>
      </c>
      <c r="L33" s="103">
        <v>21.063220000000001</v>
      </c>
      <c r="M33" s="103">
        <v>87176.436860000002</v>
      </c>
      <c r="N33" s="103">
        <v>0</v>
      </c>
      <c r="O33" s="103">
        <v>0</v>
      </c>
      <c r="P33" s="103">
        <v>0</v>
      </c>
      <c r="Q33" s="103">
        <v>0.13813</v>
      </c>
      <c r="R33" s="586"/>
      <c r="S33" s="103">
        <f t="shared" si="2"/>
        <v>99814.38741000001</v>
      </c>
      <c r="T33" s="115">
        <v>137067.89259</v>
      </c>
    </row>
    <row r="34" spans="2:20" ht="15" customHeight="1">
      <c r="B34" s="60" t="s">
        <v>322</v>
      </c>
      <c r="C34" s="103">
        <v>19138.976409999999</v>
      </c>
      <c r="D34" s="103">
        <v>0</v>
      </c>
      <c r="E34" s="103">
        <v>0</v>
      </c>
      <c r="F34" s="103">
        <v>0</v>
      </c>
      <c r="G34" s="103">
        <v>0</v>
      </c>
      <c r="H34" s="103">
        <v>0</v>
      </c>
      <c r="I34" s="103">
        <v>0</v>
      </c>
      <c r="J34" s="103">
        <v>0</v>
      </c>
      <c r="K34" s="103">
        <v>0</v>
      </c>
      <c r="L34" s="103">
        <v>0</v>
      </c>
      <c r="M34" s="103">
        <v>0</v>
      </c>
      <c r="N34" s="103">
        <v>0</v>
      </c>
      <c r="O34" s="103">
        <v>0</v>
      </c>
      <c r="P34" s="103">
        <v>0</v>
      </c>
      <c r="Q34" s="103">
        <v>0</v>
      </c>
      <c r="R34" s="586"/>
      <c r="S34" s="103">
        <f t="shared" si="2"/>
        <v>19138.976409999999</v>
      </c>
      <c r="T34" s="115">
        <v>0</v>
      </c>
    </row>
    <row r="35" spans="2:20" ht="15" customHeight="1">
      <c r="B35" s="60" t="s">
        <v>323</v>
      </c>
      <c r="C35" s="103">
        <v>0</v>
      </c>
      <c r="D35" s="103">
        <v>0</v>
      </c>
      <c r="E35" s="103">
        <v>0</v>
      </c>
      <c r="F35" s="103">
        <v>0</v>
      </c>
      <c r="G35" s="103">
        <v>0</v>
      </c>
      <c r="H35" s="103">
        <v>0</v>
      </c>
      <c r="I35" s="103">
        <v>0</v>
      </c>
      <c r="J35" s="103">
        <v>0</v>
      </c>
      <c r="K35" s="103">
        <v>0</v>
      </c>
      <c r="L35" s="103">
        <v>0</v>
      </c>
      <c r="M35" s="103">
        <v>0</v>
      </c>
      <c r="N35" s="103">
        <v>0</v>
      </c>
      <c r="O35" s="103">
        <v>0</v>
      </c>
      <c r="P35" s="103">
        <v>0</v>
      </c>
      <c r="Q35" s="103">
        <v>0</v>
      </c>
      <c r="R35" s="586"/>
      <c r="S35" s="103">
        <f t="shared" si="2"/>
        <v>0</v>
      </c>
      <c r="T35" s="115">
        <v>0</v>
      </c>
    </row>
    <row r="36" spans="2:20" ht="15" customHeight="1">
      <c r="B36" s="60" t="s">
        <v>314</v>
      </c>
      <c r="C36" s="103">
        <v>0</v>
      </c>
      <c r="D36" s="103">
        <v>0</v>
      </c>
      <c r="E36" s="103">
        <v>0</v>
      </c>
      <c r="F36" s="103">
        <v>0</v>
      </c>
      <c r="G36" s="103">
        <v>1230310.7371700001</v>
      </c>
      <c r="H36" s="103">
        <v>0</v>
      </c>
      <c r="I36" s="103">
        <v>243263.84383000003</v>
      </c>
      <c r="J36" s="103">
        <v>0</v>
      </c>
      <c r="K36" s="103">
        <v>0</v>
      </c>
      <c r="L36" s="103">
        <v>76843.601930000004</v>
      </c>
      <c r="M36" s="103">
        <v>2683.7534900000001</v>
      </c>
      <c r="N36" s="103">
        <v>0</v>
      </c>
      <c r="O36" s="103">
        <v>0</v>
      </c>
      <c r="P36" s="103">
        <v>0</v>
      </c>
      <c r="Q36" s="103">
        <v>200203.39653999999</v>
      </c>
      <c r="R36" s="586"/>
      <c r="S36" s="103">
        <f t="shared" si="2"/>
        <v>1753305.3329600003</v>
      </c>
      <c r="T36" s="115">
        <v>452567.36943000002</v>
      </c>
    </row>
    <row r="37" spans="2:20" ht="15" customHeight="1">
      <c r="B37" s="60" t="s">
        <v>315</v>
      </c>
      <c r="C37" s="103">
        <v>0</v>
      </c>
      <c r="D37" s="103">
        <v>0</v>
      </c>
      <c r="E37" s="103">
        <v>0</v>
      </c>
      <c r="F37" s="103">
        <v>0</v>
      </c>
      <c r="G37" s="103">
        <v>10185.84482</v>
      </c>
      <c r="H37" s="103">
        <v>0</v>
      </c>
      <c r="I37" s="103">
        <v>46764.027780000004</v>
      </c>
      <c r="J37" s="103">
        <v>0</v>
      </c>
      <c r="K37" s="103">
        <v>0</v>
      </c>
      <c r="L37" s="103">
        <v>4711265.1238100007</v>
      </c>
      <c r="M37" s="103">
        <v>108034.59471999999</v>
      </c>
      <c r="N37" s="103">
        <v>0</v>
      </c>
      <c r="O37" s="103">
        <v>0</v>
      </c>
      <c r="P37" s="103">
        <v>0</v>
      </c>
      <c r="Q37" s="103">
        <v>76387.798790000001</v>
      </c>
      <c r="R37" s="586"/>
      <c r="S37" s="103">
        <f t="shared" si="2"/>
        <v>4952637.3899200018</v>
      </c>
      <c r="T37" s="115">
        <v>4713704.1658399999</v>
      </c>
    </row>
    <row r="38" spans="2:20" ht="15" customHeight="1">
      <c r="B38" s="60" t="s">
        <v>316</v>
      </c>
      <c r="C38" s="103">
        <v>0</v>
      </c>
      <c r="D38" s="103">
        <v>0</v>
      </c>
      <c r="E38" s="103">
        <v>0</v>
      </c>
      <c r="F38" s="103">
        <v>0</v>
      </c>
      <c r="G38" s="103">
        <v>0</v>
      </c>
      <c r="H38" s="103">
        <v>0</v>
      </c>
      <c r="I38" s="103">
        <v>0</v>
      </c>
      <c r="J38" s="103">
        <v>0</v>
      </c>
      <c r="K38" s="103">
        <v>2778713.95248</v>
      </c>
      <c r="L38" s="103">
        <v>0</v>
      </c>
      <c r="M38" s="103">
        <v>0</v>
      </c>
      <c r="N38" s="103">
        <v>0</v>
      </c>
      <c r="O38" s="103">
        <v>0</v>
      </c>
      <c r="P38" s="103">
        <v>0</v>
      </c>
      <c r="Q38" s="103">
        <v>0</v>
      </c>
      <c r="R38" s="586"/>
      <c r="S38" s="103">
        <f t="shared" si="2"/>
        <v>2778713.95248</v>
      </c>
      <c r="T38" s="115">
        <v>1977643.9036900001</v>
      </c>
    </row>
    <row r="39" spans="2:20" ht="15" customHeight="1">
      <c r="B39" s="60" t="s">
        <v>324</v>
      </c>
      <c r="C39" s="103">
        <v>0</v>
      </c>
      <c r="D39" s="103">
        <v>0</v>
      </c>
      <c r="E39" s="103">
        <v>0</v>
      </c>
      <c r="F39" s="103">
        <v>0</v>
      </c>
      <c r="G39" s="103">
        <v>175.22619</v>
      </c>
      <c r="H39" s="103">
        <v>0</v>
      </c>
      <c r="I39" s="103">
        <v>739998.45889999997</v>
      </c>
      <c r="J39" s="103">
        <v>0</v>
      </c>
      <c r="K39" s="103">
        <v>34209.820970000001</v>
      </c>
      <c r="L39" s="103">
        <v>208692.20387</v>
      </c>
      <c r="M39" s="103">
        <v>132941.30831999998</v>
      </c>
      <c r="N39" s="103">
        <v>0</v>
      </c>
      <c r="O39" s="103">
        <v>0</v>
      </c>
      <c r="P39" s="103">
        <v>0</v>
      </c>
      <c r="Q39" s="103">
        <v>42901.44483</v>
      </c>
      <c r="R39" s="586"/>
      <c r="S39" s="103">
        <f t="shared" si="2"/>
        <v>1158918.4630799999</v>
      </c>
      <c r="T39" s="115">
        <v>791031.93294000009</v>
      </c>
    </row>
    <row r="40" spans="2:20" ht="15" customHeight="1">
      <c r="B40" s="60" t="s">
        <v>325</v>
      </c>
      <c r="C40" s="103">
        <v>1314.74054</v>
      </c>
      <c r="D40" s="103">
        <v>0</v>
      </c>
      <c r="E40" s="103">
        <v>0</v>
      </c>
      <c r="F40" s="103">
        <v>0</v>
      </c>
      <c r="G40" s="103">
        <v>0</v>
      </c>
      <c r="H40" s="103">
        <v>0</v>
      </c>
      <c r="I40" s="103">
        <v>8.9999999999999992E-5</v>
      </c>
      <c r="J40" s="103">
        <v>0</v>
      </c>
      <c r="K40" s="103">
        <v>0</v>
      </c>
      <c r="L40" s="103">
        <v>276679.01451000001</v>
      </c>
      <c r="M40" s="103">
        <v>104081.71683</v>
      </c>
      <c r="N40" s="103">
        <v>0</v>
      </c>
      <c r="O40" s="103">
        <v>0</v>
      </c>
      <c r="P40" s="103">
        <v>0</v>
      </c>
      <c r="Q40" s="103">
        <v>0</v>
      </c>
      <c r="R40" s="586"/>
      <c r="S40" s="103">
        <f t="shared" si="2"/>
        <v>382075.47197000001</v>
      </c>
      <c r="T40" s="115">
        <v>432801.58983999997</v>
      </c>
    </row>
    <row r="41" spans="2:20" ht="15" customHeight="1">
      <c r="B41" s="60" t="s">
        <v>326</v>
      </c>
      <c r="C41" s="103">
        <v>0</v>
      </c>
      <c r="D41" s="103">
        <v>0</v>
      </c>
      <c r="E41" s="103">
        <v>0</v>
      </c>
      <c r="F41" s="103">
        <v>0</v>
      </c>
      <c r="G41" s="103">
        <v>0</v>
      </c>
      <c r="H41" s="103">
        <v>0</v>
      </c>
      <c r="I41" s="103">
        <v>0</v>
      </c>
      <c r="J41" s="103">
        <v>0</v>
      </c>
      <c r="K41" s="103">
        <v>0</v>
      </c>
      <c r="L41" s="103">
        <v>0</v>
      </c>
      <c r="M41" s="103">
        <v>0</v>
      </c>
      <c r="N41" s="103">
        <v>0</v>
      </c>
      <c r="O41" s="103">
        <v>0</v>
      </c>
      <c r="P41" s="103">
        <v>0</v>
      </c>
      <c r="Q41" s="103">
        <v>0</v>
      </c>
      <c r="R41" s="586"/>
      <c r="S41" s="103">
        <f t="shared" si="2"/>
        <v>0</v>
      </c>
      <c r="T41" s="115">
        <v>0</v>
      </c>
    </row>
    <row r="42" spans="2:20" ht="15" customHeight="1">
      <c r="B42" s="60" t="s">
        <v>327</v>
      </c>
      <c r="C42" s="103">
        <v>0</v>
      </c>
      <c r="D42" s="103">
        <v>0</v>
      </c>
      <c r="E42" s="103">
        <v>0</v>
      </c>
      <c r="F42" s="103">
        <v>0</v>
      </c>
      <c r="G42" s="103">
        <v>0</v>
      </c>
      <c r="H42" s="103">
        <v>0</v>
      </c>
      <c r="I42" s="103">
        <v>0</v>
      </c>
      <c r="J42" s="103">
        <v>0</v>
      </c>
      <c r="K42" s="103">
        <v>0</v>
      </c>
      <c r="L42" s="103">
        <v>0</v>
      </c>
      <c r="M42" s="103">
        <v>0</v>
      </c>
      <c r="N42" s="103">
        <v>0</v>
      </c>
      <c r="O42" s="103">
        <v>0</v>
      </c>
      <c r="P42" s="103">
        <v>0</v>
      </c>
      <c r="Q42" s="103">
        <v>0</v>
      </c>
      <c r="R42" s="586"/>
      <c r="S42" s="103">
        <f t="shared" si="2"/>
        <v>0</v>
      </c>
      <c r="T42" s="115">
        <v>0</v>
      </c>
    </row>
    <row r="43" spans="2:20" ht="15" customHeight="1">
      <c r="B43" s="60" t="s">
        <v>328</v>
      </c>
      <c r="C43" s="103">
        <v>0</v>
      </c>
      <c r="D43" s="103">
        <v>0</v>
      </c>
      <c r="E43" s="103">
        <v>0</v>
      </c>
      <c r="F43" s="103">
        <v>0</v>
      </c>
      <c r="G43" s="103">
        <v>0</v>
      </c>
      <c r="H43" s="103">
        <v>0</v>
      </c>
      <c r="I43" s="103">
        <v>0</v>
      </c>
      <c r="J43" s="103">
        <v>0</v>
      </c>
      <c r="K43" s="103">
        <v>0</v>
      </c>
      <c r="L43" s="103">
        <v>0</v>
      </c>
      <c r="M43" s="103">
        <v>0</v>
      </c>
      <c r="N43" s="103">
        <v>0</v>
      </c>
      <c r="O43" s="103">
        <v>0</v>
      </c>
      <c r="P43" s="103">
        <v>0</v>
      </c>
      <c r="Q43" s="103">
        <v>0</v>
      </c>
      <c r="R43" s="586"/>
      <c r="S43" s="103">
        <f t="shared" si="2"/>
        <v>0</v>
      </c>
      <c r="T43" s="115">
        <v>0</v>
      </c>
    </row>
    <row r="44" spans="2:20" ht="15" customHeight="1">
      <c r="B44" s="60" t="s">
        <v>329</v>
      </c>
      <c r="C44" s="103">
        <v>0</v>
      </c>
      <c r="D44" s="103">
        <v>0</v>
      </c>
      <c r="E44" s="103">
        <v>0</v>
      </c>
      <c r="F44" s="103">
        <v>0</v>
      </c>
      <c r="G44" s="103">
        <v>0</v>
      </c>
      <c r="H44" s="103">
        <v>0</v>
      </c>
      <c r="I44" s="103">
        <v>0</v>
      </c>
      <c r="J44" s="103">
        <v>0</v>
      </c>
      <c r="K44" s="103">
        <v>0</v>
      </c>
      <c r="L44" s="103">
        <v>2.4286300000000001</v>
      </c>
      <c r="M44" s="103">
        <v>22556.646089999998</v>
      </c>
      <c r="N44" s="103">
        <v>0</v>
      </c>
      <c r="O44" s="103">
        <v>0</v>
      </c>
      <c r="P44" s="103">
        <v>0</v>
      </c>
      <c r="Q44" s="103">
        <v>134917.40368000002</v>
      </c>
      <c r="R44" s="586"/>
      <c r="S44" s="103">
        <f t="shared" si="2"/>
        <v>157476.47840000002</v>
      </c>
      <c r="T44" s="115">
        <v>109578.9273</v>
      </c>
    </row>
    <row r="45" spans="2:20" ht="15" customHeight="1">
      <c r="B45" s="60" t="s">
        <v>318</v>
      </c>
      <c r="C45" s="103">
        <v>0</v>
      </c>
      <c r="D45" s="103">
        <v>0</v>
      </c>
      <c r="E45" s="103">
        <v>0</v>
      </c>
      <c r="F45" s="103">
        <v>0</v>
      </c>
      <c r="G45" s="103">
        <v>0</v>
      </c>
      <c r="H45" s="103">
        <v>0</v>
      </c>
      <c r="I45" s="103">
        <v>0</v>
      </c>
      <c r="J45" s="103">
        <v>0</v>
      </c>
      <c r="K45" s="103">
        <v>0</v>
      </c>
      <c r="L45" s="103">
        <v>1148.3348899999999</v>
      </c>
      <c r="M45" s="103">
        <v>0</v>
      </c>
      <c r="N45" s="103">
        <v>28308.415670000002</v>
      </c>
      <c r="O45" s="103">
        <v>0</v>
      </c>
      <c r="P45" s="103">
        <v>0</v>
      </c>
      <c r="Q45" s="103">
        <v>0</v>
      </c>
      <c r="R45" s="586"/>
      <c r="S45" s="103">
        <f t="shared" si="2"/>
        <v>29456.75056</v>
      </c>
      <c r="T45" s="115">
        <v>71919.374049999999</v>
      </c>
    </row>
    <row r="46" spans="2:20" ht="15" customHeight="1">
      <c r="B46" s="60" t="s">
        <v>355</v>
      </c>
      <c r="C46" s="103">
        <v>0</v>
      </c>
      <c r="D46" s="103">
        <v>0</v>
      </c>
      <c r="E46" s="103">
        <v>0</v>
      </c>
      <c r="F46" s="103">
        <v>0</v>
      </c>
      <c r="G46" s="103">
        <v>0</v>
      </c>
      <c r="H46" s="103">
        <v>0</v>
      </c>
      <c r="I46" s="103">
        <v>0</v>
      </c>
      <c r="J46" s="103">
        <v>0</v>
      </c>
      <c r="K46" s="103">
        <v>0</v>
      </c>
      <c r="L46" s="103">
        <v>0</v>
      </c>
      <c r="M46" s="103">
        <v>0</v>
      </c>
      <c r="N46" s="103">
        <v>0</v>
      </c>
      <c r="O46" s="103">
        <v>0</v>
      </c>
      <c r="P46" s="103">
        <v>0</v>
      </c>
      <c r="Q46" s="103">
        <v>0</v>
      </c>
      <c r="R46" s="586"/>
      <c r="S46" s="103">
        <f t="shared" si="2"/>
        <v>0</v>
      </c>
      <c r="T46" s="115">
        <v>0</v>
      </c>
    </row>
    <row r="47" spans="2:20" ht="15" customHeight="1" thickBot="1">
      <c r="B47" s="612" t="s">
        <v>2</v>
      </c>
      <c r="C47" s="479">
        <v>14690232.121719999</v>
      </c>
      <c r="D47" s="479">
        <v>0</v>
      </c>
      <c r="E47" s="479">
        <v>0</v>
      </c>
      <c r="F47" s="479">
        <v>0</v>
      </c>
      <c r="G47" s="479">
        <v>1817088.2778700003</v>
      </c>
      <c r="H47" s="479">
        <v>0</v>
      </c>
      <c r="I47" s="479">
        <v>1092811.3289099999</v>
      </c>
      <c r="J47" s="479">
        <v>0</v>
      </c>
      <c r="K47" s="479">
        <v>2812923.7734500002</v>
      </c>
      <c r="L47" s="479">
        <v>5828385.467170001</v>
      </c>
      <c r="M47" s="479">
        <v>1246531.8661000002</v>
      </c>
      <c r="N47" s="479">
        <v>28308.415670000002</v>
      </c>
      <c r="O47" s="479">
        <v>0</v>
      </c>
      <c r="P47" s="479">
        <v>0</v>
      </c>
      <c r="Q47" s="479">
        <v>454551.22385000007</v>
      </c>
      <c r="R47" s="615">
        <v>0</v>
      </c>
      <c r="S47" s="479">
        <f t="shared" si="2"/>
        <v>27970832.474740002</v>
      </c>
      <c r="T47" s="479">
        <v>10564056.915780002</v>
      </c>
    </row>
    <row r="48" spans="2:20" ht="15" customHeight="1" thickTop="1"/>
    <row r="49" spans="2:20" ht="15" customHeight="1"/>
    <row r="50" spans="2:20" ht="15" customHeight="1">
      <c r="B50" s="857" t="s">
        <v>1006</v>
      </c>
      <c r="C50" s="857"/>
      <c r="D50" s="857"/>
      <c r="E50" s="857"/>
      <c r="F50" s="857"/>
      <c r="G50" s="857"/>
      <c r="S50" s="856" t="s">
        <v>614</v>
      </c>
      <c r="T50" s="856"/>
    </row>
    <row r="51" spans="2:20" ht="15" customHeight="1">
      <c r="S51" s="856"/>
      <c r="T51" s="856"/>
    </row>
    <row r="52" spans="2:20" ht="15" customHeight="1"/>
    <row r="53" spans="2:20" ht="15" customHeight="1"/>
    <row r="54" spans="2:20" ht="15" customHeight="1"/>
    <row r="55" spans="2:20" ht="15" customHeight="1"/>
    <row r="56" spans="2:20" ht="15" customHeight="1"/>
    <row r="57" spans="2:20" ht="15" customHeight="1"/>
    <row r="58" spans="2:20" ht="15" customHeight="1"/>
    <row r="59" spans="2:20" ht="15" customHeight="1"/>
    <row r="60" spans="2:20" ht="15" customHeight="1"/>
    <row r="61" spans="2:20" ht="15" customHeight="1"/>
    <row r="62" spans="2:20" ht="15" customHeight="1"/>
    <row r="63" spans="2:20" ht="15" customHeight="1"/>
    <row r="64" spans="2:2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sheetData>
  <mergeCells count="17">
    <mergeCell ref="B2:G2"/>
    <mergeCell ref="B3:G3"/>
    <mergeCell ref="C6:T6"/>
    <mergeCell ref="B7:B8"/>
    <mergeCell ref="C7:Q7"/>
    <mergeCell ref="R7:R8"/>
    <mergeCell ref="S7:S8"/>
    <mergeCell ref="T7:T8"/>
    <mergeCell ref="S50:T51"/>
    <mergeCell ref="V7:V8"/>
    <mergeCell ref="C28:T28"/>
    <mergeCell ref="B29:B30"/>
    <mergeCell ref="C29:Q29"/>
    <mergeCell ref="R29:R30"/>
    <mergeCell ref="S29:S30"/>
    <mergeCell ref="T29:T30"/>
    <mergeCell ref="B50:G50"/>
  </mergeCells>
  <hyperlinks>
    <hyperlink ref="V7" location="Índice!A1" display="Back to the Index"/>
    <hyperlink ref="S50" location="Índice!A1" display="Back to the Index"/>
  </hyperlinks>
  <pageMargins left="0.7" right="0.7" top="0.75" bottom="0.75" header="0.3" footer="0.3"/>
  <pageSetup paperSize="9" orientation="portrait" r:id="rId1"/>
  <ignoredErrors>
    <ignoredError sqref="D25:T25 S47" formulaRange="1"/>
    <ignoredError sqref="C8 C3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Q84"/>
  <sheetViews>
    <sheetView showGridLines="0" showZeros="0" zoomScaleNormal="100" workbookViewId="0">
      <selection activeCell="B2" sqref="B2:G2"/>
    </sheetView>
  </sheetViews>
  <sheetFormatPr defaultColWidth="9.140625" defaultRowHeight="15" customHeight="1"/>
  <cols>
    <col min="1" max="2" width="12.7109375" style="2" customWidth="1"/>
    <col min="3" max="3" width="15.7109375" style="2" customWidth="1"/>
    <col min="4" max="15" width="12.7109375" style="2" customWidth="1"/>
    <col min="16" max="16" width="8.7109375" style="2" customWidth="1"/>
    <col min="17" max="17" width="12.7109375" style="2" customWidth="1"/>
    <col min="18" max="16384" width="9.140625" style="2"/>
  </cols>
  <sheetData>
    <row r="2" spans="1:17" ht="15" customHeight="1">
      <c r="B2" s="860" t="s">
        <v>699</v>
      </c>
      <c r="C2" s="860"/>
      <c r="D2" s="860"/>
      <c r="E2" s="860"/>
      <c r="F2" s="860"/>
      <c r="G2" s="860"/>
    </row>
    <row r="3" spans="1:17" ht="15" customHeight="1">
      <c r="B3" s="860" t="s">
        <v>361</v>
      </c>
      <c r="C3" s="860"/>
      <c r="D3" s="860"/>
      <c r="E3" s="860"/>
      <c r="F3" s="860"/>
      <c r="G3" s="860"/>
      <c r="H3" s="841"/>
      <c r="I3" s="841"/>
    </row>
    <row r="4" spans="1:17" ht="15" customHeight="1">
      <c r="B4" s="860" t="s">
        <v>700</v>
      </c>
      <c r="C4" s="860"/>
      <c r="D4" s="860"/>
      <c r="E4" s="860"/>
      <c r="F4" s="860"/>
      <c r="G4" s="860"/>
      <c r="H4" s="841"/>
      <c r="I4" s="841"/>
    </row>
    <row r="5" spans="1:17" ht="15" customHeight="1">
      <c r="B5" s="844" t="s">
        <v>689</v>
      </c>
      <c r="C5" s="844"/>
    </row>
    <row r="6" spans="1:17" ht="15" customHeight="1">
      <c r="D6" s="741">
        <v>1</v>
      </c>
      <c r="E6" s="741">
        <v>2</v>
      </c>
      <c r="F6" s="741">
        <v>3</v>
      </c>
      <c r="G6" s="741">
        <v>4</v>
      </c>
      <c r="H6" s="741">
        <v>5</v>
      </c>
      <c r="I6" s="741">
        <v>6</v>
      </c>
      <c r="J6" s="741">
        <v>7</v>
      </c>
      <c r="K6" s="741">
        <v>8</v>
      </c>
      <c r="L6" s="741">
        <v>9</v>
      </c>
      <c r="M6" s="741">
        <v>10</v>
      </c>
      <c r="N6" s="741">
        <v>11</v>
      </c>
      <c r="O6" s="741">
        <v>12</v>
      </c>
    </row>
    <row r="7" spans="1:17" customFormat="1" ht="15" customHeight="1">
      <c r="A7" s="2"/>
      <c r="B7" s="95"/>
      <c r="C7" s="861" t="s">
        <v>886</v>
      </c>
      <c r="D7" s="861"/>
      <c r="E7" s="861"/>
      <c r="F7" s="861"/>
      <c r="G7" s="861"/>
      <c r="H7" s="861"/>
      <c r="I7" s="861"/>
      <c r="J7" s="861"/>
      <c r="K7" s="861"/>
      <c r="L7" s="861"/>
      <c r="M7" s="861"/>
      <c r="N7" s="861"/>
      <c r="O7" s="861"/>
    </row>
    <row r="8" spans="1:17" s="545" customFormat="1" ht="15" customHeight="1">
      <c r="A8" s="229"/>
      <c r="B8" s="491"/>
      <c r="C8" s="546"/>
      <c r="D8" s="546" t="s">
        <v>297</v>
      </c>
      <c r="E8" s="546" t="s">
        <v>298</v>
      </c>
      <c r="F8" s="546" t="s">
        <v>299</v>
      </c>
      <c r="G8" s="546" t="s">
        <v>300</v>
      </c>
      <c r="H8" s="546" t="s">
        <v>301</v>
      </c>
      <c r="I8" s="546" t="s">
        <v>302</v>
      </c>
      <c r="J8" s="546" t="s">
        <v>303</v>
      </c>
      <c r="K8" s="546" t="s">
        <v>684</v>
      </c>
      <c r="L8" s="546" t="s">
        <v>685</v>
      </c>
      <c r="M8" s="546" t="s">
        <v>686</v>
      </c>
      <c r="N8" s="546" t="s">
        <v>687</v>
      </c>
      <c r="O8" s="546" t="s">
        <v>688</v>
      </c>
    </row>
    <row r="9" spans="1:17" s="49" customFormat="1" ht="45" customHeight="1">
      <c r="B9" s="462"/>
      <c r="C9" s="843" t="s">
        <v>362</v>
      </c>
      <c r="D9" s="842" t="s">
        <v>363</v>
      </c>
      <c r="E9" s="842" t="s">
        <v>874</v>
      </c>
      <c r="F9" s="842" t="s">
        <v>364</v>
      </c>
      <c r="G9" s="842" t="s">
        <v>365</v>
      </c>
      <c r="H9" s="842" t="s">
        <v>366</v>
      </c>
      <c r="I9" s="842" t="s">
        <v>367</v>
      </c>
      <c r="J9" s="842" t="s">
        <v>368</v>
      </c>
      <c r="K9" s="842" t="s">
        <v>369</v>
      </c>
      <c r="L9" s="843" t="s">
        <v>1</v>
      </c>
      <c r="M9" s="842" t="s">
        <v>354</v>
      </c>
      <c r="N9" s="843" t="s">
        <v>370</v>
      </c>
      <c r="O9" s="842" t="s">
        <v>371</v>
      </c>
      <c r="Q9" s="840" t="s">
        <v>614</v>
      </c>
    </row>
    <row r="10" spans="1:17" ht="15" customHeight="1">
      <c r="B10" s="116" t="s">
        <v>372</v>
      </c>
      <c r="C10" s="117" t="s">
        <v>373</v>
      </c>
      <c r="D10" s="118"/>
      <c r="E10" s="118"/>
      <c r="F10" s="119"/>
      <c r="G10" s="118"/>
      <c r="H10" s="119"/>
      <c r="I10" s="118"/>
      <c r="J10" s="118"/>
      <c r="K10" s="120"/>
      <c r="L10" s="121"/>
      <c r="M10" s="120"/>
      <c r="N10" s="121"/>
      <c r="O10" s="122"/>
      <c r="Q10"/>
    </row>
    <row r="11" spans="1:17" ht="15" customHeight="1">
      <c r="B11" s="123"/>
      <c r="C11" s="117" t="s">
        <v>374</v>
      </c>
      <c r="D11" s="62">
        <v>123.14923</v>
      </c>
      <c r="E11" s="62">
        <v>5030.79216</v>
      </c>
      <c r="F11" s="124">
        <v>0.85189999999999999</v>
      </c>
      <c r="G11" s="62">
        <v>4408.9898431310003</v>
      </c>
      <c r="H11" s="124">
        <v>5.0000000000000001E-4</v>
      </c>
      <c r="I11" s="62">
        <v>18</v>
      </c>
      <c r="J11" s="124">
        <v>0.42259999999999998</v>
      </c>
      <c r="K11" s="62">
        <v>371.17548038882518</v>
      </c>
      <c r="L11" s="62">
        <v>496.33172371891254</v>
      </c>
      <c r="M11" s="110">
        <v>0.11260000000000001</v>
      </c>
      <c r="N11" s="62">
        <v>0.93161955385357997</v>
      </c>
      <c r="O11" s="125"/>
      <c r="Q11" s="835"/>
    </row>
    <row r="12" spans="1:17" ht="15" customHeight="1">
      <c r="B12" s="123"/>
      <c r="C12" s="117" t="s">
        <v>375</v>
      </c>
      <c r="D12" s="62">
        <v>21.10445</v>
      </c>
      <c r="E12" s="62">
        <v>9942.1747128204406</v>
      </c>
      <c r="F12" s="124">
        <v>0.40710000000000002</v>
      </c>
      <c r="G12" s="62">
        <v>4068.72108690409</v>
      </c>
      <c r="H12" s="124">
        <v>1E-3</v>
      </c>
      <c r="I12" s="62">
        <v>97</v>
      </c>
      <c r="J12" s="124">
        <v>0.42259999999999998</v>
      </c>
      <c r="K12" s="62">
        <v>1077.2638213916443</v>
      </c>
      <c r="L12" s="62">
        <v>1334.3363848995084</v>
      </c>
      <c r="M12" s="110">
        <v>0.32790000000000002</v>
      </c>
      <c r="N12" s="62">
        <v>1.71943775810167</v>
      </c>
      <c r="O12" s="125"/>
      <c r="Q12" s="835"/>
    </row>
    <row r="13" spans="1:17" ht="15" customHeight="1">
      <c r="B13" s="123"/>
      <c r="C13" s="117" t="s">
        <v>376</v>
      </c>
      <c r="D13" s="62">
        <v>744503.18661960005</v>
      </c>
      <c r="E13" s="62">
        <v>913258.58741625701</v>
      </c>
      <c r="F13" s="124">
        <v>0.79259999999999997</v>
      </c>
      <c r="G13" s="62">
        <v>1480404.1725061841</v>
      </c>
      <c r="H13" s="124">
        <v>2E-3</v>
      </c>
      <c r="I13" s="62">
        <v>384</v>
      </c>
      <c r="J13" s="124">
        <v>0.4194</v>
      </c>
      <c r="K13" s="62">
        <v>642.59330646382159</v>
      </c>
      <c r="L13" s="62">
        <v>538742.92952782591</v>
      </c>
      <c r="M13" s="110">
        <v>0.3639</v>
      </c>
      <c r="N13" s="62">
        <v>1237.198211512509</v>
      </c>
      <c r="O13" s="125"/>
      <c r="Q13" s="835"/>
    </row>
    <row r="14" spans="1:17" ht="15" customHeight="1">
      <c r="B14" s="123"/>
      <c r="C14" s="117" t="s">
        <v>377</v>
      </c>
      <c r="D14" s="62">
        <v>480971.77219967096</v>
      </c>
      <c r="E14" s="62">
        <v>335416.74938187096</v>
      </c>
      <c r="F14" s="124">
        <v>0.74219999999999997</v>
      </c>
      <c r="G14" s="62">
        <v>735680.09076726902</v>
      </c>
      <c r="H14" s="124">
        <v>4.0000000000000001E-3</v>
      </c>
      <c r="I14" s="62">
        <v>394</v>
      </c>
      <c r="J14" s="124">
        <v>0.31690000000000002</v>
      </c>
      <c r="K14" s="62">
        <v>823.77607807051834</v>
      </c>
      <c r="L14" s="62">
        <v>307548.41435672698</v>
      </c>
      <c r="M14" s="110">
        <v>0.41799999999999998</v>
      </c>
      <c r="N14" s="62">
        <v>932.50119106156399</v>
      </c>
      <c r="O14" s="125"/>
      <c r="Q14" s="835"/>
    </row>
    <row r="15" spans="1:17" ht="15" customHeight="1">
      <c r="B15" s="123"/>
      <c r="C15" s="117" t="s">
        <v>378</v>
      </c>
      <c r="D15" s="62">
        <v>394520.423340726</v>
      </c>
      <c r="E15" s="62">
        <v>440974.32200672198</v>
      </c>
      <c r="F15" s="124">
        <v>0.75429999999999997</v>
      </c>
      <c r="G15" s="62">
        <v>738880.99266175891</v>
      </c>
      <c r="H15" s="124">
        <v>6.8999999999999999E-3</v>
      </c>
      <c r="I15" s="62">
        <v>397</v>
      </c>
      <c r="J15" s="124">
        <v>0.39650000000000002</v>
      </c>
      <c r="K15" s="62">
        <v>807.76169580963335</v>
      </c>
      <c r="L15" s="62">
        <v>524041.67745859496</v>
      </c>
      <c r="M15" s="110">
        <v>0.70920000000000005</v>
      </c>
      <c r="N15" s="62">
        <v>2049.482697271892</v>
      </c>
      <c r="O15" s="125"/>
      <c r="Q15" s="835"/>
    </row>
    <row r="16" spans="1:17" ht="15" customHeight="1">
      <c r="B16" s="123"/>
      <c r="C16" s="117" t="s">
        <v>379</v>
      </c>
      <c r="D16" s="62">
        <v>491386.34263225802</v>
      </c>
      <c r="E16" s="62">
        <v>211283.295472495</v>
      </c>
      <c r="F16" s="124">
        <v>0.62719999999999998</v>
      </c>
      <c r="G16" s="62">
        <v>619879.759822533</v>
      </c>
      <c r="H16" s="124">
        <v>1.2699999999999999E-2</v>
      </c>
      <c r="I16" s="62">
        <v>304</v>
      </c>
      <c r="J16" s="124">
        <v>0.38250000000000001</v>
      </c>
      <c r="K16" s="62">
        <v>626.46296006914281</v>
      </c>
      <c r="L16" s="62">
        <v>497773.71350517502</v>
      </c>
      <c r="M16" s="110">
        <v>0.80300000000000005</v>
      </c>
      <c r="N16" s="62">
        <v>3083.9413111307508</v>
      </c>
      <c r="O16" s="125"/>
      <c r="Q16" s="835"/>
    </row>
    <row r="17" spans="1:17" ht="15" customHeight="1">
      <c r="B17" s="123"/>
      <c r="C17" s="117" t="s">
        <v>380</v>
      </c>
      <c r="D17" s="62">
        <v>1454608.8144161799</v>
      </c>
      <c r="E17" s="62">
        <v>364707.26042912697</v>
      </c>
      <c r="F17" s="124">
        <v>0.6976</v>
      </c>
      <c r="G17" s="62">
        <v>1703894.7122365909</v>
      </c>
      <c r="H17" s="124">
        <v>2.29E-2</v>
      </c>
      <c r="I17" s="62">
        <v>296</v>
      </c>
      <c r="J17" s="124">
        <v>0.37580000000000002</v>
      </c>
      <c r="K17" s="62">
        <v>915.14792361262835</v>
      </c>
      <c r="L17" s="62">
        <v>1801879.5428816462</v>
      </c>
      <c r="M17" s="110">
        <v>1.0575000000000001</v>
      </c>
      <c r="N17" s="62">
        <v>14721.064988597511</v>
      </c>
      <c r="O17" s="125"/>
      <c r="Q17" s="835"/>
    </row>
    <row r="18" spans="1:17" ht="15" customHeight="1">
      <c r="B18" s="123"/>
      <c r="C18" s="117" t="s">
        <v>381</v>
      </c>
      <c r="D18" s="62">
        <v>525219.13842847198</v>
      </c>
      <c r="E18" s="62">
        <v>331064.18137990602</v>
      </c>
      <c r="F18" s="124">
        <v>0.40679999999999999</v>
      </c>
      <c r="G18" s="62">
        <v>618678.49045079807</v>
      </c>
      <c r="H18" s="124">
        <v>3.6700000000000003E-2</v>
      </c>
      <c r="I18" s="62">
        <v>269</v>
      </c>
      <c r="J18" s="124">
        <v>0.38030000000000003</v>
      </c>
      <c r="K18" s="62">
        <v>1003.023753962726</v>
      </c>
      <c r="L18" s="62">
        <v>763765.83662014105</v>
      </c>
      <c r="M18" s="110">
        <v>1.2344999999999999</v>
      </c>
      <c r="N18" s="62">
        <v>8698.1386891134607</v>
      </c>
      <c r="O18" s="125"/>
      <c r="Q18" s="835"/>
    </row>
    <row r="19" spans="1:17" ht="15" customHeight="1">
      <c r="B19" s="123"/>
      <c r="C19" s="117" t="s">
        <v>382</v>
      </c>
      <c r="D19" s="62">
        <v>212526.85472525502</v>
      </c>
      <c r="E19" s="62">
        <v>158846.80253762502</v>
      </c>
      <c r="F19" s="124">
        <v>0.32969999999999999</v>
      </c>
      <c r="G19" s="62">
        <v>259107.50352705849</v>
      </c>
      <c r="H19" s="124">
        <v>5.7799999999999997E-2</v>
      </c>
      <c r="I19" s="62">
        <v>183</v>
      </c>
      <c r="J19" s="124">
        <v>0.34660000000000002</v>
      </c>
      <c r="K19" s="62">
        <v>987.17227168045133</v>
      </c>
      <c r="L19" s="62">
        <v>340209.84640253976</v>
      </c>
      <c r="M19" s="110">
        <v>1.3129999999999999</v>
      </c>
      <c r="N19" s="62">
        <v>5300.1743245319394</v>
      </c>
      <c r="O19" s="125"/>
      <c r="Q19" s="835"/>
    </row>
    <row r="20" spans="1:17" ht="15" customHeight="1">
      <c r="B20" s="123"/>
      <c r="C20" s="117" t="s">
        <v>383</v>
      </c>
      <c r="D20" s="62">
        <v>300219.42142000003</v>
      </c>
      <c r="E20" s="62">
        <v>63937.687438456502</v>
      </c>
      <c r="F20" s="124">
        <v>0.29170000000000001</v>
      </c>
      <c r="G20" s="62">
        <v>315421.81920155004</v>
      </c>
      <c r="H20" s="124">
        <v>8.1500000000000003E-2</v>
      </c>
      <c r="I20" s="62">
        <v>101</v>
      </c>
      <c r="J20" s="124">
        <v>0.39589999999999997</v>
      </c>
      <c r="K20" s="62">
        <v>1114.4040987297872</v>
      </c>
      <c r="L20" s="62">
        <v>552445.67013332795</v>
      </c>
      <c r="M20" s="110">
        <v>1.7515000000000001</v>
      </c>
      <c r="N20" s="62">
        <v>10403.007689350527</v>
      </c>
      <c r="O20" s="125"/>
      <c r="Q20" s="835"/>
    </row>
    <row r="21" spans="1:17" ht="15" customHeight="1">
      <c r="B21" s="123"/>
      <c r="C21" s="117" t="s">
        <v>384</v>
      </c>
      <c r="D21" s="62">
        <v>370427.26871941698</v>
      </c>
      <c r="E21" s="62">
        <v>237473.12897788</v>
      </c>
      <c r="F21" s="124">
        <v>0.30730000000000002</v>
      </c>
      <c r="G21" s="62">
        <v>441483.71492329251</v>
      </c>
      <c r="H21" s="124">
        <v>0.1144</v>
      </c>
      <c r="I21" s="62">
        <v>287</v>
      </c>
      <c r="J21" s="124">
        <v>0.34449999999999997</v>
      </c>
      <c r="K21" s="62">
        <v>1293.2423861482441</v>
      </c>
      <c r="L21" s="62">
        <v>764554.66693293687</v>
      </c>
      <c r="M21" s="110">
        <v>1.7318</v>
      </c>
      <c r="N21" s="62">
        <v>17472.28612914135</v>
      </c>
      <c r="O21" s="125"/>
      <c r="Q21" s="835"/>
    </row>
    <row r="22" spans="1:17" ht="15" customHeight="1">
      <c r="B22" s="123"/>
      <c r="C22" s="117" t="s">
        <v>385</v>
      </c>
      <c r="D22" s="62">
        <v>19396.804230000002</v>
      </c>
      <c r="E22" s="62">
        <v>22095.2052137352</v>
      </c>
      <c r="F22" s="124">
        <v>0.27810000000000001</v>
      </c>
      <c r="G22" s="62">
        <v>25541.144834304032</v>
      </c>
      <c r="H22" s="124">
        <v>0.52980000000000005</v>
      </c>
      <c r="I22" s="62">
        <v>52</v>
      </c>
      <c r="J22" s="124">
        <v>0.3916</v>
      </c>
      <c r="K22" s="62">
        <v>882.24958401826188</v>
      </c>
      <c r="L22" s="62">
        <v>49596.543809404902</v>
      </c>
      <c r="M22" s="110">
        <v>1.9418</v>
      </c>
      <c r="N22" s="62">
        <v>5240.2078957122203</v>
      </c>
      <c r="O22" s="125"/>
      <c r="Q22" s="835"/>
    </row>
    <row r="23" spans="1:17" ht="15" customHeight="1">
      <c r="B23" s="123"/>
      <c r="C23" s="117" t="s">
        <v>386</v>
      </c>
      <c r="D23" s="62">
        <v>1950644.5749790398</v>
      </c>
      <c r="E23" s="62">
        <v>191599.349611802</v>
      </c>
      <c r="F23" s="124">
        <v>0.36470000000000002</v>
      </c>
      <c r="G23" s="62">
        <v>2020514.9518323061</v>
      </c>
      <c r="H23" s="124">
        <v>1</v>
      </c>
      <c r="I23" s="62">
        <v>176</v>
      </c>
      <c r="J23" s="124">
        <v>0.70279999999999998</v>
      </c>
      <c r="K23" s="62">
        <v>1204.1358580392216</v>
      </c>
      <c r="L23" s="62">
        <v>220444.8626394757</v>
      </c>
      <c r="M23" s="110">
        <v>0.1091</v>
      </c>
      <c r="N23" s="62">
        <v>1326418.6340556289</v>
      </c>
      <c r="O23" s="125"/>
      <c r="Q23" s="835"/>
    </row>
    <row r="24" spans="1:17" ht="15" customHeight="1">
      <c r="A24" s="7"/>
      <c r="B24" s="690"/>
      <c r="C24" s="689" t="s">
        <v>387</v>
      </c>
      <c r="D24" s="742">
        <v>6944568.8553906186</v>
      </c>
      <c r="E24" s="742">
        <v>3285629.536738697</v>
      </c>
      <c r="F24" s="743">
        <v>0.62560000000000004</v>
      </c>
      <c r="G24" s="126">
        <v>8967965.0636936799</v>
      </c>
      <c r="H24" s="743">
        <v>0.24510000000000001</v>
      </c>
      <c r="I24" s="126">
        <v>2958</v>
      </c>
      <c r="J24" s="743">
        <v>0.45240000000000002</v>
      </c>
      <c r="K24" s="126">
        <v>932.43485508532763</v>
      </c>
      <c r="L24" s="126">
        <v>6362834.3723764131</v>
      </c>
      <c r="M24" s="837">
        <v>0.70950000000000002</v>
      </c>
      <c r="N24" s="126">
        <v>1395559.2882403645</v>
      </c>
      <c r="O24" s="129">
        <v>-1397133.1740688905</v>
      </c>
      <c r="Q24" s="835"/>
    </row>
    <row r="25" spans="1:17" ht="15" customHeight="1">
      <c r="B25" s="116" t="s">
        <v>317</v>
      </c>
      <c r="C25" s="130" t="s">
        <v>373</v>
      </c>
      <c r="D25" s="118"/>
      <c r="E25" s="118"/>
      <c r="F25" s="118"/>
      <c r="G25" s="118"/>
      <c r="H25" s="118"/>
      <c r="I25" s="118"/>
      <c r="J25" s="118"/>
      <c r="K25" s="119"/>
      <c r="L25" s="121"/>
      <c r="M25" s="120"/>
      <c r="N25" s="118"/>
      <c r="O25" s="122"/>
      <c r="Q25"/>
    </row>
    <row r="26" spans="1:17" ht="15" customHeight="1">
      <c r="B26" s="123"/>
      <c r="C26" s="117" t="s">
        <v>374</v>
      </c>
      <c r="D26" s="118">
        <v>2.3372800000000002</v>
      </c>
      <c r="E26" s="62">
        <v>642.72868000000005</v>
      </c>
      <c r="F26" s="124">
        <v>0.6</v>
      </c>
      <c r="G26" s="62">
        <v>387.95508553600001</v>
      </c>
      <c r="H26" s="124">
        <v>5.0000000000000001E-4</v>
      </c>
      <c r="I26" s="62">
        <v>5</v>
      </c>
      <c r="J26" s="124">
        <v>0.42670000000000002</v>
      </c>
      <c r="K26" s="86">
        <v>393.97257261583178</v>
      </c>
      <c r="L26" s="62">
        <v>32.814953587003899</v>
      </c>
      <c r="M26" s="110">
        <v>8.4599999999999995E-2</v>
      </c>
      <c r="N26" s="62">
        <v>8.2763456475159994E-2</v>
      </c>
      <c r="O26" s="125"/>
      <c r="Q26" s="835"/>
    </row>
    <row r="27" spans="1:17" ht="15" customHeight="1">
      <c r="B27" s="123"/>
      <c r="C27" s="117" t="s">
        <v>375</v>
      </c>
      <c r="D27" s="118">
        <v>6009.3628899999994</v>
      </c>
      <c r="E27" s="62">
        <v>3725.3649999999998</v>
      </c>
      <c r="F27" s="124">
        <v>0.4728</v>
      </c>
      <c r="G27" s="62">
        <v>6521.3890676760002</v>
      </c>
      <c r="H27" s="124">
        <v>8.0000000000000004E-4</v>
      </c>
      <c r="I27" s="62">
        <v>85</v>
      </c>
      <c r="J27" s="124">
        <v>0.34310000000000002</v>
      </c>
      <c r="K27" s="86">
        <v>851.58122281023839</v>
      </c>
      <c r="L27" s="62">
        <v>978.35237491366695</v>
      </c>
      <c r="M27" s="110">
        <v>0.15</v>
      </c>
      <c r="N27" s="62">
        <v>2.255152328218804</v>
      </c>
      <c r="O27" s="125"/>
      <c r="Q27" s="835"/>
    </row>
    <row r="28" spans="1:17" ht="15" customHeight="1">
      <c r="B28" s="123"/>
      <c r="C28" s="117" t="s">
        <v>376</v>
      </c>
      <c r="D28" s="118">
        <v>71483.768064268908</v>
      </c>
      <c r="E28" s="62">
        <v>126362.778293125</v>
      </c>
      <c r="F28" s="124">
        <v>0.76319999999999999</v>
      </c>
      <c r="G28" s="62">
        <v>161112.2534723132</v>
      </c>
      <c r="H28" s="124">
        <v>1.8E-3</v>
      </c>
      <c r="I28" s="62">
        <v>487</v>
      </c>
      <c r="J28" s="124">
        <v>0.38009999999999999</v>
      </c>
      <c r="K28" s="86">
        <v>679.26567458817124</v>
      </c>
      <c r="L28" s="62">
        <v>39760.547669424101</v>
      </c>
      <c r="M28" s="110">
        <v>0.24679999999999999</v>
      </c>
      <c r="N28" s="62">
        <v>125.8860574957436</v>
      </c>
      <c r="O28" s="125"/>
      <c r="Q28" s="835"/>
    </row>
    <row r="29" spans="1:17" ht="15" customHeight="1">
      <c r="B29" s="123"/>
      <c r="C29" s="117" t="s">
        <v>377</v>
      </c>
      <c r="D29" s="118">
        <v>204860.275452125</v>
      </c>
      <c r="E29" s="62">
        <v>224885.54174581199</v>
      </c>
      <c r="F29" s="124">
        <v>0.60370000000000001</v>
      </c>
      <c r="G29" s="62">
        <v>312555.26014508796</v>
      </c>
      <c r="H29" s="124">
        <v>3.7000000000000002E-3</v>
      </c>
      <c r="I29" s="62">
        <v>982</v>
      </c>
      <c r="J29" s="124">
        <v>0.3891</v>
      </c>
      <c r="K29" s="86">
        <v>840.65191749555868</v>
      </c>
      <c r="L29" s="62">
        <v>122706.45101903239</v>
      </c>
      <c r="M29" s="110">
        <v>0.3926</v>
      </c>
      <c r="N29" s="62">
        <v>485.91678059430296</v>
      </c>
      <c r="O29" s="125"/>
      <c r="Q29" s="835"/>
    </row>
    <row r="30" spans="1:17" ht="15" customHeight="1">
      <c r="B30" s="123"/>
      <c r="C30" s="117" t="s">
        <v>378</v>
      </c>
      <c r="D30" s="118">
        <v>345871.27499655698</v>
      </c>
      <c r="E30" s="62">
        <v>211057.324695082</v>
      </c>
      <c r="F30" s="124">
        <v>0.58509999999999995</v>
      </c>
      <c r="G30" s="62">
        <v>445478.39070227998</v>
      </c>
      <c r="H30" s="124">
        <v>6.4000000000000003E-3</v>
      </c>
      <c r="I30" s="62">
        <v>1011</v>
      </c>
      <c r="J30" s="124">
        <v>0.37690000000000001</v>
      </c>
      <c r="K30" s="86">
        <v>868.40636088116003</v>
      </c>
      <c r="L30" s="62">
        <v>236914.8200643239</v>
      </c>
      <c r="M30" s="110">
        <v>0.53180000000000005</v>
      </c>
      <c r="N30" s="62">
        <v>1168.4198860124932</v>
      </c>
      <c r="O30" s="125"/>
      <c r="Q30" s="835"/>
    </row>
    <row r="31" spans="1:17" ht="15" customHeight="1">
      <c r="B31" s="123"/>
      <c r="C31" s="117" t="s">
        <v>379</v>
      </c>
      <c r="D31" s="118">
        <v>406370.61165969301</v>
      </c>
      <c r="E31" s="62">
        <v>189579.47117856698</v>
      </c>
      <c r="F31" s="124">
        <v>0.54049999999999998</v>
      </c>
      <c r="G31" s="62">
        <v>417294.69650972</v>
      </c>
      <c r="H31" s="124">
        <v>1.0999999999999999E-2</v>
      </c>
      <c r="I31" s="62">
        <v>1046</v>
      </c>
      <c r="J31" s="124">
        <v>0.38400000000000001</v>
      </c>
      <c r="K31" s="86">
        <v>767.0751737555554</v>
      </c>
      <c r="L31" s="62">
        <v>263429.16204176052</v>
      </c>
      <c r="M31" s="110">
        <v>0.63129999999999997</v>
      </c>
      <c r="N31" s="62">
        <v>2067.7863657711869</v>
      </c>
      <c r="O31" s="125"/>
      <c r="Q31" s="835"/>
    </row>
    <row r="32" spans="1:17" ht="15" customHeight="1">
      <c r="B32" s="123"/>
      <c r="C32" s="117" t="s">
        <v>380</v>
      </c>
      <c r="D32" s="118">
        <v>333440.26741000003</v>
      </c>
      <c r="E32" s="62">
        <v>167037.980230616</v>
      </c>
      <c r="F32" s="124">
        <v>0.41439999999999999</v>
      </c>
      <c r="G32" s="62">
        <v>336389.55421804177</v>
      </c>
      <c r="H32" s="124">
        <v>1.9199999999999998E-2</v>
      </c>
      <c r="I32" s="62">
        <v>818</v>
      </c>
      <c r="J32" s="124">
        <v>0.37619999999999998</v>
      </c>
      <c r="K32" s="86">
        <v>838.57194158721904</v>
      </c>
      <c r="L32" s="62">
        <v>248432.7943647131</v>
      </c>
      <c r="M32" s="110">
        <v>0.73850000000000005</v>
      </c>
      <c r="N32" s="62">
        <v>2884.4413330543939</v>
      </c>
      <c r="O32" s="125"/>
      <c r="Q32" s="835"/>
    </row>
    <row r="33" spans="1:17" ht="15" customHeight="1">
      <c r="B33" s="123"/>
      <c r="C33" s="117" t="s">
        <v>381</v>
      </c>
      <c r="D33" s="118">
        <v>288998.75343426003</v>
      </c>
      <c r="E33" s="62">
        <v>294432.66009831399</v>
      </c>
      <c r="F33" s="124">
        <v>0.29099999999999998</v>
      </c>
      <c r="G33" s="62">
        <v>321098.14342873252</v>
      </c>
      <c r="H33" s="124">
        <v>3.2199999999999999E-2</v>
      </c>
      <c r="I33" s="62">
        <v>693</v>
      </c>
      <c r="J33" s="124">
        <v>0.36420000000000002</v>
      </c>
      <c r="K33" s="86">
        <v>765.11008267673867</v>
      </c>
      <c r="L33" s="62">
        <v>262286.74229211139</v>
      </c>
      <c r="M33" s="110">
        <v>0.81679999999999997</v>
      </c>
      <c r="N33" s="62">
        <v>4277.35338218784</v>
      </c>
      <c r="O33" s="125"/>
      <c r="Q33" s="835"/>
    </row>
    <row r="34" spans="1:17" ht="15" customHeight="1">
      <c r="B34" s="123"/>
      <c r="C34" s="117" t="s">
        <v>382</v>
      </c>
      <c r="D34" s="118">
        <v>269461.82242833002</v>
      </c>
      <c r="E34" s="62">
        <v>134683.03598488899</v>
      </c>
      <c r="F34" s="124">
        <v>0.32979999999999998</v>
      </c>
      <c r="G34" s="62">
        <v>293926.66310404806</v>
      </c>
      <c r="H34" s="124">
        <v>5.5300000000000002E-2</v>
      </c>
      <c r="I34" s="62">
        <v>615</v>
      </c>
      <c r="J34" s="124">
        <v>0.35289999999999999</v>
      </c>
      <c r="K34" s="86">
        <v>821.20713162408686</v>
      </c>
      <c r="L34" s="62">
        <v>273259.59510184563</v>
      </c>
      <c r="M34" s="110">
        <v>0.92969999999999997</v>
      </c>
      <c r="N34" s="62">
        <v>6082.3685072651861</v>
      </c>
      <c r="O34" s="125"/>
      <c r="Q34" s="835"/>
    </row>
    <row r="35" spans="1:17" ht="15" customHeight="1">
      <c r="A35" s="7"/>
      <c r="B35" s="123"/>
      <c r="C35" s="117" t="s">
        <v>383</v>
      </c>
      <c r="D35" s="118">
        <v>151628.45513787901</v>
      </c>
      <c r="E35" s="62">
        <v>93888.278349071799</v>
      </c>
      <c r="F35" s="124">
        <v>0.31940000000000002</v>
      </c>
      <c r="G35" s="62">
        <v>159992.9179419454</v>
      </c>
      <c r="H35" s="124">
        <v>7.3800000000000004E-2</v>
      </c>
      <c r="I35" s="62">
        <v>297</v>
      </c>
      <c r="J35" s="124">
        <v>0.35389999999999999</v>
      </c>
      <c r="K35" s="86">
        <v>913.32136230251012</v>
      </c>
      <c r="L35" s="62">
        <v>162792.18851687372</v>
      </c>
      <c r="M35" s="110">
        <v>1.0175000000000001</v>
      </c>
      <c r="N35" s="62">
        <v>4627.7578503200702</v>
      </c>
      <c r="O35" s="125"/>
      <c r="Q35" s="835"/>
    </row>
    <row r="36" spans="1:17" ht="15" customHeight="1">
      <c r="A36" s="7"/>
      <c r="B36" s="123"/>
      <c r="C36" s="117" t="s">
        <v>384</v>
      </c>
      <c r="D36" s="118">
        <v>672508.05300321104</v>
      </c>
      <c r="E36" s="62">
        <v>196752.9887248</v>
      </c>
      <c r="F36" s="124">
        <v>0.34599999999999997</v>
      </c>
      <c r="G36" s="62">
        <v>715841.13771339483</v>
      </c>
      <c r="H36" s="124">
        <v>0.1113</v>
      </c>
      <c r="I36" s="62">
        <v>1713</v>
      </c>
      <c r="J36" s="124">
        <v>0.33429999999999999</v>
      </c>
      <c r="K36" s="86">
        <v>995.55739142273194</v>
      </c>
      <c r="L36" s="62">
        <v>889259.99158178444</v>
      </c>
      <c r="M36" s="110">
        <v>1.2423</v>
      </c>
      <c r="N36" s="62">
        <v>27399.480205937689</v>
      </c>
      <c r="O36" s="125"/>
      <c r="Q36" s="835"/>
    </row>
    <row r="37" spans="1:17" ht="15" customHeight="1">
      <c r="A37" s="7"/>
      <c r="B37" s="123"/>
      <c r="C37" s="117" t="s">
        <v>385</v>
      </c>
      <c r="D37" s="118">
        <v>185662.53508270101</v>
      </c>
      <c r="E37" s="62">
        <v>37147.774969999999</v>
      </c>
      <c r="F37" s="124">
        <v>0.25869999999999999</v>
      </c>
      <c r="G37" s="62">
        <v>194934.27387169702</v>
      </c>
      <c r="H37" s="124">
        <v>0.47410000000000002</v>
      </c>
      <c r="I37" s="62">
        <v>170</v>
      </c>
      <c r="J37" s="124">
        <v>0.3377</v>
      </c>
      <c r="K37" s="86">
        <v>1435.3445052731843</v>
      </c>
      <c r="L37" s="62">
        <v>293291.80018017575</v>
      </c>
      <c r="M37" s="110">
        <v>1.5045999999999999</v>
      </c>
      <c r="N37" s="62">
        <v>31470.600525289112</v>
      </c>
      <c r="O37" s="125"/>
      <c r="Q37" s="835"/>
    </row>
    <row r="38" spans="1:17" ht="15" customHeight="1">
      <c r="A38" s="7"/>
      <c r="B38" s="123"/>
      <c r="C38" s="117" t="s">
        <v>386</v>
      </c>
      <c r="D38" s="118">
        <v>739182.11163485399</v>
      </c>
      <c r="E38" s="62">
        <v>113707.515172193</v>
      </c>
      <c r="F38" s="124">
        <v>0.2397</v>
      </c>
      <c r="G38" s="62">
        <v>766442.98270698125</v>
      </c>
      <c r="H38" s="124">
        <v>1</v>
      </c>
      <c r="I38" s="62">
        <v>739</v>
      </c>
      <c r="J38" s="124">
        <v>0.58420000000000005</v>
      </c>
      <c r="K38" s="86">
        <v>1223.6830856023105</v>
      </c>
      <c r="L38" s="62">
        <v>84761.803237585482</v>
      </c>
      <c r="M38" s="110">
        <v>0.1106</v>
      </c>
      <c r="N38" s="62">
        <v>420792.9583316294</v>
      </c>
      <c r="O38" s="125"/>
      <c r="Q38" s="835"/>
    </row>
    <row r="39" spans="1:17" ht="15" customHeight="1">
      <c r="A39" s="7"/>
      <c r="B39" s="690"/>
      <c r="C39" s="689" t="s">
        <v>387</v>
      </c>
      <c r="D39" s="126">
        <v>3675479.6284738788</v>
      </c>
      <c r="E39" s="126">
        <v>1793903.4431224696</v>
      </c>
      <c r="F39" s="743">
        <v>0.44290000000000002</v>
      </c>
      <c r="G39" s="126">
        <v>4131975.6179674538</v>
      </c>
      <c r="H39" s="743">
        <v>0.22389999999999999</v>
      </c>
      <c r="I39" s="126">
        <v>8661</v>
      </c>
      <c r="J39" s="743">
        <v>0.4017</v>
      </c>
      <c r="K39" s="126">
        <v>941.42830749471534</v>
      </c>
      <c r="L39" s="126">
        <v>2877907.0633981312</v>
      </c>
      <c r="M39" s="837">
        <v>0.69650000000000001</v>
      </c>
      <c r="N39" s="126">
        <v>501385.30714134208</v>
      </c>
      <c r="O39" s="129">
        <v>-483269.6840104424</v>
      </c>
      <c r="Q39" s="835"/>
    </row>
    <row r="40" spans="1:17" ht="15" customHeight="1" thickBot="1">
      <c r="A40" s="7"/>
      <c r="B40" s="145" t="s">
        <v>2</v>
      </c>
      <c r="C40" s="131"/>
      <c r="D40" s="132">
        <v>10620048.483864497</v>
      </c>
      <c r="E40" s="132">
        <v>5079532.9798611663</v>
      </c>
      <c r="F40" s="133" t="s">
        <v>664</v>
      </c>
      <c r="G40" s="132">
        <v>13099940.681661133</v>
      </c>
      <c r="H40" s="133" t="s">
        <v>664</v>
      </c>
      <c r="I40" s="132">
        <f>I24+I39</f>
        <v>11619</v>
      </c>
      <c r="J40" s="133" t="s">
        <v>664</v>
      </c>
      <c r="K40" s="133" t="s">
        <v>664</v>
      </c>
      <c r="L40" s="132">
        <v>9240741.4357745443</v>
      </c>
      <c r="M40" s="134">
        <v>0.70540000000000003</v>
      </c>
      <c r="N40" s="132">
        <v>1896944.5953817065</v>
      </c>
      <c r="O40" s="132">
        <v>-1880402.8580793329</v>
      </c>
      <c r="Q40"/>
    </row>
    <row r="41" spans="1:17" ht="15" customHeight="1" thickTop="1">
      <c r="B41" s="146" t="s">
        <v>388</v>
      </c>
      <c r="C41" s="138"/>
      <c r="D41" s="138"/>
      <c r="E41" s="138"/>
      <c r="F41" s="138"/>
      <c r="G41" s="138"/>
      <c r="H41" s="138"/>
      <c r="I41" s="138"/>
      <c r="J41" s="138"/>
      <c r="K41" s="138"/>
      <c r="L41" s="138"/>
      <c r="M41" s="138"/>
      <c r="N41" s="138"/>
      <c r="O41" s="138"/>
      <c r="Q41"/>
    </row>
    <row r="42" spans="1:17" ht="15" customHeight="1">
      <c r="B42" s="146"/>
      <c r="C42" s="138"/>
      <c r="D42" s="845"/>
      <c r="E42" s="845"/>
      <c r="F42" s="845"/>
      <c r="G42" s="845"/>
      <c r="H42" s="845"/>
      <c r="I42" s="845"/>
      <c r="J42" s="845"/>
      <c r="K42" s="845"/>
      <c r="L42" s="845"/>
      <c r="M42" s="845"/>
      <c r="N42" s="845"/>
      <c r="O42" s="845"/>
      <c r="Q42"/>
    </row>
    <row r="43" spans="1:17" ht="15" customHeight="1">
      <c r="B43" s="51"/>
      <c r="C43" s="51"/>
      <c r="D43" s="846"/>
      <c r="E43" s="846"/>
      <c r="F43" s="846"/>
      <c r="G43" s="846"/>
      <c r="H43" s="846"/>
      <c r="I43" s="846"/>
      <c r="J43" s="846"/>
      <c r="K43" s="846"/>
      <c r="L43" s="846"/>
      <c r="M43" s="846"/>
      <c r="N43" s="846"/>
      <c r="O43" s="846"/>
      <c r="Q43"/>
    </row>
    <row r="44" spans="1:17" ht="15" customHeight="1">
      <c r="B44" s="51"/>
      <c r="C44" s="861" t="s">
        <v>667</v>
      </c>
      <c r="D44" s="861"/>
      <c r="E44" s="861"/>
      <c r="F44" s="861"/>
      <c r="G44" s="861"/>
      <c r="H44" s="861"/>
      <c r="I44" s="861"/>
      <c r="J44" s="861"/>
      <c r="K44" s="861"/>
      <c r="L44" s="861"/>
      <c r="M44" s="861"/>
      <c r="N44" s="861"/>
      <c r="O44" s="861"/>
      <c r="Q44"/>
    </row>
    <row r="45" spans="1:17" ht="15" customHeight="1">
      <c r="B45" s="51"/>
      <c r="C45" s="546"/>
      <c r="D45" s="546" t="s">
        <v>297</v>
      </c>
      <c r="E45" s="546" t="s">
        <v>298</v>
      </c>
      <c r="F45" s="546" t="s">
        <v>299</v>
      </c>
      <c r="G45" s="546" t="s">
        <v>300</v>
      </c>
      <c r="H45" s="546" t="s">
        <v>301</v>
      </c>
      <c r="I45" s="546" t="s">
        <v>302</v>
      </c>
      <c r="J45" s="546" t="s">
        <v>303</v>
      </c>
      <c r="K45" s="546" t="s">
        <v>684</v>
      </c>
      <c r="L45" s="546" t="s">
        <v>685</v>
      </c>
      <c r="M45" s="546" t="s">
        <v>686</v>
      </c>
      <c r="N45" s="546" t="s">
        <v>687</v>
      </c>
      <c r="O45" s="546" t="s">
        <v>688</v>
      </c>
      <c r="Q45"/>
    </row>
    <row r="46" spans="1:17" ht="45" customHeight="1">
      <c r="B46" s="463"/>
      <c r="C46" s="843" t="s">
        <v>362</v>
      </c>
      <c r="D46" s="842" t="s">
        <v>363</v>
      </c>
      <c r="E46" s="842" t="s">
        <v>874</v>
      </c>
      <c r="F46" s="842" t="s">
        <v>364</v>
      </c>
      <c r="G46" s="842" t="s">
        <v>365</v>
      </c>
      <c r="H46" s="842" t="s">
        <v>366</v>
      </c>
      <c r="I46" s="842" t="s">
        <v>367</v>
      </c>
      <c r="J46" s="842" t="s">
        <v>368</v>
      </c>
      <c r="K46" s="842" t="s">
        <v>369</v>
      </c>
      <c r="L46" s="843" t="s">
        <v>1</v>
      </c>
      <c r="M46" s="842" t="s">
        <v>354</v>
      </c>
      <c r="N46" s="843" t="s">
        <v>370</v>
      </c>
      <c r="O46" s="842" t="s">
        <v>371</v>
      </c>
      <c r="Q46"/>
    </row>
    <row r="47" spans="1:17" ht="15" customHeight="1">
      <c r="B47" s="116" t="s">
        <v>372</v>
      </c>
      <c r="C47" s="117" t="s">
        <v>373</v>
      </c>
      <c r="D47" s="118"/>
      <c r="E47" s="118"/>
      <c r="F47" s="119"/>
      <c r="G47" s="118"/>
      <c r="H47" s="119"/>
      <c r="I47" s="118"/>
      <c r="J47" s="118"/>
      <c r="K47" s="120"/>
      <c r="L47" s="121"/>
      <c r="M47" s="120"/>
      <c r="N47" s="121"/>
      <c r="O47" s="122"/>
      <c r="Q47"/>
    </row>
    <row r="48" spans="1:17" ht="15" customHeight="1">
      <c r="B48" s="136"/>
      <c r="C48" s="117" t="s">
        <v>374</v>
      </c>
      <c r="D48" s="62">
        <v>0</v>
      </c>
      <c r="E48" s="62">
        <v>153.94139000000001</v>
      </c>
      <c r="F48" s="124">
        <v>0.2697</v>
      </c>
      <c r="G48" s="62">
        <v>41.517387999999997</v>
      </c>
      <c r="H48" s="124">
        <v>5.0000000000000001E-4</v>
      </c>
      <c r="I48" s="62">
        <v>10</v>
      </c>
      <c r="J48" s="124">
        <v>0.42259999999999998</v>
      </c>
      <c r="K48" s="62">
        <v>994.51364370513863</v>
      </c>
      <c r="L48" s="62">
        <v>8.6393851590050996</v>
      </c>
      <c r="M48" s="110">
        <v>0.20810000000000001</v>
      </c>
      <c r="N48" s="62">
        <v>8.7726240844000006E-3</v>
      </c>
      <c r="O48" s="125"/>
      <c r="Q48"/>
    </row>
    <row r="49" spans="2:17" ht="15" customHeight="1">
      <c r="B49" s="136"/>
      <c r="C49" s="117" t="s">
        <v>375</v>
      </c>
      <c r="D49" s="62">
        <v>32.890839999999997</v>
      </c>
      <c r="E49" s="62">
        <v>9548.7659184922195</v>
      </c>
      <c r="F49" s="124">
        <v>0.41760000000000003</v>
      </c>
      <c r="G49" s="62">
        <v>4033.1155771215022</v>
      </c>
      <c r="H49" s="124">
        <v>1E-3</v>
      </c>
      <c r="I49" s="62">
        <v>78</v>
      </c>
      <c r="J49" s="124">
        <v>0.42259999999999998</v>
      </c>
      <c r="K49" s="62">
        <v>1110.3606380262972</v>
      </c>
      <c r="L49" s="62">
        <v>1345.2812514967245</v>
      </c>
      <c r="M49" s="110">
        <v>0.33360000000000001</v>
      </c>
      <c r="N49" s="62">
        <v>1.6995195360895565</v>
      </c>
      <c r="O49" s="125"/>
      <c r="Q49"/>
    </row>
    <row r="50" spans="2:17" ht="15" customHeight="1">
      <c r="B50" s="136"/>
      <c r="C50" s="117" t="s">
        <v>376</v>
      </c>
      <c r="D50" s="62">
        <v>703595.48818364204</v>
      </c>
      <c r="E50" s="62">
        <v>873208.53190236399</v>
      </c>
      <c r="F50" s="124">
        <v>0.78580000000000005</v>
      </c>
      <c r="G50" s="62">
        <v>1391731.6942891919</v>
      </c>
      <c r="H50" s="124">
        <v>2E-3</v>
      </c>
      <c r="I50" s="62">
        <v>371</v>
      </c>
      <c r="J50" s="124">
        <v>0.4209</v>
      </c>
      <c r="K50" s="62">
        <v>634.51925321740771</v>
      </c>
      <c r="L50" s="62">
        <v>507238.919402742</v>
      </c>
      <c r="M50" s="110">
        <v>0.36449999999999999</v>
      </c>
      <c r="N50" s="62">
        <v>1171.668923462204</v>
      </c>
      <c r="O50" s="125"/>
      <c r="Q50"/>
    </row>
    <row r="51" spans="2:17" ht="15" customHeight="1">
      <c r="B51" s="136"/>
      <c r="C51" s="117" t="s">
        <v>377</v>
      </c>
      <c r="D51" s="62">
        <v>375314.86708854197</v>
      </c>
      <c r="E51" s="62">
        <v>323145.002334313</v>
      </c>
      <c r="F51" s="124">
        <v>0.78790000000000004</v>
      </c>
      <c r="G51" s="62">
        <v>634415.67850703502</v>
      </c>
      <c r="H51" s="124">
        <v>4.0000000000000001E-3</v>
      </c>
      <c r="I51" s="62">
        <v>352</v>
      </c>
      <c r="J51" s="124">
        <v>0.29930000000000001</v>
      </c>
      <c r="K51" s="62">
        <v>760.34577463837218</v>
      </c>
      <c r="L51" s="62">
        <v>230639.30371649301</v>
      </c>
      <c r="M51" s="110">
        <v>0.36349999999999999</v>
      </c>
      <c r="N51" s="62">
        <v>759.45012595369201</v>
      </c>
      <c r="O51" s="125"/>
      <c r="Q51"/>
    </row>
    <row r="52" spans="2:17" ht="15" customHeight="1">
      <c r="B52" s="136"/>
      <c r="C52" s="117" t="s">
        <v>378</v>
      </c>
      <c r="D52" s="62">
        <v>575096.929112121</v>
      </c>
      <c r="E52" s="62">
        <v>389681.55367023498</v>
      </c>
      <c r="F52" s="124">
        <v>0.70469999999999999</v>
      </c>
      <c r="G52" s="62">
        <v>845925.97784408997</v>
      </c>
      <c r="H52" s="124">
        <v>7.0000000000000001E-3</v>
      </c>
      <c r="I52" s="62">
        <v>386</v>
      </c>
      <c r="J52" s="124">
        <v>0.38729999999999998</v>
      </c>
      <c r="K52" s="62">
        <v>796.05877164432968</v>
      </c>
      <c r="L52" s="62">
        <v>578805.32152512798</v>
      </c>
      <c r="M52" s="110">
        <v>0.68420000000000003</v>
      </c>
      <c r="N52" s="62">
        <v>2291.1161079667941</v>
      </c>
      <c r="O52" s="125"/>
      <c r="Q52"/>
    </row>
    <row r="53" spans="2:17" ht="15" customHeight="1">
      <c r="B53" s="136"/>
      <c r="C53" s="117" t="s">
        <v>379</v>
      </c>
      <c r="D53" s="62">
        <v>454269.890395978</v>
      </c>
      <c r="E53" s="62">
        <v>264028.75057266396</v>
      </c>
      <c r="F53" s="124">
        <v>0.67330000000000001</v>
      </c>
      <c r="G53" s="62">
        <v>630285.54006992106</v>
      </c>
      <c r="H53" s="124">
        <v>1.2999999999999999E-2</v>
      </c>
      <c r="I53" s="62">
        <v>298</v>
      </c>
      <c r="J53" s="124">
        <v>0.40400000000000003</v>
      </c>
      <c r="K53" s="62">
        <v>511.65524234899806</v>
      </c>
      <c r="L53" s="62">
        <v>516042.06087463198</v>
      </c>
      <c r="M53" s="110">
        <v>0.81869999999999998</v>
      </c>
      <c r="N53" s="62">
        <v>3308.5418807345418</v>
      </c>
      <c r="O53" s="125"/>
      <c r="Q53"/>
    </row>
    <row r="54" spans="2:17" ht="15" customHeight="1">
      <c r="B54" s="136"/>
      <c r="C54" s="117" t="s">
        <v>380</v>
      </c>
      <c r="D54" s="62">
        <v>1195783.4287294501</v>
      </c>
      <c r="E54" s="62">
        <v>300323.75453170401</v>
      </c>
      <c r="F54" s="124">
        <v>0.62909999999999999</v>
      </c>
      <c r="G54" s="62">
        <v>1379303.2056891301</v>
      </c>
      <c r="H54" s="124">
        <v>2.3E-2</v>
      </c>
      <c r="I54" s="62">
        <v>289</v>
      </c>
      <c r="J54" s="124">
        <v>0.36059999999999998</v>
      </c>
      <c r="K54" s="62">
        <v>701.48174711269246</v>
      </c>
      <c r="L54" s="62">
        <v>1312670.3382918779</v>
      </c>
      <c r="M54" s="110">
        <v>0.95169999999999999</v>
      </c>
      <c r="N54" s="62">
        <v>11432.063324996341</v>
      </c>
      <c r="O54" s="125"/>
      <c r="Q54"/>
    </row>
    <row r="55" spans="2:17" ht="15" customHeight="1">
      <c r="B55" s="136"/>
      <c r="C55" s="117" t="s">
        <v>381</v>
      </c>
      <c r="D55" s="62">
        <v>486094.907285013</v>
      </c>
      <c r="E55" s="62">
        <v>318907.32494486502</v>
      </c>
      <c r="F55" s="124">
        <v>0.48230000000000001</v>
      </c>
      <c r="G55" s="62">
        <v>622965.65231383708</v>
      </c>
      <c r="H55" s="124">
        <v>3.6999999999999998E-2</v>
      </c>
      <c r="I55" s="62">
        <v>273</v>
      </c>
      <c r="J55" s="124">
        <v>0.3629</v>
      </c>
      <c r="K55" s="62">
        <v>1012.7841036343559</v>
      </c>
      <c r="L55" s="62">
        <v>742007.2722978181</v>
      </c>
      <c r="M55" s="110">
        <v>1.1911</v>
      </c>
      <c r="N55" s="62">
        <v>8353.1860436142397</v>
      </c>
      <c r="O55" s="125"/>
      <c r="Q55"/>
    </row>
    <row r="56" spans="2:17" ht="15" customHeight="1">
      <c r="B56" s="136"/>
      <c r="C56" s="117" t="s">
        <v>382</v>
      </c>
      <c r="D56" s="62">
        <v>204156.061089247</v>
      </c>
      <c r="E56" s="62">
        <v>157897.650481577</v>
      </c>
      <c r="F56" s="124">
        <v>0.34660000000000002</v>
      </c>
      <c r="G56" s="62">
        <v>254553.61410567642</v>
      </c>
      <c r="H56" s="124">
        <v>5.8999999999999997E-2</v>
      </c>
      <c r="I56" s="62">
        <v>185</v>
      </c>
      <c r="J56" s="124">
        <v>0.34429999999999999</v>
      </c>
      <c r="K56" s="62">
        <v>975.31869776780104</v>
      </c>
      <c r="L56" s="62">
        <v>331070.8972424299</v>
      </c>
      <c r="M56" s="110">
        <v>1.3006</v>
      </c>
      <c r="N56" s="62">
        <v>5181.03491168034</v>
      </c>
      <c r="O56" s="125"/>
      <c r="Q56"/>
    </row>
    <row r="57" spans="2:17" ht="15" customHeight="1">
      <c r="B57" s="136"/>
      <c r="C57" s="117" t="s">
        <v>383</v>
      </c>
      <c r="D57" s="62">
        <v>301680.31302999996</v>
      </c>
      <c r="E57" s="62">
        <v>56891.441563514301</v>
      </c>
      <c r="F57" s="124">
        <v>0.29399999999999998</v>
      </c>
      <c r="G57" s="62">
        <v>313876.78823622828</v>
      </c>
      <c r="H57" s="124">
        <v>8.3000000000000004E-2</v>
      </c>
      <c r="I57" s="62">
        <v>96</v>
      </c>
      <c r="J57" s="124">
        <v>0.38890000000000002</v>
      </c>
      <c r="K57" s="62">
        <v>1137.5989989115319</v>
      </c>
      <c r="L57" s="62">
        <v>541259.95305368945</v>
      </c>
      <c r="M57" s="110">
        <v>1.7243999999999999</v>
      </c>
      <c r="N57" s="62">
        <v>10137.550441736916</v>
      </c>
      <c r="O57" s="125"/>
      <c r="Q57"/>
    </row>
    <row r="58" spans="2:17" ht="15" customHeight="1">
      <c r="B58" s="136"/>
      <c r="C58" s="117" t="s">
        <v>384</v>
      </c>
      <c r="D58" s="62">
        <v>418067.595422643</v>
      </c>
      <c r="E58" s="62">
        <v>252700.50260381401</v>
      </c>
      <c r="F58" s="124">
        <v>0.3543</v>
      </c>
      <c r="G58" s="62">
        <v>504282.38627745374</v>
      </c>
      <c r="H58" s="124">
        <v>0.115</v>
      </c>
      <c r="I58" s="62">
        <v>297</v>
      </c>
      <c r="J58" s="124">
        <v>0.3468</v>
      </c>
      <c r="K58" s="62">
        <v>1190.4706614217946</v>
      </c>
      <c r="L58" s="62">
        <v>867362.37660391408</v>
      </c>
      <c r="M58" s="110">
        <v>1.72</v>
      </c>
      <c r="N58" s="62">
        <v>20080.869478385339</v>
      </c>
      <c r="O58" s="125"/>
      <c r="Q58"/>
    </row>
    <row r="59" spans="2:17" ht="15" customHeight="1">
      <c r="B59" s="136"/>
      <c r="C59" s="117" t="s">
        <v>385</v>
      </c>
      <c r="D59" s="62">
        <v>24827.659620000002</v>
      </c>
      <c r="E59" s="62">
        <v>22492.497542332399</v>
      </c>
      <c r="F59" s="124">
        <v>0.27289999999999998</v>
      </c>
      <c r="G59" s="62">
        <v>30966.258084764475</v>
      </c>
      <c r="H59" s="124">
        <v>0.50849999999999995</v>
      </c>
      <c r="I59" s="62">
        <v>63</v>
      </c>
      <c r="J59" s="124">
        <v>0.37219999999999998</v>
      </c>
      <c r="K59" s="62">
        <v>721.03435147797984</v>
      </c>
      <c r="L59" s="62">
        <v>57218.430036094498</v>
      </c>
      <c r="M59" s="110">
        <v>1.8478000000000001</v>
      </c>
      <c r="N59" s="62">
        <v>5802.3025832143294</v>
      </c>
      <c r="O59" s="125"/>
      <c r="Q59"/>
    </row>
    <row r="60" spans="2:17" ht="15" customHeight="1">
      <c r="B60" s="123"/>
      <c r="C60" s="117" t="s">
        <v>386</v>
      </c>
      <c r="D60" s="62">
        <v>2119177.9324708902</v>
      </c>
      <c r="E60" s="62">
        <v>247738.73684964</v>
      </c>
      <c r="F60" s="124">
        <v>0.43340000000000001</v>
      </c>
      <c r="G60" s="62">
        <v>2226548.358997582</v>
      </c>
      <c r="H60" s="124">
        <v>1</v>
      </c>
      <c r="I60" s="62">
        <v>193</v>
      </c>
      <c r="J60" s="124">
        <v>0.69450000000000001</v>
      </c>
      <c r="K60" s="62">
        <v>1202.8897385694097</v>
      </c>
      <c r="L60" s="62">
        <v>265881.27665465389</v>
      </c>
      <c r="M60" s="110">
        <v>0.11940000000000001</v>
      </c>
      <c r="N60" s="62">
        <v>1469109.9792437078</v>
      </c>
      <c r="O60" s="125"/>
      <c r="Q60"/>
    </row>
    <row r="61" spans="2:17" ht="15" customHeight="1">
      <c r="B61" s="690"/>
      <c r="C61" s="689" t="s">
        <v>387</v>
      </c>
      <c r="D61" s="126">
        <v>6858097.9632675275</v>
      </c>
      <c r="E61" s="126">
        <v>3216718.4543055152</v>
      </c>
      <c r="F61" s="127">
        <v>0.62619999999999998</v>
      </c>
      <c r="G61" s="126">
        <v>8838929.7873800304</v>
      </c>
      <c r="H61" s="127">
        <v>0.2722</v>
      </c>
      <c r="I61" s="126">
        <v>2891</v>
      </c>
      <c r="J61" s="127">
        <v>0.45500000000000002</v>
      </c>
      <c r="K61" s="126">
        <v>890.30519579929614</v>
      </c>
      <c r="L61" s="126">
        <v>5951550.0703361286</v>
      </c>
      <c r="M61" s="128">
        <v>0.67330000000000001</v>
      </c>
      <c r="N61" s="126">
        <v>1537629.4713576129</v>
      </c>
      <c r="O61" s="129">
        <v>-1540642.7456432297</v>
      </c>
      <c r="Q61"/>
    </row>
    <row r="62" spans="2:17" ht="15" customHeight="1">
      <c r="B62" s="116" t="s">
        <v>317</v>
      </c>
      <c r="C62" s="130" t="s">
        <v>373</v>
      </c>
      <c r="D62" s="118"/>
      <c r="E62" s="118"/>
      <c r="F62" s="118">
        <v>0</v>
      </c>
      <c r="G62" s="118"/>
      <c r="H62" s="118">
        <v>0</v>
      </c>
      <c r="I62" s="118"/>
      <c r="J62" s="118">
        <v>0</v>
      </c>
      <c r="K62" s="119"/>
      <c r="L62" s="121"/>
      <c r="M62" s="120">
        <v>0</v>
      </c>
      <c r="N62" s="118"/>
      <c r="O62" s="122"/>
      <c r="Q62"/>
    </row>
    <row r="63" spans="2:17" ht="15" customHeight="1">
      <c r="B63" s="136"/>
      <c r="C63" s="117" t="s">
        <v>374</v>
      </c>
      <c r="D63" s="118">
        <v>45.208769999999994</v>
      </c>
      <c r="E63" s="62">
        <v>612.36739</v>
      </c>
      <c r="F63" s="124">
        <v>0.45069999999999999</v>
      </c>
      <c r="G63" s="62">
        <v>321.20900488399997</v>
      </c>
      <c r="H63" s="124">
        <v>5.0000000000000001E-4</v>
      </c>
      <c r="I63" s="62">
        <v>7</v>
      </c>
      <c r="J63" s="124">
        <v>0.39650000000000002</v>
      </c>
      <c r="K63" s="86">
        <v>411.29962277425813</v>
      </c>
      <c r="L63" s="62">
        <v>27.00066461317477</v>
      </c>
      <c r="M63" s="110">
        <v>8.4099999999999994E-2</v>
      </c>
      <c r="N63" s="62">
        <v>6.3687019432862008E-2</v>
      </c>
      <c r="O63" s="125"/>
      <c r="Q63"/>
    </row>
    <row r="64" spans="2:17" ht="15" customHeight="1">
      <c r="B64" s="136"/>
      <c r="C64" s="117" t="s">
        <v>375</v>
      </c>
      <c r="D64" s="118">
        <v>4349.35556</v>
      </c>
      <c r="E64" s="62">
        <v>3736.38778</v>
      </c>
      <c r="F64" s="124">
        <v>0.55259999999999998</v>
      </c>
      <c r="G64" s="62">
        <v>5936.6330155859996</v>
      </c>
      <c r="H64" s="124">
        <v>1E-3</v>
      </c>
      <c r="I64" s="62">
        <v>72</v>
      </c>
      <c r="J64" s="124">
        <v>0.3654</v>
      </c>
      <c r="K64" s="86">
        <v>777.68406770982335</v>
      </c>
      <c r="L64" s="62">
        <v>965.59959541120406</v>
      </c>
      <c r="M64" s="110">
        <v>0.16270000000000001</v>
      </c>
      <c r="N64" s="62">
        <v>2.1568640487191435</v>
      </c>
      <c r="O64" s="125"/>
      <c r="Q64"/>
    </row>
    <row r="65" spans="2:17" ht="15" customHeight="1">
      <c r="B65" s="136"/>
      <c r="C65" s="117" t="s">
        <v>376</v>
      </c>
      <c r="D65" s="118">
        <v>62978.332230809894</v>
      </c>
      <c r="E65" s="62">
        <v>107648.41403964099</v>
      </c>
      <c r="F65" s="124">
        <v>0.72850000000000004</v>
      </c>
      <c r="G65" s="62">
        <v>137685.87264844199</v>
      </c>
      <c r="H65" s="124">
        <v>2E-3</v>
      </c>
      <c r="I65" s="62">
        <v>494</v>
      </c>
      <c r="J65" s="124">
        <v>0.39529999999999998</v>
      </c>
      <c r="K65" s="86">
        <v>537.18173557392868</v>
      </c>
      <c r="L65" s="62">
        <v>32041.203956409299</v>
      </c>
      <c r="M65" s="110">
        <v>0.23269999999999999</v>
      </c>
      <c r="N65" s="62">
        <v>108.3925350639816</v>
      </c>
      <c r="O65" s="125"/>
      <c r="Q65"/>
    </row>
    <row r="66" spans="2:17" ht="15" customHeight="1">
      <c r="B66" s="136"/>
      <c r="C66" s="117" t="s">
        <v>377</v>
      </c>
      <c r="D66" s="118">
        <v>170978.891153512</v>
      </c>
      <c r="E66" s="62">
        <v>226083.38580669599</v>
      </c>
      <c r="F66" s="124">
        <v>0.61309999999999998</v>
      </c>
      <c r="G66" s="62">
        <v>281351.40876786306</v>
      </c>
      <c r="H66" s="124">
        <v>4.0000000000000001E-3</v>
      </c>
      <c r="I66" s="62">
        <v>948</v>
      </c>
      <c r="J66" s="124">
        <v>0.39029999999999998</v>
      </c>
      <c r="K66" s="86">
        <v>673.21441060355221</v>
      </c>
      <c r="L66" s="62">
        <v>98784.247266119812</v>
      </c>
      <c r="M66" s="110">
        <v>0.35110000000000002</v>
      </c>
      <c r="N66" s="62">
        <v>440.23520865316004</v>
      </c>
      <c r="O66" s="125"/>
      <c r="Q66"/>
    </row>
    <row r="67" spans="2:17" ht="15" customHeight="1">
      <c r="B67" s="136"/>
      <c r="C67" s="117" t="s">
        <v>378</v>
      </c>
      <c r="D67" s="118">
        <v>288494.33517276798</v>
      </c>
      <c r="E67" s="62">
        <v>197165.82703804399</v>
      </c>
      <c r="F67" s="124">
        <v>0.59160000000000001</v>
      </c>
      <c r="G67" s="62">
        <v>391574.821721485</v>
      </c>
      <c r="H67" s="124">
        <v>7.0000000000000001E-3</v>
      </c>
      <c r="I67" s="62">
        <v>975</v>
      </c>
      <c r="J67" s="124">
        <v>0.37480000000000002</v>
      </c>
      <c r="K67" s="86">
        <v>755.31376204912374</v>
      </c>
      <c r="L67" s="62">
        <v>189737.79471435474</v>
      </c>
      <c r="M67" s="110">
        <v>0.48459999999999998</v>
      </c>
      <c r="N67" s="62">
        <v>1022.2645989687319</v>
      </c>
      <c r="O67" s="125"/>
      <c r="Q67"/>
    </row>
    <row r="68" spans="2:17" ht="15" customHeight="1">
      <c r="B68" s="136"/>
      <c r="C68" s="117" t="s">
        <v>379</v>
      </c>
      <c r="D68" s="118">
        <v>317959.95845614199</v>
      </c>
      <c r="E68" s="62">
        <v>183570.11427462898</v>
      </c>
      <c r="F68" s="124">
        <v>0.57479999999999998</v>
      </c>
      <c r="G68" s="62">
        <v>359845.77189440205</v>
      </c>
      <c r="H68" s="124">
        <v>1.2999999999999999E-2</v>
      </c>
      <c r="I68" s="62">
        <v>984</v>
      </c>
      <c r="J68" s="124">
        <v>0.38829999999999998</v>
      </c>
      <c r="K68" s="86">
        <v>596.867382697788</v>
      </c>
      <c r="L68" s="62">
        <v>214129.94765838771</v>
      </c>
      <c r="M68" s="110">
        <v>0.59509999999999996</v>
      </c>
      <c r="N68" s="62">
        <v>1808.711525980257</v>
      </c>
      <c r="O68" s="125"/>
      <c r="Q68"/>
    </row>
    <row r="69" spans="2:17" ht="15" customHeight="1">
      <c r="B69" s="136"/>
      <c r="C69" s="117" t="s">
        <v>380</v>
      </c>
      <c r="D69" s="118">
        <v>638914.03222000098</v>
      </c>
      <c r="E69" s="62">
        <v>163874.49147813002</v>
      </c>
      <c r="F69" s="124">
        <v>0.42699999999999999</v>
      </c>
      <c r="G69" s="62">
        <v>649023.23093909759</v>
      </c>
      <c r="H69" s="124">
        <v>2.3E-2</v>
      </c>
      <c r="I69" s="62">
        <v>756</v>
      </c>
      <c r="J69" s="124">
        <v>0.39069999999999999</v>
      </c>
      <c r="K69" s="86">
        <v>1225.6276356623514</v>
      </c>
      <c r="L69" s="62">
        <v>690223.42571416846</v>
      </c>
      <c r="M69" s="110">
        <v>1.0634999999999999</v>
      </c>
      <c r="N69" s="62">
        <v>5832.1602152824598</v>
      </c>
      <c r="O69" s="125"/>
      <c r="Q69"/>
    </row>
    <row r="70" spans="2:17" ht="15" customHeight="1">
      <c r="B70" s="136"/>
      <c r="C70" s="117" t="s">
        <v>381</v>
      </c>
      <c r="D70" s="118">
        <v>252628.78232276201</v>
      </c>
      <c r="E70" s="62">
        <v>210409.01366107698</v>
      </c>
      <c r="F70" s="124">
        <v>0.34560000000000002</v>
      </c>
      <c r="G70" s="62">
        <v>272826.67993360118</v>
      </c>
      <c r="H70" s="124">
        <v>3.6999999999999998E-2</v>
      </c>
      <c r="I70" s="62">
        <v>637</v>
      </c>
      <c r="J70" s="124">
        <v>0.3659</v>
      </c>
      <c r="K70" s="86">
        <v>635.20915801097669</v>
      </c>
      <c r="L70" s="62">
        <v>215430.15477637929</v>
      </c>
      <c r="M70" s="110">
        <v>0.78959999999999997</v>
      </c>
      <c r="N70" s="62">
        <v>3656.2949660516492</v>
      </c>
      <c r="O70" s="125"/>
      <c r="Q70"/>
    </row>
    <row r="71" spans="2:17" ht="15" customHeight="1">
      <c r="B71" s="136"/>
      <c r="C71" s="117" t="s">
        <v>382</v>
      </c>
      <c r="D71" s="118">
        <v>218921.31686494203</v>
      </c>
      <c r="E71" s="62">
        <v>105519.086328096</v>
      </c>
      <c r="F71" s="124">
        <v>0.39650000000000002</v>
      </c>
      <c r="G71" s="62">
        <v>243096.63146998812</v>
      </c>
      <c r="H71" s="124">
        <v>5.8999999999999997E-2</v>
      </c>
      <c r="I71" s="62">
        <v>556</v>
      </c>
      <c r="J71" s="124">
        <v>0.35680000000000001</v>
      </c>
      <c r="K71" s="86">
        <v>765.22564687694853</v>
      </c>
      <c r="L71" s="62">
        <v>228510.30231493051</v>
      </c>
      <c r="M71" s="110">
        <v>0.94</v>
      </c>
      <c r="N71" s="62">
        <v>5078.8680773838096</v>
      </c>
      <c r="O71" s="125"/>
      <c r="Q71"/>
    </row>
    <row r="72" spans="2:17" ht="15" customHeight="1">
      <c r="B72" s="136"/>
      <c r="C72" s="117" t="s">
        <v>383</v>
      </c>
      <c r="D72" s="118">
        <v>121777.23576601701</v>
      </c>
      <c r="E72" s="62">
        <v>93628.7322665463</v>
      </c>
      <c r="F72" s="124">
        <v>0.33639999999999998</v>
      </c>
      <c r="G72" s="62">
        <v>141210.29238984638</v>
      </c>
      <c r="H72" s="124">
        <v>8.3000000000000004E-2</v>
      </c>
      <c r="I72" s="62">
        <v>281</v>
      </c>
      <c r="J72" s="124">
        <v>0.35499999999999998</v>
      </c>
      <c r="K72" s="86">
        <v>696.59815038753288</v>
      </c>
      <c r="L72" s="62">
        <v>143547.7388347396</v>
      </c>
      <c r="M72" s="110">
        <v>1.0165999999999999</v>
      </c>
      <c r="N72" s="62">
        <v>4112.0174682536217</v>
      </c>
      <c r="O72" s="125"/>
      <c r="Q72"/>
    </row>
    <row r="73" spans="2:17" ht="15" customHeight="1">
      <c r="B73" s="136"/>
      <c r="C73" s="117" t="s">
        <v>384</v>
      </c>
      <c r="D73" s="118">
        <v>672121.01548786799</v>
      </c>
      <c r="E73" s="62">
        <v>188157.84694215198</v>
      </c>
      <c r="F73" s="124">
        <v>0.35959999999999998</v>
      </c>
      <c r="G73" s="62">
        <v>718519.8225566512</v>
      </c>
      <c r="H73" s="124">
        <v>0.115</v>
      </c>
      <c r="I73" s="62">
        <v>1854</v>
      </c>
      <c r="J73" s="124">
        <v>0.33610000000000001</v>
      </c>
      <c r="K73" s="86">
        <v>907.33583019273567</v>
      </c>
      <c r="L73" s="62">
        <v>886710.84648806509</v>
      </c>
      <c r="M73" s="110">
        <v>1.2341</v>
      </c>
      <c r="N73" s="62">
        <v>27696.117112842447</v>
      </c>
      <c r="O73" s="125"/>
      <c r="Q73"/>
    </row>
    <row r="74" spans="2:17" ht="15" customHeight="1">
      <c r="B74" s="136"/>
      <c r="C74" s="117" t="s">
        <v>385</v>
      </c>
      <c r="D74" s="118">
        <v>149693.37001502002</v>
      </c>
      <c r="E74" s="62">
        <v>15364.445092053498</v>
      </c>
      <c r="F74" s="124">
        <v>0.30719999999999997</v>
      </c>
      <c r="G74" s="62">
        <v>154411.86251443473</v>
      </c>
      <c r="H74" s="124">
        <v>0.51439999999999997</v>
      </c>
      <c r="I74" s="62">
        <v>150</v>
      </c>
      <c r="J74" s="124">
        <v>0.33939999999999998</v>
      </c>
      <c r="K74" s="86">
        <v>1502.6892661523821</v>
      </c>
      <c r="L74" s="62">
        <v>235811.70781769097</v>
      </c>
      <c r="M74" s="110">
        <v>1.5271999999999999</v>
      </c>
      <c r="N74" s="62">
        <v>26918.032697210179</v>
      </c>
      <c r="O74" s="125"/>
      <c r="Q74"/>
    </row>
    <row r="75" spans="2:17" ht="15" customHeight="1">
      <c r="B75" s="123"/>
      <c r="C75" s="117" t="s">
        <v>386</v>
      </c>
      <c r="D75" s="118">
        <v>926962.78856616199</v>
      </c>
      <c r="E75" s="62">
        <v>140900.96966409599</v>
      </c>
      <c r="F75" s="124">
        <v>0.23719999999999999</v>
      </c>
      <c r="G75" s="62">
        <v>960385.32021175709</v>
      </c>
      <c r="H75" s="124">
        <v>1</v>
      </c>
      <c r="I75" s="62">
        <v>836</v>
      </c>
      <c r="J75" s="124">
        <v>0.56340000000000001</v>
      </c>
      <c r="K75" s="86">
        <v>1218.1921583607896</v>
      </c>
      <c r="L75" s="62">
        <v>161936.54984720569</v>
      </c>
      <c r="M75" s="110">
        <v>0.1686</v>
      </c>
      <c r="N75" s="62">
        <v>490977.07444386481</v>
      </c>
      <c r="O75" s="125"/>
      <c r="Q75"/>
    </row>
    <row r="76" spans="2:17" ht="15" customHeight="1">
      <c r="B76" s="690"/>
      <c r="C76" s="689" t="s">
        <v>387</v>
      </c>
      <c r="D76" s="126">
        <v>3825824.622586004</v>
      </c>
      <c r="E76" s="126">
        <v>1636671.0817611604</v>
      </c>
      <c r="F76" s="127">
        <v>0.46639999999999998</v>
      </c>
      <c r="G76" s="126">
        <v>4316189.5570680387</v>
      </c>
      <c r="H76" s="127">
        <v>0.2596</v>
      </c>
      <c r="I76" s="126">
        <v>8550</v>
      </c>
      <c r="J76" s="127">
        <v>0.40989999999999999</v>
      </c>
      <c r="K76" s="126">
        <v>937.67512295236224</v>
      </c>
      <c r="L76" s="126">
        <v>3097856.5196484756</v>
      </c>
      <c r="M76" s="128">
        <v>0.7177</v>
      </c>
      <c r="N76" s="126">
        <v>567652.38940062327</v>
      </c>
      <c r="O76" s="129">
        <v>-557370.97064161289</v>
      </c>
      <c r="Q76"/>
    </row>
    <row r="77" spans="2:17" ht="15" customHeight="1" thickBot="1">
      <c r="B77" s="145" t="s">
        <v>2</v>
      </c>
      <c r="C77" s="131"/>
      <c r="D77" s="132">
        <v>10683922.585853532</v>
      </c>
      <c r="E77" s="132">
        <v>4853389.5360666756</v>
      </c>
      <c r="F77" s="133" t="s">
        <v>664</v>
      </c>
      <c r="G77" s="132">
        <v>13155119.344448069</v>
      </c>
      <c r="H77" s="133" t="s">
        <v>664</v>
      </c>
      <c r="I77" s="132">
        <f>I76+I61</f>
        <v>11441</v>
      </c>
      <c r="J77" s="133" t="s">
        <v>664</v>
      </c>
      <c r="K77" s="133" t="s">
        <v>664</v>
      </c>
      <c r="L77" s="132">
        <v>9049406.5899846032</v>
      </c>
      <c r="M77" s="134">
        <v>0.68789999999999996</v>
      </c>
      <c r="N77" s="132">
        <v>2105281.8607582361</v>
      </c>
      <c r="O77" s="132">
        <v>-2098013.7162848427</v>
      </c>
      <c r="Q77"/>
    </row>
    <row r="78" spans="2:17" ht="15" customHeight="1" thickTop="1">
      <c r="B78" s="53" t="s">
        <v>388</v>
      </c>
    </row>
    <row r="80" spans="2:17" ht="15" customHeight="1">
      <c r="G80" s="856" t="s">
        <v>614</v>
      </c>
      <c r="H80" s="856"/>
    </row>
    <row r="81" spans="2:15" ht="15" customHeight="1">
      <c r="G81" s="856"/>
      <c r="H81" s="856"/>
    </row>
    <row r="82" spans="2:15" ht="15" customHeight="1">
      <c r="D82" s="847"/>
      <c r="E82" s="847"/>
      <c r="F82" s="847"/>
      <c r="G82" s="847"/>
      <c r="H82" s="847"/>
      <c r="I82" s="847"/>
      <c r="J82" s="847"/>
      <c r="K82" s="847"/>
      <c r="L82" s="847"/>
      <c r="M82" s="847"/>
      <c r="N82" s="847"/>
      <c r="O82" s="847"/>
    </row>
    <row r="83" spans="2:15" ht="34.5" customHeight="1">
      <c r="B83" s="865" t="s">
        <v>1014</v>
      </c>
      <c r="C83" s="865"/>
      <c r="D83" s="865"/>
      <c r="E83" s="865"/>
      <c r="F83" s="865"/>
      <c r="G83" s="849"/>
      <c r="H83" s="849"/>
      <c r="I83" s="848"/>
      <c r="J83" s="848"/>
      <c r="K83" s="848"/>
      <c r="L83" s="848"/>
      <c r="M83" s="848"/>
      <c r="N83" s="848"/>
      <c r="O83" s="848"/>
    </row>
    <row r="84" spans="2:15" ht="15" customHeight="1">
      <c r="B84" s="857"/>
      <c r="C84" s="857"/>
      <c r="D84" s="857"/>
      <c r="E84" s="857"/>
      <c r="F84" s="857"/>
      <c r="G84" s="857"/>
      <c r="H84" s="857"/>
    </row>
  </sheetData>
  <mergeCells count="9">
    <mergeCell ref="B84:E84"/>
    <mergeCell ref="F84:H84"/>
    <mergeCell ref="B83:F83"/>
    <mergeCell ref="G80:H81"/>
    <mergeCell ref="B2:G2"/>
    <mergeCell ref="B3:G3"/>
    <mergeCell ref="B4:G4"/>
    <mergeCell ref="C7:O7"/>
    <mergeCell ref="C44:O44"/>
  </mergeCells>
  <hyperlinks>
    <hyperlink ref="Q9" location="Índice!A1" display="Back to the Index"/>
    <hyperlink ref="G80" location="Índice!A1" display="Back to the Index"/>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V140"/>
  <sheetViews>
    <sheetView showGridLines="0" showZeros="0" zoomScaleNormal="100" workbookViewId="0">
      <selection activeCell="B2" sqref="B2:G2"/>
    </sheetView>
  </sheetViews>
  <sheetFormatPr defaultColWidth="9.140625" defaultRowHeight="15" customHeight="1"/>
  <cols>
    <col min="1" max="2" width="12.7109375" style="2" customWidth="1"/>
    <col min="3" max="5" width="15.7109375" style="2" customWidth="1"/>
    <col min="6" max="15" width="12.7109375" style="2" customWidth="1"/>
    <col min="16" max="16" width="12.5703125" style="2" customWidth="1"/>
    <col min="17" max="17" width="14.85546875" style="2" bestFit="1" customWidth="1"/>
    <col min="18" max="18" width="13.5703125" style="2" bestFit="1" customWidth="1"/>
    <col min="19" max="19" width="12" style="2" bestFit="1" customWidth="1"/>
    <col min="20" max="16384" width="9.140625" style="2"/>
  </cols>
  <sheetData>
    <row r="2" spans="2:19" ht="15" customHeight="1">
      <c r="B2" s="860" t="s">
        <v>699</v>
      </c>
      <c r="C2" s="860"/>
      <c r="D2" s="860"/>
      <c r="E2" s="860"/>
      <c r="F2" s="860"/>
      <c r="G2" s="860"/>
    </row>
    <row r="3" spans="2:19" ht="15" customHeight="1">
      <c r="B3" s="860" t="s">
        <v>361</v>
      </c>
      <c r="C3" s="860"/>
      <c r="D3" s="860"/>
      <c r="E3" s="860"/>
      <c r="F3" s="860"/>
      <c r="G3" s="860"/>
    </row>
    <row r="4" spans="2:19" ht="15" customHeight="1">
      <c r="B4" s="860" t="s">
        <v>701</v>
      </c>
      <c r="C4" s="860"/>
      <c r="D4" s="860"/>
      <c r="E4" s="860"/>
      <c r="F4" s="860"/>
      <c r="G4" s="860"/>
    </row>
    <row r="5" spans="2:19" ht="15" customHeight="1">
      <c r="B5" s="731" t="s">
        <v>689</v>
      </c>
      <c r="C5" s="731"/>
    </row>
    <row r="6" spans="2:19" s="741" customFormat="1" ht="15" customHeight="1">
      <c r="D6" s="741">
        <v>1</v>
      </c>
      <c r="E6" s="741">
        <v>2</v>
      </c>
      <c r="F6" s="741">
        <v>3</v>
      </c>
      <c r="G6" s="741">
        <v>4</v>
      </c>
      <c r="H6" s="741">
        <v>5</v>
      </c>
      <c r="I6" s="741">
        <v>6</v>
      </c>
      <c r="J6" s="741">
        <v>7</v>
      </c>
      <c r="K6" s="741">
        <v>8</v>
      </c>
      <c r="L6" s="741">
        <v>9</v>
      </c>
      <c r="N6" s="741">
        <v>10</v>
      </c>
      <c r="O6" s="741">
        <v>11</v>
      </c>
    </row>
    <row r="7" spans="2:19" ht="15" customHeight="1">
      <c r="C7" s="861" t="s">
        <v>885</v>
      </c>
      <c r="D7" s="861"/>
      <c r="E7" s="861"/>
      <c r="F7" s="861"/>
      <c r="G7" s="861"/>
      <c r="H7" s="861"/>
      <c r="I7" s="861"/>
      <c r="J7" s="861"/>
      <c r="K7" s="861"/>
      <c r="L7" s="861"/>
      <c r="M7" s="861"/>
      <c r="N7" s="861"/>
      <c r="O7" s="861"/>
    </row>
    <row r="8" spans="2:19" ht="15" customHeight="1">
      <c r="C8" s="546"/>
      <c r="D8" s="546" t="s">
        <v>297</v>
      </c>
      <c r="E8" s="546" t="s">
        <v>298</v>
      </c>
      <c r="F8" s="546" t="s">
        <v>299</v>
      </c>
      <c r="G8" s="546" t="s">
        <v>300</v>
      </c>
      <c r="H8" s="546" t="s">
        <v>301</v>
      </c>
      <c r="I8" s="546" t="s">
        <v>302</v>
      </c>
      <c r="J8" s="546" t="s">
        <v>303</v>
      </c>
      <c r="K8" s="546" t="s">
        <v>684</v>
      </c>
      <c r="L8" s="546" t="s">
        <v>685</v>
      </c>
      <c r="M8" s="546" t="s">
        <v>686</v>
      </c>
      <c r="N8" s="546" t="s">
        <v>687</v>
      </c>
      <c r="O8" s="546" t="s">
        <v>688</v>
      </c>
    </row>
    <row r="9" spans="2:19" s="49" customFormat="1" ht="45" customHeight="1">
      <c r="B9" s="462"/>
      <c r="C9" s="727" t="s">
        <v>362</v>
      </c>
      <c r="D9" s="726" t="s">
        <v>363</v>
      </c>
      <c r="E9" s="726" t="s">
        <v>874</v>
      </c>
      <c r="F9" s="726" t="s">
        <v>364</v>
      </c>
      <c r="G9" s="726" t="s">
        <v>365</v>
      </c>
      <c r="H9" s="726" t="s">
        <v>366</v>
      </c>
      <c r="I9" s="726" t="s">
        <v>367</v>
      </c>
      <c r="J9" s="726" t="s">
        <v>368</v>
      </c>
      <c r="K9" s="726" t="s">
        <v>369</v>
      </c>
      <c r="L9" s="727" t="s">
        <v>1</v>
      </c>
      <c r="M9" s="726" t="s">
        <v>354</v>
      </c>
      <c r="N9" s="727" t="s">
        <v>370</v>
      </c>
      <c r="O9" s="726" t="s">
        <v>371</v>
      </c>
    </row>
    <row r="10" spans="2:19" ht="15" customHeight="1">
      <c r="B10" s="904" t="s">
        <v>875</v>
      </c>
      <c r="C10" s="117" t="s">
        <v>373</v>
      </c>
      <c r="D10" s="118"/>
      <c r="E10" s="118"/>
      <c r="F10" s="119"/>
      <c r="G10" s="118"/>
      <c r="H10" s="118"/>
      <c r="I10" s="118"/>
      <c r="J10" s="118"/>
      <c r="K10" s="265"/>
      <c r="L10" s="121"/>
      <c r="M10" s="120"/>
      <c r="N10" s="118"/>
      <c r="O10" s="265"/>
    </row>
    <row r="11" spans="2:19" ht="15" customHeight="1">
      <c r="B11" s="905"/>
      <c r="C11" s="117" t="s">
        <v>374</v>
      </c>
      <c r="D11" s="118">
        <v>95476.141729999901</v>
      </c>
      <c r="E11" s="118">
        <v>2430.7869100000003</v>
      </c>
      <c r="F11" s="124">
        <v>0.87980000000000003</v>
      </c>
      <c r="G11" s="62">
        <v>97614.749539584096</v>
      </c>
      <c r="H11" s="124">
        <v>5.0000000000000001E-4</v>
      </c>
      <c r="I11" s="62">
        <v>1309</v>
      </c>
      <c r="J11" s="124">
        <v>0.1638</v>
      </c>
      <c r="K11" s="148"/>
      <c r="L11" s="62">
        <v>2334.2485117241281</v>
      </c>
      <c r="M11" s="120">
        <v>2.3900000000000001E-2</v>
      </c>
      <c r="N11" s="62">
        <v>7.9949195027062832</v>
      </c>
      <c r="O11" s="148"/>
    </row>
    <row r="12" spans="2:19" ht="15" customHeight="1">
      <c r="B12" s="905"/>
      <c r="C12" s="117" t="s">
        <v>375</v>
      </c>
      <c r="D12" s="118">
        <v>9324588.7007970382</v>
      </c>
      <c r="E12" s="118">
        <v>49371.851330182202</v>
      </c>
      <c r="F12" s="124">
        <v>0.98460000000000003</v>
      </c>
      <c r="G12" s="62">
        <v>9497930.3464274667</v>
      </c>
      <c r="H12" s="124">
        <v>8.9999999999999998E-4</v>
      </c>
      <c r="I12" s="62">
        <v>168230</v>
      </c>
      <c r="J12" s="124">
        <v>0.20349999999999999</v>
      </c>
      <c r="K12" s="148"/>
      <c r="L12" s="62">
        <v>445578.79326266609</v>
      </c>
      <c r="M12" s="120">
        <v>4.6899999999999997E-2</v>
      </c>
      <c r="N12" s="62">
        <v>1743.6724608974368</v>
      </c>
      <c r="O12" s="148"/>
    </row>
    <row r="13" spans="2:19" ht="15" customHeight="1">
      <c r="B13" s="123"/>
      <c r="C13" s="117" t="s">
        <v>376</v>
      </c>
      <c r="D13" s="118">
        <v>4302874.3439912461</v>
      </c>
      <c r="E13" s="118">
        <v>52370.780162706098</v>
      </c>
      <c r="F13" s="124">
        <v>0.99029999999999996</v>
      </c>
      <c r="G13" s="62">
        <v>4416448.4789159335</v>
      </c>
      <c r="H13" s="124">
        <v>2E-3</v>
      </c>
      <c r="I13" s="62">
        <v>64198</v>
      </c>
      <c r="J13" s="124">
        <v>0.19059999999999999</v>
      </c>
      <c r="K13" s="148"/>
      <c r="L13" s="62">
        <v>344702.41712246789</v>
      </c>
      <c r="M13" s="120">
        <v>7.8E-2</v>
      </c>
      <c r="N13" s="62">
        <v>1636.1454226506496</v>
      </c>
      <c r="O13" s="148"/>
    </row>
    <row r="14" spans="2:19" ht="15" customHeight="1">
      <c r="B14" s="123"/>
      <c r="C14" s="117" t="s">
        <v>377</v>
      </c>
      <c r="D14" s="118">
        <v>2438620.4807195794</v>
      </c>
      <c r="E14" s="118">
        <v>16850.26822087793</v>
      </c>
      <c r="F14" s="124">
        <v>0.95489999999999997</v>
      </c>
      <c r="G14" s="62">
        <v>2487528.8607943263</v>
      </c>
      <c r="H14" s="124">
        <v>4.0000000000000001E-3</v>
      </c>
      <c r="I14" s="62">
        <v>38616</v>
      </c>
      <c r="J14" s="124">
        <v>0.1898</v>
      </c>
      <c r="K14" s="148"/>
      <c r="L14" s="62">
        <v>327343.27089526609</v>
      </c>
      <c r="M14" s="120">
        <v>0.13159999999999999</v>
      </c>
      <c r="N14" s="62">
        <v>1876.0361893006109</v>
      </c>
      <c r="O14" s="148"/>
      <c r="Q14"/>
      <c r="R14"/>
      <c r="S14"/>
    </row>
    <row r="15" spans="2:19" ht="15" customHeight="1">
      <c r="B15" s="123"/>
      <c r="C15" s="117" t="s">
        <v>378</v>
      </c>
      <c r="D15" s="118">
        <v>1681472.1657685312</v>
      </c>
      <c r="E15" s="118">
        <v>9976.0664764074609</v>
      </c>
      <c r="F15" s="124">
        <v>0.88239999999999996</v>
      </c>
      <c r="G15" s="62">
        <v>1682572.8079154596</v>
      </c>
      <c r="H15" s="124">
        <v>7.0000000000000001E-3</v>
      </c>
      <c r="I15" s="62">
        <v>26972</v>
      </c>
      <c r="J15" s="124">
        <v>0.20030000000000001</v>
      </c>
      <c r="K15" s="148"/>
      <c r="L15" s="62">
        <v>347661.39386559959</v>
      </c>
      <c r="M15" s="120">
        <v>0.20660000000000001</v>
      </c>
      <c r="N15" s="62">
        <v>2370.8266887006239</v>
      </c>
      <c r="O15" s="148"/>
      <c r="Q15"/>
      <c r="R15"/>
      <c r="S15"/>
    </row>
    <row r="16" spans="2:19" ht="15" customHeight="1">
      <c r="B16" s="123"/>
      <c r="C16" s="117" t="s">
        <v>379</v>
      </c>
      <c r="D16" s="118">
        <v>1082008.1651550478</v>
      </c>
      <c r="E16" s="118">
        <v>5334.3383828999195</v>
      </c>
      <c r="F16" s="124">
        <v>0.93479999999999996</v>
      </c>
      <c r="G16" s="62">
        <v>1077543.5678618702</v>
      </c>
      <c r="H16" s="124">
        <v>1.29E-2</v>
      </c>
      <c r="I16" s="62">
        <v>17861</v>
      </c>
      <c r="J16" s="124">
        <v>0.20250000000000001</v>
      </c>
      <c r="K16" s="148"/>
      <c r="L16" s="62">
        <v>336397.67725950596</v>
      </c>
      <c r="M16" s="120">
        <v>0.31219999999999998</v>
      </c>
      <c r="N16" s="62">
        <v>2820.3396410059313</v>
      </c>
      <c r="O16" s="148"/>
      <c r="Q16"/>
      <c r="R16"/>
      <c r="S16"/>
    </row>
    <row r="17" spans="1:22" ht="15" customHeight="1">
      <c r="B17" s="123"/>
      <c r="C17" s="117" t="s">
        <v>380</v>
      </c>
      <c r="D17" s="118">
        <v>757255.23297486396</v>
      </c>
      <c r="E17" s="118">
        <v>5348.9486951387007</v>
      </c>
      <c r="F17" s="124">
        <v>0.84599999999999997</v>
      </c>
      <c r="G17" s="62">
        <v>747247.49904619646</v>
      </c>
      <c r="H17" s="124">
        <v>2.2800000000000001E-2</v>
      </c>
      <c r="I17" s="62">
        <v>12688</v>
      </c>
      <c r="J17" s="124">
        <v>0.2019</v>
      </c>
      <c r="K17" s="148"/>
      <c r="L17" s="62">
        <v>332205.89089618908</v>
      </c>
      <c r="M17" s="120">
        <v>0.4446</v>
      </c>
      <c r="N17" s="62">
        <v>3442.0808648096604</v>
      </c>
      <c r="O17" s="148"/>
      <c r="Q17"/>
      <c r="R17"/>
      <c r="S17"/>
    </row>
    <row r="18" spans="1:22" ht="15" customHeight="1">
      <c r="B18" s="123"/>
      <c r="C18" s="117" t="s">
        <v>381</v>
      </c>
      <c r="D18" s="118">
        <v>753374.21239829855</v>
      </c>
      <c r="E18" s="118">
        <v>1999.5760763183478</v>
      </c>
      <c r="F18" s="124">
        <v>1.7239</v>
      </c>
      <c r="G18" s="62">
        <v>762745.02529392298</v>
      </c>
      <c r="H18" s="124">
        <v>3.7199999999999997E-2</v>
      </c>
      <c r="I18" s="62">
        <v>13380</v>
      </c>
      <c r="J18" s="124">
        <v>0.19239999999999999</v>
      </c>
      <c r="K18" s="148"/>
      <c r="L18" s="62">
        <v>427808.16637256293</v>
      </c>
      <c r="M18" s="120">
        <v>0.56089999999999995</v>
      </c>
      <c r="N18" s="62">
        <v>5472.7010685060268</v>
      </c>
      <c r="O18" s="148"/>
      <c r="Q18"/>
      <c r="R18"/>
      <c r="S18"/>
    </row>
    <row r="19" spans="1:22" ht="15" customHeight="1">
      <c r="B19" s="123"/>
      <c r="C19" s="117" t="s">
        <v>382</v>
      </c>
      <c r="D19" s="118">
        <v>529673.65865585313</v>
      </c>
      <c r="E19" s="118">
        <v>95.859623777677513</v>
      </c>
      <c r="F19" s="124">
        <v>11.197100000000001</v>
      </c>
      <c r="G19" s="62">
        <v>476308.46071974351</v>
      </c>
      <c r="H19" s="124">
        <v>5.9400000000000001E-2</v>
      </c>
      <c r="I19" s="62">
        <v>8308</v>
      </c>
      <c r="J19" s="124">
        <v>0.1933</v>
      </c>
      <c r="K19" s="148"/>
      <c r="L19" s="62">
        <v>343562.47201326408</v>
      </c>
      <c r="M19" s="120">
        <v>0.72130000000000005</v>
      </c>
      <c r="N19" s="62">
        <v>5486.9991580248707</v>
      </c>
      <c r="O19" s="148"/>
      <c r="Q19"/>
      <c r="R19"/>
      <c r="S19"/>
    </row>
    <row r="20" spans="1:22" ht="15" customHeight="1">
      <c r="A20" s="7"/>
      <c r="B20" s="123"/>
      <c r="C20" s="117" t="s">
        <v>383</v>
      </c>
      <c r="D20" s="118">
        <v>360290.25306894939</v>
      </c>
      <c r="E20" s="118">
        <v>1049.5246105773401</v>
      </c>
      <c r="F20" s="124">
        <v>0.72860000000000003</v>
      </c>
      <c r="G20" s="62">
        <v>309447.01809104276</v>
      </c>
      <c r="H20" s="124">
        <v>8.48E-2</v>
      </c>
      <c r="I20" s="62">
        <v>5515</v>
      </c>
      <c r="J20" s="124">
        <v>0.1888</v>
      </c>
      <c r="K20" s="148"/>
      <c r="L20" s="62">
        <v>257402.4755679025</v>
      </c>
      <c r="M20" s="120">
        <v>0.83179999999999998</v>
      </c>
      <c r="N20" s="62">
        <v>5027.6416478760948</v>
      </c>
      <c r="O20" s="148"/>
      <c r="Q20"/>
      <c r="R20"/>
      <c r="S20"/>
    </row>
    <row r="21" spans="1:22" ht="15" customHeight="1">
      <c r="A21" s="7"/>
      <c r="B21" s="123"/>
      <c r="C21" s="117" t="s">
        <v>384</v>
      </c>
      <c r="D21" s="118">
        <v>819887.36780944304</v>
      </c>
      <c r="E21" s="118">
        <v>10928.54492</v>
      </c>
      <c r="F21" s="124">
        <v>0.66679999999999995</v>
      </c>
      <c r="G21" s="62">
        <v>733748.31529168773</v>
      </c>
      <c r="H21" s="124">
        <v>0.1149</v>
      </c>
      <c r="I21" s="62">
        <v>12350</v>
      </c>
      <c r="J21" s="124">
        <v>0.16930000000000001</v>
      </c>
      <c r="K21" s="148"/>
      <c r="L21" s="62">
        <v>604430.24126342428</v>
      </c>
      <c r="M21" s="120">
        <v>0.82379999999999998</v>
      </c>
      <c r="N21" s="62">
        <v>14285.815383383495</v>
      </c>
      <c r="O21" s="148"/>
      <c r="Q21"/>
      <c r="R21"/>
      <c r="S21"/>
    </row>
    <row r="22" spans="1:22" ht="15" customHeight="1">
      <c r="A22" s="7"/>
      <c r="B22" s="123"/>
      <c r="C22" s="117" t="s">
        <v>385</v>
      </c>
      <c r="D22" s="118">
        <v>228292.22282383189</v>
      </c>
      <c r="E22" s="118">
        <v>302.38219683399029</v>
      </c>
      <c r="F22" s="124">
        <v>1</v>
      </c>
      <c r="G22" s="62">
        <v>228568.19868066587</v>
      </c>
      <c r="H22" s="124">
        <v>0.35249999999999998</v>
      </c>
      <c r="I22" s="62">
        <v>3385</v>
      </c>
      <c r="J22" s="124">
        <v>0.21510000000000001</v>
      </c>
      <c r="K22" s="148"/>
      <c r="L22" s="62">
        <v>275562.93769863673</v>
      </c>
      <c r="M22" s="120">
        <v>1.2056</v>
      </c>
      <c r="N22" s="62">
        <v>16272.696346020814</v>
      </c>
      <c r="O22" s="148"/>
      <c r="Q22"/>
      <c r="R22"/>
      <c r="S22"/>
    </row>
    <row r="23" spans="1:22" ht="15" customHeight="1">
      <c r="A23" s="7"/>
      <c r="B23" s="123"/>
      <c r="C23" s="117" t="s">
        <v>386</v>
      </c>
      <c r="D23" s="118">
        <v>875695.66430998419</v>
      </c>
      <c r="E23" s="118">
        <v>345.53328652333812</v>
      </c>
      <c r="F23" s="124">
        <v>0.99099999999999999</v>
      </c>
      <c r="G23" s="62">
        <v>876038.07386633346</v>
      </c>
      <c r="H23" s="124">
        <v>1</v>
      </c>
      <c r="I23" s="62">
        <v>10319</v>
      </c>
      <c r="J23" s="124">
        <v>0.30599999999999999</v>
      </c>
      <c r="K23" s="148"/>
      <c r="L23" s="62">
        <v>857210.69854756317</v>
      </c>
      <c r="M23" s="120">
        <v>0.97850000000000004</v>
      </c>
      <c r="N23" s="62">
        <v>221791.91670628596</v>
      </c>
      <c r="O23" s="148"/>
      <c r="Q23"/>
      <c r="R23"/>
      <c r="S23"/>
    </row>
    <row r="24" spans="1:22" ht="15" customHeight="1">
      <c r="A24" s="7"/>
      <c r="B24" s="690"/>
      <c r="C24" s="689" t="s">
        <v>387</v>
      </c>
      <c r="D24" s="126">
        <v>23249508.61020267</v>
      </c>
      <c r="E24" s="126">
        <v>156404.46089224296</v>
      </c>
      <c r="F24" s="743">
        <v>0.96050000000000002</v>
      </c>
      <c r="G24" s="126">
        <v>23393741.402444229</v>
      </c>
      <c r="H24" s="743">
        <v>5.0999999999999997E-2</v>
      </c>
      <c r="I24" s="126">
        <v>383131</v>
      </c>
      <c r="J24" s="743">
        <v>0.20119999999999999</v>
      </c>
      <c r="K24" s="140"/>
      <c r="L24" s="126">
        <v>4902200.6832767716</v>
      </c>
      <c r="M24" s="837">
        <v>0.20960000000000001</v>
      </c>
      <c r="N24" s="126">
        <v>282234.86649696488</v>
      </c>
      <c r="O24" s="126">
        <v>-189406.82266379418</v>
      </c>
      <c r="Q24"/>
      <c r="R24"/>
      <c r="S24"/>
      <c r="T24" s="744">
        <v>0</v>
      </c>
    </row>
    <row r="25" spans="1:22" ht="15" customHeight="1">
      <c r="B25" s="904" t="s">
        <v>876</v>
      </c>
      <c r="C25" s="130" t="s">
        <v>373</v>
      </c>
      <c r="D25" s="118"/>
      <c r="E25" s="118"/>
      <c r="F25" s="119">
        <v>0</v>
      </c>
      <c r="G25" s="118"/>
      <c r="H25" s="118">
        <v>0</v>
      </c>
      <c r="I25" s="118"/>
      <c r="J25" s="118">
        <v>0</v>
      </c>
      <c r="K25" s="265"/>
      <c r="L25" s="121"/>
      <c r="M25" s="120">
        <v>0</v>
      </c>
      <c r="N25" s="118"/>
      <c r="O25" s="265"/>
      <c r="Q25"/>
      <c r="R25"/>
      <c r="S25"/>
      <c r="T25" s="745"/>
      <c r="U25" s="745"/>
      <c r="V25" s="745"/>
    </row>
    <row r="26" spans="1:22" ht="15" customHeight="1">
      <c r="B26" s="905"/>
      <c r="C26" s="117" t="s">
        <v>374</v>
      </c>
      <c r="D26" s="118">
        <v>2007.32896601063</v>
      </c>
      <c r="E26" s="118">
        <v>118520.06974999901</v>
      </c>
      <c r="F26" s="119">
        <v>0.12790000000000001</v>
      </c>
      <c r="G26" s="118">
        <v>17163.577055044429</v>
      </c>
      <c r="H26" s="124">
        <v>5.0000000000000001E-4</v>
      </c>
      <c r="I26" s="62">
        <v>62645</v>
      </c>
      <c r="J26" s="124">
        <v>0.62170000000000003</v>
      </c>
      <c r="K26" s="148"/>
      <c r="L26" s="62">
        <v>378.53988118901532</v>
      </c>
      <c r="M26" s="120">
        <v>2.2100000000000002E-2</v>
      </c>
      <c r="N26" s="118">
        <v>5.3352035999298941</v>
      </c>
      <c r="O26" s="148"/>
      <c r="P26" s="850"/>
      <c r="Q26"/>
      <c r="R26"/>
      <c r="S26"/>
    </row>
    <row r="27" spans="1:22" ht="15" customHeight="1">
      <c r="B27" s="905"/>
      <c r="C27" s="117" t="s">
        <v>375</v>
      </c>
      <c r="D27" s="118">
        <v>75315.571794119809</v>
      </c>
      <c r="E27" s="118">
        <v>550778.74105761596</v>
      </c>
      <c r="F27" s="119">
        <v>0.41510000000000002</v>
      </c>
      <c r="G27" s="118">
        <v>303958.18465671083</v>
      </c>
      <c r="H27" s="124">
        <v>8.0000000000000004E-4</v>
      </c>
      <c r="I27" s="62">
        <v>296891</v>
      </c>
      <c r="J27" s="124">
        <v>0.58220000000000005</v>
      </c>
      <c r="K27" s="148"/>
      <c r="L27" s="62">
        <v>9588.9415568246604</v>
      </c>
      <c r="M27" s="120">
        <v>3.15E-2</v>
      </c>
      <c r="N27" s="118">
        <v>145.69448768042417</v>
      </c>
      <c r="O27" s="148"/>
      <c r="P27" s="850"/>
      <c r="Q27"/>
      <c r="R27"/>
      <c r="S27"/>
    </row>
    <row r="28" spans="1:22" ht="15" customHeight="1">
      <c r="B28" s="123"/>
      <c r="C28" s="117" t="s">
        <v>376</v>
      </c>
      <c r="D28" s="118">
        <v>97437.240168294302</v>
      </c>
      <c r="E28" s="118">
        <v>481079.52472349798</v>
      </c>
      <c r="F28" s="119">
        <v>0.2253</v>
      </c>
      <c r="G28" s="118">
        <v>205835.06887853832</v>
      </c>
      <c r="H28" s="124">
        <v>2E-3</v>
      </c>
      <c r="I28" s="62">
        <v>258966</v>
      </c>
      <c r="J28" s="124">
        <v>0.5806</v>
      </c>
      <c r="K28" s="148"/>
      <c r="L28" s="62">
        <v>13322.25316073797</v>
      </c>
      <c r="M28" s="120">
        <v>6.4699999999999994E-2</v>
      </c>
      <c r="N28" s="118">
        <v>235.95253741120402</v>
      </c>
      <c r="O28" s="148"/>
      <c r="P28" s="850"/>
      <c r="Q28"/>
      <c r="R28"/>
      <c r="S28"/>
    </row>
    <row r="29" spans="1:22" ht="15" customHeight="1">
      <c r="B29" s="123"/>
      <c r="C29" s="117" t="s">
        <v>377</v>
      </c>
      <c r="D29" s="118">
        <v>104926.201845891</v>
      </c>
      <c r="E29" s="118">
        <v>214192.60914495701</v>
      </c>
      <c r="F29" s="119">
        <v>0.30570000000000003</v>
      </c>
      <c r="G29" s="118">
        <v>170400.30910219479</v>
      </c>
      <c r="H29" s="124">
        <v>4.0000000000000001E-3</v>
      </c>
      <c r="I29" s="62">
        <v>189500</v>
      </c>
      <c r="J29" s="124">
        <v>0.58260000000000001</v>
      </c>
      <c r="K29" s="148"/>
      <c r="L29" s="62">
        <v>19416.594238418838</v>
      </c>
      <c r="M29" s="120">
        <v>0.1139</v>
      </c>
      <c r="N29" s="118">
        <v>391.78780665373904</v>
      </c>
      <c r="O29" s="148"/>
      <c r="P29" s="850"/>
      <c r="Q29"/>
      <c r="R29"/>
      <c r="S29"/>
    </row>
    <row r="30" spans="1:22" ht="15" customHeight="1">
      <c r="B30" s="123"/>
      <c r="C30" s="117" t="s">
        <v>378</v>
      </c>
      <c r="D30" s="118">
        <v>94989.267246489093</v>
      </c>
      <c r="E30" s="118">
        <v>114145.163270545</v>
      </c>
      <c r="F30" s="119">
        <v>0.40939999999999999</v>
      </c>
      <c r="G30" s="118">
        <v>141718.1578005566</v>
      </c>
      <c r="H30" s="124">
        <v>7.1000000000000004E-3</v>
      </c>
      <c r="I30" s="62">
        <v>132659</v>
      </c>
      <c r="J30" s="124">
        <v>0.59099999999999997</v>
      </c>
      <c r="K30" s="148"/>
      <c r="L30" s="62">
        <v>25985.274859949088</v>
      </c>
      <c r="M30" s="120">
        <v>0.18340000000000001</v>
      </c>
      <c r="N30" s="118">
        <v>592.3433957153261</v>
      </c>
      <c r="O30" s="148"/>
      <c r="P30" s="850"/>
      <c r="Q30"/>
      <c r="R30"/>
      <c r="S30"/>
    </row>
    <row r="31" spans="1:22" ht="15" customHeight="1">
      <c r="B31" s="123"/>
      <c r="C31" s="117" t="s">
        <v>379</v>
      </c>
      <c r="D31" s="118">
        <v>88139.342939657494</v>
      </c>
      <c r="E31" s="118">
        <v>71573.377311425706</v>
      </c>
      <c r="F31" s="119">
        <v>0.49280000000000002</v>
      </c>
      <c r="G31" s="118">
        <v>123407.53217883009</v>
      </c>
      <c r="H31" s="124">
        <v>1.2800000000000001E-2</v>
      </c>
      <c r="I31" s="62">
        <v>101005</v>
      </c>
      <c r="J31" s="124">
        <v>0.60760000000000003</v>
      </c>
      <c r="K31" s="148"/>
      <c r="L31" s="62">
        <v>36738.131927505703</v>
      </c>
      <c r="M31" s="120">
        <v>0.29770000000000002</v>
      </c>
      <c r="N31" s="118">
        <v>962.49687665046292</v>
      </c>
      <c r="O31" s="148"/>
      <c r="P31" s="850"/>
      <c r="Q31"/>
      <c r="R31"/>
      <c r="S31"/>
    </row>
    <row r="32" spans="1:22" ht="15" customHeight="1">
      <c r="B32" s="123"/>
      <c r="C32" s="117" t="s">
        <v>380</v>
      </c>
      <c r="D32" s="118">
        <v>59008.594911526801</v>
      </c>
      <c r="E32" s="118">
        <v>36152.861083789903</v>
      </c>
      <c r="F32" s="119">
        <v>0.44640000000000002</v>
      </c>
      <c r="G32" s="118">
        <v>75148.135703602107</v>
      </c>
      <c r="H32" s="124">
        <v>2.2599999999999999E-2</v>
      </c>
      <c r="I32" s="62">
        <v>64371</v>
      </c>
      <c r="J32" s="124">
        <v>0.61380000000000001</v>
      </c>
      <c r="K32" s="148"/>
      <c r="L32" s="62">
        <v>34314.439654363487</v>
      </c>
      <c r="M32" s="120">
        <v>0.45660000000000001</v>
      </c>
      <c r="N32" s="118">
        <v>1043.0500800993191</v>
      </c>
      <c r="O32" s="148"/>
      <c r="P32" s="850"/>
      <c r="Q32"/>
      <c r="R32"/>
      <c r="S32"/>
    </row>
    <row r="33" spans="1:20" ht="15" customHeight="1">
      <c r="B33" s="123"/>
      <c r="C33" s="117" t="s">
        <v>381</v>
      </c>
      <c r="D33" s="118">
        <v>45443.2233493085</v>
      </c>
      <c r="E33" s="118">
        <v>23065.830791452197</v>
      </c>
      <c r="F33" s="119">
        <v>0.40510000000000002</v>
      </c>
      <c r="G33" s="118">
        <v>54786.87726759621</v>
      </c>
      <c r="H33" s="124">
        <v>3.7699999999999997E-2</v>
      </c>
      <c r="I33" s="62">
        <v>52504</v>
      </c>
      <c r="J33" s="124">
        <v>0.6179</v>
      </c>
      <c r="K33" s="148"/>
      <c r="L33" s="62">
        <v>36111.891493004878</v>
      </c>
      <c r="M33" s="120">
        <v>0.65910000000000002</v>
      </c>
      <c r="N33" s="118">
        <v>1278.0781297997469</v>
      </c>
      <c r="O33" s="148"/>
      <c r="P33" s="850"/>
      <c r="Q33"/>
      <c r="R33"/>
      <c r="S33"/>
    </row>
    <row r="34" spans="1:20" ht="15" customHeight="1">
      <c r="B34" s="123"/>
      <c r="C34" s="117" t="s">
        <v>382</v>
      </c>
      <c r="D34" s="118">
        <v>30016.514978279898</v>
      </c>
      <c r="E34" s="118">
        <v>14404.252217641599</v>
      </c>
      <c r="F34" s="119">
        <v>0.35320000000000001</v>
      </c>
      <c r="G34" s="118">
        <v>35103.448836263473</v>
      </c>
      <c r="H34" s="124">
        <v>6.0400000000000002E-2</v>
      </c>
      <c r="I34" s="62">
        <v>45329</v>
      </c>
      <c r="J34" s="124">
        <v>0.61060000000000003</v>
      </c>
      <c r="K34" s="148"/>
      <c r="L34" s="62">
        <v>31222.277408000522</v>
      </c>
      <c r="M34" s="120">
        <v>0.88939999999999997</v>
      </c>
      <c r="N34" s="118">
        <v>1296.7617541525528</v>
      </c>
      <c r="O34" s="148"/>
      <c r="P34" s="850"/>
      <c r="Q34"/>
      <c r="R34"/>
      <c r="S34"/>
    </row>
    <row r="35" spans="1:20" ht="15" customHeight="1">
      <c r="A35" s="7"/>
      <c r="B35" s="123"/>
      <c r="C35" s="117" t="s">
        <v>383</v>
      </c>
      <c r="D35" s="118">
        <v>19886.4667871417</v>
      </c>
      <c r="E35" s="118">
        <v>9550.5108640304388</v>
      </c>
      <c r="F35" s="119">
        <v>0.32590000000000002</v>
      </c>
      <c r="G35" s="118">
        <v>22999.370310439259</v>
      </c>
      <c r="H35" s="124">
        <v>9.1499999999999998E-2</v>
      </c>
      <c r="I35" s="62">
        <v>33185</v>
      </c>
      <c r="J35" s="124">
        <v>0.61450000000000005</v>
      </c>
      <c r="K35" s="148"/>
      <c r="L35" s="62">
        <v>26580.028480747533</v>
      </c>
      <c r="M35" s="120">
        <v>1.1556999999999999</v>
      </c>
      <c r="N35" s="118">
        <v>1301.7939648848831</v>
      </c>
      <c r="O35" s="148"/>
      <c r="P35" s="850"/>
      <c r="Q35"/>
      <c r="R35"/>
      <c r="S35"/>
    </row>
    <row r="36" spans="1:20" ht="15" customHeight="1">
      <c r="A36" s="7"/>
      <c r="B36" s="123"/>
      <c r="C36" s="117" t="s">
        <v>384</v>
      </c>
      <c r="D36" s="118">
        <v>26216.612612833102</v>
      </c>
      <c r="E36" s="118">
        <v>45166.145820000405</v>
      </c>
      <c r="F36" s="119">
        <v>0.1273</v>
      </c>
      <c r="G36" s="118">
        <v>31966.013388960921</v>
      </c>
      <c r="H36" s="124">
        <v>0.115</v>
      </c>
      <c r="I36" s="62">
        <v>165425</v>
      </c>
      <c r="J36" s="124">
        <v>0.60580000000000001</v>
      </c>
      <c r="K36" s="148"/>
      <c r="L36" s="62">
        <v>40984.712900603008</v>
      </c>
      <c r="M36" s="120">
        <v>1.2821</v>
      </c>
      <c r="N36" s="118">
        <v>2226.8851665197822</v>
      </c>
      <c r="O36" s="148"/>
      <c r="P36" s="850"/>
      <c r="Q36"/>
      <c r="R36"/>
      <c r="S36"/>
    </row>
    <row r="37" spans="1:20" ht="15" customHeight="1">
      <c r="A37" s="7"/>
      <c r="B37" s="123"/>
      <c r="C37" s="117" t="s">
        <v>385</v>
      </c>
      <c r="D37" s="118">
        <v>28661.3748957321</v>
      </c>
      <c r="E37" s="118">
        <v>3348.1070964570599</v>
      </c>
      <c r="F37" s="119">
        <v>0.52159999999999995</v>
      </c>
      <c r="G37" s="118">
        <v>30407.656947524374</v>
      </c>
      <c r="H37" s="124">
        <v>0.25600000000000001</v>
      </c>
      <c r="I37" s="62">
        <v>18750</v>
      </c>
      <c r="J37" s="124">
        <v>0.64949999999999997</v>
      </c>
      <c r="K37" s="148"/>
      <c r="L37" s="62">
        <v>52223.983054830409</v>
      </c>
      <c r="M37" s="120">
        <v>1.7175</v>
      </c>
      <c r="N37" s="118">
        <v>4962.2100317894228</v>
      </c>
      <c r="O37" s="148"/>
      <c r="P37" s="850"/>
      <c r="Q37"/>
      <c r="R37"/>
      <c r="S37"/>
    </row>
    <row r="38" spans="1:20" ht="15" customHeight="1">
      <c r="A38" s="7"/>
      <c r="B38" s="123"/>
      <c r="C38" s="117" t="s">
        <v>386</v>
      </c>
      <c r="D38" s="118">
        <v>37477.381042482004</v>
      </c>
      <c r="E38" s="118">
        <v>2600.45689933945</v>
      </c>
      <c r="F38" s="124">
        <v>6.6799999999999998E-2</v>
      </c>
      <c r="G38" s="118">
        <v>37651.145129154007</v>
      </c>
      <c r="H38" s="124">
        <v>1</v>
      </c>
      <c r="I38" s="62">
        <v>49644</v>
      </c>
      <c r="J38" s="124">
        <v>0.77900000000000003</v>
      </c>
      <c r="K38" s="148"/>
      <c r="L38" s="62">
        <v>51611.591943822132</v>
      </c>
      <c r="M38" s="120">
        <v>1.3708</v>
      </c>
      <c r="N38" s="118">
        <v>26138.840260859291</v>
      </c>
      <c r="O38" s="148"/>
      <c r="P38" s="850"/>
      <c r="Q38"/>
      <c r="R38"/>
      <c r="S38"/>
    </row>
    <row r="39" spans="1:20" ht="15" customHeight="1">
      <c r="A39" s="7"/>
      <c r="B39" s="690"/>
      <c r="C39" s="689" t="s">
        <v>387</v>
      </c>
      <c r="D39" s="126">
        <v>709525.12153776654</v>
      </c>
      <c r="E39" s="126">
        <v>1684577.6500307519</v>
      </c>
      <c r="F39" s="127">
        <v>0.32119999999999999</v>
      </c>
      <c r="G39" s="126">
        <v>1250545.4772554154</v>
      </c>
      <c r="H39" s="743">
        <v>4.8800000000000003E-2</v>
      </c>
      <c r="I39" s="126">
        <v>1470874</v>
      </c>
      <c r="J39" s="743">
        <v>0.59909999999999997</v>
      </c>
      <c r="K39" s="140"/>
      <c r="L39" s="126">
        <v>378478.6605599972</v>
      </c>
      <c r="M39" s="837">
        <v>0.30270000000000002</v>
      </c>
      <c r="N39" s="126">
        <v>40581.229695816088</v>
      </c>
      <c r="O39" s="126">
        <v>-35611.38483080834</v>
      </c>
      <c r="P39" s="850"/>
      <c r="Q39"/>
      <c r="R39"/>
      <c r="S39"/>
      <c r="T39" s="744">
        <v>0</v>
      </c>
    </row>
    <row r="40" spans="1:20" ht="15" customHeight="1">
      <c r="B40" s="904" t="s">
        <v>877</v>
      </c>
      <c r="C40" s="130" t="s">
        <v>373</v>
      </c>
      <c r="D40" s="118"/>
      <c r="E40" s="118"/>
      <c r="F40" s="119">
        <v>0</v>
      </c>
      <c r="G40" s="118"/>
      <c r="H40" s="124">
        <v>0</v>
      </c>
      <c r="I40" s="62"/>
      <c r="J40" s="124">
        <v>0</v>
      </c>
      <c r="K40" s="265"/>
      <c r="L40" s="62"/>
      <c r="M40" s="120">
        <v>0</v>
      </c>
      <c r="N40" s="118"/>
      <c r="O40" s="265"/>
      <c r="Q40"/>
      <c r="R40"/>
      <c r="S40"/>
    </row>
    <row r="41" spans="1:20" ht="15" customHeight="1">
      <c r="B41" s="905"/>
      <c r="C41" s="117" t="s">
        <v>374</v>
      </c>
      <c r="D41" s="118">
        <v>3396.54421</v>
      </c>
      <c r="E41" s="118">
        <v>15718.990970000001</v>
      </c>
      <c r="F41" s="119">
        <v>0.42180000000000001</v>
      </c>
      <c r="G41" s="118">
        <v>9508.5090530720008</v>
      </c>
      <c r="H41" s="124">
        <v>5.0000000000000001E-4</v>
      </c>
      <c r="I41" s="62">
        <v>272</v>
      </c>
      <c r="J41" s="124">
        <v>0.3301</v>
      </c>
      <c r="K41" s="265"/>
      <c r="L41" s="62">
        <v>377.98816065182046</v>
      </c>
      <c r="M41" s="120">
        <v>3.9800000000000002E-2</v>
      </c>
      <c r="N41" s="118">
        <v>1.58724814733888</v>
      </c>
      <c r="O41" s="148"/>
      <c r="Q41"/>
      <c r="R41"/>
      <c r="S41"/>
    </row>
    <row r="42" spans="1:20" ht="15" customHeight="1">
      <c r="B42" s="905"/>
      <c r="C42" s="117" t="s">
        <v>375</v>
      </c>
      <c r="D42" s="118">
        <v>65998.782146822894</v>
      </c>
      <c r="E42" s="118">
        <v>118987.429364985</v>
      </c>
      <c r="F42" s="119">
        <v>0.36009999999999998</v>
      </c>
      <c r="G42" s="118">
        <v>123820.03238043661</v>
      </c>
      <c r="H42" s="124">
        <v>8.9999999999999998E-4</v>
      </c>
      <c r="I42" s="62">
        <v>15344</v>
      </c>
      <c r="J42" s="124">
        <v>0.32100000000000001</v>
      </c>
      <c r="K42" s="148"/>
      <c r="L42" s="62">
        <v>8093.6104763244693</v>
      </c>
      <c r="M42" s="120">
        <v>6.54E-2</v>
      </c>
      <c r="N42" s="118">
        <v>40.389757686245893</v>
      </c>
      <c r="O42" s="148"/>
      <c r="Q42"/>
      <c r="R42"/>
      <c r="S42"/>
    </row>
    <row r="43" spans="1:20" ht="15" customHeight="1">
      <c r="B43" s="123"/>
      <c r="C43" s="117" t="s">
        <v>376</v>
      </c>
      <c r="D43" s="118">
        <v>208652.33067765902</v>
      </c>
      <c r="E43" s="118">
        <v>133733.20065817502</v>
      </c>
      <c r="F43" s="119">
        <v>0.36059999999999998</v>
      </c>
      <c r="G43" s="118">
        <v>260224.9992398523</v>
      </c>
      <c r="H43" s="124">
        <v>1.6999999999999999E-3</v>
      </c>
      <c r="I43" s="62">
        <v>18768</v>
      </c>
      <c r="J43" s="124">
        <v>0.30719999999999997</v>
      </c>
      <c r="K43" s="148"/>
      <c r="L43" s="62">
        <v>26846.839317653197</v>
      </c>
      <c r="M43" s="120">
        <v>0.1032</v>
      </c>
      <c r="N43" s="118">
        <v>163.56792842208662</v>
      </c>
      <c r="O43" s="148"/>
      <c r="Q43"/>
      <c r="R43"/>
      <c r="S43"/>
    </row>
    <row r="44" spans="1:20" ht="15" customHeight="1">
      <c r="B44" s="123"/>
      <c r="C44" s="117" t="s">
        <v>377</v>
      </c>
      <c r="D44" s="118">
        <v>217585.742310523</v>
      </c>
      <c r="E44" s="118">
        <v>90980.386576397708</v>
      </c>
      <c r="F44" s="119">
        <v>0.34920000000000001</v>
      </c>
      <c r="G44" s="118">
        <v>228353.30635614961</v>
      </c>
      <c r="H44" s="124">
        <v>3.3999999999999998E-3</v>
      </c>
      <c r="I44" s="62">
        <v>13283</v>
      </c>
      <c r="J44" s="124">
        <v>0.30480000000000002</v>
      </c>
      <c r="K44" s="148"/>
      <c r="L44" s="62">
        <v>36423.773454759845</v>
      </c>
      <c r="M44" s="120">
        <v>0.1595</v>
      </c>
      <c r="N44" s="118">
        <v>283.74760447695581</v>
      </c>
      <c r="O44" s="148"/>
      <c r="Q44"/>
      <c r="R44"/>
      <c r="S44"/>
    </row>
    <row r="45" spans="1:20" ht="15" customHeight="1">
      <c r="B45" s="123"/>
      <c r="C45" s="117" t="s">
        <v>378</v>
      </c>
      <c r="D45" s="118">
        <v>168256.15435002299</v>
      </c>
      <c r="E45" s="118">
        <v>61425.902007853598</v>
      </c>
      <c r="F45" s="119">
        <v>0.3579</v>
      </c>
      <c r="G45" s="118">
        <v>160160.35922386192</v>
      </c>
      <c r="H45" s="124">
        <v>6.0000000000000001E-3</v>
      </c>
      <c r="I45" s="62">
        <v>9990</v>
      </c>
      <c r="J45" s="124">
        <v>0.313</v>
      </c>
      <c r="K45" s="148"/>
      <c r="L45" s="62">
        <v>35759.437610394481</v>
      </c>
      <c r="M45" s="120">
        <v>0.2233</v>
      </c>
      <c r="N45" s="118">
        <v>358.05493987890748</v>
      </c>
      <c r="O45" s="148"/>
      <c r="Q45"/>
      <c r="R45"/>
      <c r="S45"/>
    </row>
    <row r="46" spans="1:20" ht="15" customHeight="1">
      <c r="B46" s="123"/>
      <c r="C46" s="117" t="s">
        <v>379</v>
      </c>
      <c r="D46" s="118">
        <v>134559.34122268</v>
      </c>
      <c r="E46" s="118">
        <v>32857.053203073803</v>
      </c>
      <c r="F46" s="119">
        <v>0.30209999999999998</v>
      </c>
      <c r="G46" s="118">
        <v>111047.60760325799</v>
      </c>
      <c r="H46" s="124">
        <v>1.1299999999999999E-2</v>
      </c>
      <c r="I46" s="62">
        <v>7856</v>
      </c>
      <c r="J46" s="124">
        <v>0.30780000000000002</v>
      </c>
      <c r="K46" s="148"/>
      <c r="L46" s="62">
        <v>31671.718747890041</v>
      </c>
      <c r="M46" s="120">
        <v>0.28520000000000001</v>
      </c>
      <c r="N46" s="118">
        <v>451.57136826587487</v>
      </c>
      <c r="O46" s="148"/>
      <c r="Q46"/>
      <c r="R46"/>
      <c r="S46"/>
    </row>
    <row r="47" spans="1:20" ht="15" customHeight="1">
      <c r="B47" s="123"/>
      <c r="C47" s="117" t="s">
        <v>380</v>
      </c>
      <c r="D47" s="118">
        <v>95827.739291959602</v>
      </c>
      <c r="E47" s="118">
        <v>31379.806973181501</v>
      </c>
      <c r="F47" s="119">
        <v>0.51790000000000003</v>
      </c>
      <c r="G47" s="118">
        <v>78455.801639914192</v>
      </c>
      <c r="H47" s="124">
        <v>2.01E-2</v>
      </c>
      <c r="I47" s="62">
        <v>5120</v>
      </c>
      <c r="J47" s="124">
        <v>0.30059999999999998</v>
      </c>
      <c r="K47" s="148"/>
      <c r="L47" s="62">
        <v>25768.109906955749</v>
      </c>
      <c r="M47" s="120">
        <v>0.32840000000000003</v>
      </c>
      <c r="N47" s="118">
        <v>547.71591055506701</v>
      </c>
      <c r="O47" s="148"/>
      <c r="Q47"/>
      <c r="R47"/>
      <c r="S47"/>
    </row>
    <row r="48" spans="1:20" ht="15" customHeight="1">
      <c r="B48" s="123"/>
      <c r="C48" s="117" t="s">
        <v>381</v>
      </c>
      <c r="D48" s="118">
        <v>66712.390408139298</v>
      </c>
      <c r="E48" s="118">
        <v>16791.259752312999</v>
      </c>
      <c r="F48" s="119">
        <v>0.41489999999999999</v>
      </c>
      <c r="G48" s="118">
        <v>77332.524031548717</v>
      </c>
      <c r="H48" s="124">
        <v>3.3599999999999998E-2</v>
      </c>
      <c r="I48" s="62">
        <v>6234</v>
      </c>
      <c r="J48" s="124">
        <v>0.31619999999999998</v>
      </c>
      <c r="K48" s="148"/>
      <c r="L48" s="62">
        <v>28456.59292975831</v>
      </c>
      <c r="M48" s="120">
        <v>0.36799999999999999</v>
      </c>
      <c r="N48" s="118">
        <v>908.97365104083599</v>
      </c>
      <c r="O48" s="148"/>
      <c r="Q48"/>
      <c r="R48"/>
      <c r="S48"/>
    </row>
    <row r="49" spans="1:19" ht="15" customHeight="1">
      <c r="B49" s="123"/>
      <c r="C49" s="117" t="s">
        <v>382</v>
      </c>
      <c r="D49" s="118">
        <v>41769.624418901301</v>
      </c>
      <c r="E49" s="118">
        <v>6589.8450097510204</v>
      </c>
      <c r="F49" s="119">
        <v>0.21490000000000001</v>
      </c>
      <c r="G49" s="118">
        <v>29924.671176900862</v>
      </c>
      <c r="H49" s="124">
        <v>5.3400000000000003E-2</v>
      </c>
      <c r="I49" s="62">
        <v>3024</v>
      </c>
      <c r="J49" s="124">
        <v>0.32150000000000001</v>
      </c>
      <c r="K49" s="148"/>
      <c r="L49" s="62">
        <v>11795.299715076857</v>
      </c>
      <c r="M49" s="120">
        <v>0.39419999999999999</v>
      </c>
      <c r="N49" s="118">
        <v>569.55382746688144</v>
      </c>
      <c r="O49" s="148"/>
      <c r="Q49"/>
      <c r="R49"/>
      <c r="S49"/>
    </row>
    <row r="50" spans="1:19" ht="15" customHeight="1">
      <c r="A50" s="7"/>
      <c r="B50" s="123"/>
      <c r="C50" s="117" t="s">
        <v>383</v>
      </c>
      <c r="D50" s="118">
        <v>21590.325559999903</v>
      </c>
      <c r="E50" s="118">
        <v>3682.7236000000003</v>
      </c>
      <c r="F50" s="119">
        <v>0.20200000000000001</v>
      </c>
      <c r="G50" s="118">
        <v>13789.661350918901</v>
      </c>
      <c r="H50" s="124">
        <v>7.4300000000000005E-2</v>
      </c>
      <c r="I50" s="62">
        <v>1882</v>
      </c>
      <c r="J50" s="124">
        <v>0.317</v>
      </c>
      <c r="K50" s="148"/>
      <c r="L50" s="62">
        <v>5728.5958505232757</v>
      </c>
      <c r="M50" s="120">
        <v>0.41539999999999999</v>
      </c>
      <c r="N50" s="118">
        <v>369.54738508099604</v>
      </c>
      <c r="O50" s="148"/>
      <c r="Q50"/>
      <c r="R50"/>
      <c r="S50"/>
    </row>
    <row r="51" spans="1:19" ht="15" customHeight="1">
      <c r="A51" s="7"/>
      <c r="B51" s="123"/>
      <c r="C51" s="117" t="s">
        <v>384</v>
      </c>
      <c r="D51" s="118">
        <v>113211.27972510099</v>
      </c>
      <c r="E51" s="118">
        <v>58872.351879992799</v>
      </c>
      <c r="F51" s="119">
        <v>0.3039</v>
      </c>
      <c r="G51" s="118">
        <v>85528.568474878004</v>
      </c>
      <c r="H51" s="124">
        <v>0.1084</v>
      </c>
      <c r="I51" s="62">
        <v>18886</v>
      </c>
      <c r="J51" s="124">
        <v>0.34570000000000001</v>
      </c>
      <c r="K51" s="148"/>
      <c r="L51" s="62">
        <v>42579.679243129118</v>
      </c>
      <c r="M51" s="120">
        <v>0.49780000000000002</v>
      </c>
      <c r="N51" s="118">
        <v>3435.6584461324428</v>
      </c>
      <c r="O51" s="148"/>
      <c r="Q51"/>
      <c r="R51"/>
      <c r="S51"/>
    </row>
    <row r="52" spans="1:19" ht="15" customHeight="1">
      <c r="A52" s="7"/>
      <c r="B52" s="123"/>
      <c r="C52" s="117" t="s">
        <v>385</v>
      </c>
      <c r="D52" s="118">
        <v>17357.847239999999</v>
      </c>
      <c r="E52" s="118">
        <v>19924.023569199398</v>
      </c>
      <c r="F52" s="119">
        <v>0.25140000000000001</v>
      </c>
      <c r="G52" s="118">
        <v>21744.837451383562</v>
      </c>
      <c r="H52" s="124">
        <v>0.4783</v>
      </c>
      <c r="I52" s="62">
        <v>811</v>
      </c>
      <c r="J52" s="124">
        <v>0.34329999999999999</v>
      </c>
      <c r="K52" s="148"/>
      <c r="L52" s="62">
        <v>15258.757077895909</v>
      </c>
      <c r="M52" s="120">
        <v>0.70169999999999999</v>
      </c>
      <c r="N52" s="118">
        <v>3654.6291793960204</v>
      </c>
      <c r="O52" s="148"/>
      <c r="Q52"/>
      <c r="R52"/>
      <c r="S52"/>
    </row>
    <row r="53" spans="1:19" ht="15" customHeight="1">
      <c r="A53" s="7"/>
      <c r="B53" s="123"/>
      <c r="C53" s="117" t="s">
        <v>386</v>
      </c>
      <c r="D53" s="118">
        <v>109026.297251412</v>
      </c>
      <c r="E53" s="118">
        <v>93912.839095105694</v>
      </c>
      <c r="F53" s="119">
        <v>0.2407</v>
      </c>
      <c r="G53" s="118">
        <v>131630.4739811692</v>
      </c>
      <c r="H53" s="124">
        <v>1</v>
      </c>
      <c r="I53" s="62">
        <v>3626</v>
      </c>
      <c r="J53" s="124">
        <v>0.51900000000000002</v>
      </c>
      <c r="K53" s="148"/>
      <c r="L53" s="62">
        <v>105456.48696886412</v>
      </c>
      <c r="M53" s="120">
        <v>0.80120000000000002</v>
      </c>
      <c r="N53" s="118">
        <v>59880.557039304884</v>
      </c>
      <c r="O53" s="148"/>
      <c r="Q53"/>
      <c r="R53"/>
      <c r="S53"/>
    </row>
    <row r="54" spans="1:19" ht="15" customHeight="1">
      <c r="A54" s="7"/>
      <c r="B54" s="690"/>
      <c r="C54" s="689" t="s">
        <v>387</v>
      </c>
      <c r="D54" s="126">
        <v>1263944.3988132209</v>
      </c>
      <c r="E54" s="126">
        <v>684855.81266002858</v>
      </c>
      <c r="F54" s="743">
        <v>0.3392</v>
      </c>
      <c r="G54" s="126">
        <v>1331521.351963344</v>
      </c>
      <c r="H54" s="743">
        <v>0.1095</v>
      </c>
      <c r="I54" s="126">
        <v>105096</v>
      </c>
      <c r="J54" s="743">
        <v>0.33100000000000002</v>
      </c>
      <c r="K54" s="140"/>
      <c r="L54" s="126">
        <v>374216.88945987716</v>
      </c>
      <c r="M54" s="837">
        <v>0.28100000000000003</v>
      </c>
      <c r="N54" s="126">
        <v>70665.554285854538</v>
      </c>
      <c r="O54" s="126">
        <v>-80185.127758386574</v>
      </c>
      <c r="Q54"/>
      <c r="R54"/>
      <c r="S54"/>
    </row>
    <row r="55" spans="1:19" ht="15" customHeight="1">
      <c r="B55" s="904" t="s">
        <v>878</v>
      </c>
      <c r="C55" s="130" t="s">
        <v>373</v>
      </c>
      <c r="D55" s="118"/>
      <c r="E55" s="118"/>
      <c r="F55" s="119">
        <v>0</v>
      </c>
      <c r="G55" s="118"/>
      <c r="H55" s="124">
        <v>0</v>
      </c>
      <c r="I55" s="62"/>
      <c r="J55" s="124">
        <v>0</v>
      </c>
      <c r="K55" s="265"/>
      <c r="L55" s="62"/>
      <c r="M55" s="120">
        <v>0</v>
      </c>
      <c r="N55" s="118"/>
      <c r="O55" s="265"/>
      <c r="Q55"/>
      <c r="R55"/>
      <c r="S55"/>
    </row>
    <row r="56" spans="1:19" ht="15" customHeight="1">
      <c r="B56" s="905"/>
      <c r="C56" s="117" t="s">
        <v>374</v>
      </c>
      <c r="D56" s="118">
        <v>19538.033090000001</v>
      </c>
      <c r="E56" s="118">
        <v>4824.24503</v>
      </c>
      <c r="F56" s="119">
        <v>0.54</v>
      </c>
      <c r="G56" s="118">
        <v>22131.251855792001</v>
      </c>
      <c r="H56" s="124">
        <v>5.0000000000000001E-4</v>
      </c>
      <c r="I56" s="62">
        <v>718</v>
      </c>
      <c r="J56" s="124">
        <v>0.15939999999999999</v>
      </c>
      <c r="K56" s="148"/>
      <c r="L56" s="62">
        <v>546.84315505252175</v>
      </c>
      <c r="M56" s="120">
        <v>2.47E-2</v>
      </c>
      <c r="N56" s="118">
        <v>1.762399190065888</v>
      </c>
      <c r="O56" s="148"/>
      <c r="Q56"/>
      <c r="R56"/>
      <c r="S56"/>
    </row>
    <row r="57" spans="1:19" ht="15" customHeight="1">
      <c r="B57" s="905"/>
      <c r="C57" s="117" t="s">
        <v>375</v>
      </c>
      <c r="D57" s="118">
        <v>95713.679989999699</v>
      </c>
      <c r="E57" s="118">
        <v>12911.79134</v>
      </c>
      <c r="F57" s="119">
        <v>0.60470000000000002</v>
      </c>
      <c r="G57" s="118">
        <v>108131.2805126672</v>
      </c>
      <c r="H57" s="124">
        <v>1E-3</v>
      </c>
      <c r="I57" s="62">
        <v>4748</v>
      </c>
      <c r="J57" s="124">
        <v>0.17649999999999999</v>
      </c>
      <c r="K57" s="148"/>
      <c r="L57" s="62">
        <v>5000.2105367893273</v>
      </c>
      <c r="M57" s="120">
        <v>4.6199999999999998E-2</v>
      </c>
      <c r="N57" s="118">
        <v>19.077993311746443</v>
      </c>
      <c r="O57" s="148"/>
      <c r="Q57"/>
      <c r="R57"/>
      <c r="S57"/>
    </row>
    <row r="58" spans="1:19" ht="15" customHeight="1">
      <c r="B58" s="123"/>
      <c r="C58" s="117" t="s">
        <v>376</v>
      </c>
      <c r="D58" s="118">
        <v>343418.04383741703</v>
      </c>
      <c r="E58" s="118">
        <v>22189.922399999999</v>
      </c>
      <c r="F58" s="119">
        <v>0.46239999999999998</v>
      </c>
      <c r="G58" s="118">
        <v>363536.26696239022</v>
      </c>
      <c r="H58" s="124">
        <v>2E-3</v>
      </c>
      <c r="I58" s="62">
        <v>29124</v>
      </c>
      <c r="J58" s="124">
        <v>0.20219999999999999</v>
      </c>
      <c r="K58" s="148"/>
      <c r="L58" s="62">
        <v>31404.98056489701</v>
      </c>
      <c r="M58" s="120">
        <v>8.6400000000000005E-2</v>
      </c>
      <c r="N58" s="118">
        <v>146.8249818004127</v>
      </c>
      <c r="O58" s="148"/>
      <c r="Q58"/>
      <c r="R58"/>
      <c r="S58"/>
    </row>
    <row r="59" spans="1:19" ht="15" customHeight="1">
      <c r="B59" s="123"/>
      <c r="C59" s="117" t="s">
        <v>377</v>
      </c>
      <c r="D59" s="118">
        <v>467484.14503664704</v>
      </c>
      <c r="E59" s="118">
        <v>15745.515472097799</v>
      </c>
      <c r="F59" s="119">
        <v>0.60160000000000002</v>
      </c>
      <c r="G59" s="118">
        <v>475982.64624674869</v>
      </c>
      <c r="H59" s="124">
        <v>4.0000000000000001E-3</v>
      </c>
      <c r="I59" s="62">
        <v>42073</v>
      </c>
      <c r="J59" s="124">
        <v>0.26550000000000001</v>
      </c>
      <c r="K59" s="148"/>
      <c r="L59" s="62">
        <v>84318.626837551594</v>
      </c>
      <c r="M59" s="120">
        <v>0.17710000000000001</v>
      </c>
      <c r="N59" s="118">
        <v>505.39579931841655</v>
      </c>
      <c r="O59" s="148"/>
      <c r="Q59"/>
      <c r="R59"/>
      <c r="S59"/>
    </row>
    <row r="60" spans="1:19" ht="15" customHeight="1">
      <c r="B60" s="123"/>
      <c r="C60" s="117" t="s">
        <v>378</v>
      </c>
      <c r="D60" s="118">
        <v>274635.41730827</v>
      </c>
      <c r="E60" s="118">
        <v>6538.6639524861303</v>
      </c>
      <c r="F60" s="119">
        <v>0.63219999999999998</v>
      </c>
      <c r="G60" s="118">
        <v>279789.36173451762</v>
      </c>
      <c r="H60" s="124">
        <v>7.0000000000000001E-3</v>
      </c>
      <c r="I60" s="62">
        <v>29175</v>
      </c>
      <c r="J60" s="124">
        <v>0.26579999999999998</v>
      </c>
      <c r="K60" s="148"/>
      <c r="L60" s="62">
        <v>67643.372322176321</v>
      </c>
      <c r="M60" s="120">
        <v>0.24179999999999999</v>
      </c>
      <c r="N60" s="118">
        <v>520.44064974137746</v>
      </c>
      <c r="O60" s="148"/>
      <c r="Q60"/>
      <c r="R60"/>
      <c r="S60"/>
    </row>
    <row r="61" spans="1:19" ht="15" customHeight="1">
      <c r="B61" s="123"/>
      <c r="C61" s="117" t="s">
        <v>379</v>
      </c>
      <c r="D61" s="118">
        <v>200154.57480737299</v>
      </c>
      <c r="E61" s="118">
        <v>4270.5530793005</v>
      </c>
      <c r="F61" s="119">
        <v>0.68700000000000006</v>
      </c>
      <c r="G61" s="118">
        <v>204052.50441304417</v>
      </c>
      <c r="H61" s="124">
        <v>1.2999999999999999E-2</v>
      </c>
      <c r="I61" s="62">
        <v>21218</v>
      </c>
      <c r="J61" s="124">
        <v>0.27329999999999999</v>
      </c>
      <c r="K61" s="148"/>
      <c r="L61" s="62">
        <v>66449.392974943665</v>
      </c>
      <c r="M61" s="120">
        <v>0.3256</v>
      </c>
      <c r="N61" s="118">
        <v>724.68360637900457</v>
      </c>
      <c r="O61" s="148"/>
      <c r="Q61"/>
      <c r="R61"/>
      <c r="S61"/>
    </row>
    <row r="62" spans="1:19" ht="15" customHeight="1">
      <c r="B62" s="123"/>
      <c r="C62" s="117" t="s">
        <v>380</v>
      </c>
      <c r="D62" s="118">
        <v>133818.51326000001</v>
      </c>
      <c r="E62" s="118">
        <v>2947.3377558636798</v>
      </c>
      <c r="F62" s="119">
        <v>0.54400000000000004</v>
      </c>
      <c r="G62" s="118">
        <v>131956.32323791637</v>
      </c>
      <c r="H62" s="124">
        <v>2.3E-2</v>
      </c>
      <c r="I62" s="62">
        <v>14137</v>
      </c>
      <c r="J62" s="124">
        <v>0.26390000000000002</v>
      </c>
      <c r="K62" s="148"/>
      <c r="L62" s="62">
        <v>48877.465021315948</v>
      </c>
      <c r="M62" s="120">
        <v>0.37040000000000001</v>
      </c>
      <c r="N62" s="118">
        <v>800.59204295085863</v>
      </c>
      <c r="O62" s="148"/>
      <c r="Q62"/>
      <c r="R62"/>
      <c r="S62"/>
    </row>
    <row r="63" spans="1:19" ht="15" customHeight="1">
      <c r="B63" s="123"/>
      <c r="C63" s="117" t="s">
        <v>381</v>
      </c>
      <c r="D63" s="118">
        <v>88078.707770662702</v>
      </c>
      <c r="E63" s="118">
        <v>1821.53460421771</v>
      </c>
      <c r="F63" s="119">
        <v>0.63129999999999997</v>
      </c>
      <c r="G63" s="118">
        <v>88592.754917127473</v>
      </c>
      <c r="H63" s="124">
        <v>3.6999999999999998E-2</v>
      </c>
      <c r="I63" s="62">
        <v>9992</v>
      </c>
      <c r="J63" s="124">
        <v>0.27310000000000001</v>
      </c>
      <c r="K63" s="148"/>
      <c r="L63" s="62">
        <v>36491.285159511543</v>
      </c>
      <c r="M63" s="120">
        <v>0.41189999999999999</v>
      </c>
      <c r="N63" s="118">
        <v>894.90149761171085</v>
      </c>
      <c r="O63" s="148"/>
      <c r="Q63"/>
      <c r="R63"/>
      <c r="S63"/>
    </row>
    <row r="64" spans="1:19" ht="15" customHeight="1">
      <c r="B64" s="123"/>
      <c r="C64" s="117" t="s">
        <v>382</v>
      </c>
      <c r="D64" s="118">
        <v>66298.400069999901</v>
      </c>
      <c r="E64" s="118">
        <v>1868.0955100000001</v>
      </c>
      <c r="F64" s="119">
        <v>0.61040000000000005</v>
      </c>
      <c r="G64" s="118">
        <v>63830.180911976124</v>
      </c>
      <c r="H64" s="124">
        <v>5.8999999999999997E-2</v>
      </c>
      <c r="I64" s="62">
        <v>8013</v>
      </c>
      <c r="J64" s="124">
        <v>0.29470000000000002</v>
      </c>
      <c r="K64" s="148"/>
      <c r="L64" s="62">
        <v>29783.153538712013</v>
      </c>
      <c r="M64" s="120">
        <v>0.46660000000000001</v>
      </c>
      <c r="N64" s="118">
        <v>1109.5174398470758</v>
      </c>
      <c r="O64" s="148"/>
      <c r="Q64"/>
      <c r="R64"/>
      <c r="S64"/>
    </row>
    <row r="65" spans="1:19" ht="15" customHeight="1">
      <c r="A65" s="7"/>
      <c r="B65" s="123"/>
      <c r="C65" s="117" t="s">
        <v>383</v>
      </c>
      <c r="D65" s="118">
        <v>51613.5115800001</v>
      </c>
      <c r="E65" s="118">
        <v>702.68477000000007</v>
      </c>
      <c r="F65" s="119">
        <v>0.70669999999999999</v>
      </c>
      <c r="G65" s="118">
        <v>48413.798580280993</v>
      </c>
      <c r="H65" s="124">
        <v>8.2900000000000001E-2</v>
      </c>
      <c r="I65" s="62">
        <v>6672</v>
      </c>
      <c r="J65" s="124">
        <v>0.30420000000000003</v>
      </c>
      <c r="K65" s="148"/>
      <c r="L65" s="62">
        <v>24731.038053603748</v>
      </c>
      <c r="M65" s="120">
        <v>0.51080000000000003</v>
      </c>
      <c r="N65" s="118">
        <v>1222.416836087225</v>
      </c>
      <c r="O65" s="148"/>
      <c r="Q65"/>
      <c r="R65"/>
      <c r="S65"/>
    </row>
    <row r="66" spans="1:19" ht="15" customHeight="1">
      <c r="A66" s="7"/>
      <c r="B66" s="123"/>
      <c r="C66" s="117" t="s">
        <v>384</v>
      </c>
      <c r="D66" s="118">
        <v>132822.10234321101</v>
      </c>
      <c r="E66" s="118">
        <v>3665.4315294932603</v>
      </c>
      <c r="F66" s="119">
        <v>0.3271</v>
      </c>
      <c r="G66" s="118">
        <v>128612.15736363833</v>
      </c>
      <c r="H66" s="124">
        <v>0.115</v>
      </c>
      <c r="I66" s="62">
        <v>13087</v>
      </c>
      <c r="J66" s="124">
        <v>0.34429999999999999</v>
      </c>
      <c r="K66" s="148"/>
      <c r="L66" s="62">
        <v>82054.430699969191</v>
      </c>
      <c r="M66" s="120">
        <v>0.63800000000000001</v>
      </c>
      <c r="N66" s="118">
        <v>5093.0559994155356</v>
      </c>
      <c r="O66" s="148"/>
      <c r="Q66"/>
      <c r="R66"/>
      <c r="S66"/>
    </row>
    <row r="67" spans="1:19" ht="15" customHeight="1">
      <c r="A67" s="7"/>
      <c r="B67" s="123"/>
      <c r="C67" s="117" t="s">
        <v>385</v>
      </c>
      <c r="D67" s="118">
        <v>25022.091</v>
      </c>
      <c r="E67" s="118">
        <v>1145.2886299999998</v>
      </c>
      <c r="F67" s="119">
        <v>0.24940000000000001</v>
      </c>
      <c r="G67" s="118">
        <v>25306.755047000002</v>
      </c>
      <c r="H67" s="124">
        <v>0.41339999999999999</v>
      </c>
      <c r="I67" s="62">
        <v>2509</v>
      </c>
      <c r="J67" s="124">
        <v>0.30830000000000002</v>
      </c>
      <c r="K67" s="148"/>
      <c r="L67" s="62">
        <v>20460.467564787003</v>
      </c>
      <c r="M67" s="120">
        <v>0.8085</v>
      </c>
      <c r="N67" s="118">
        <v>3288.0488194556638</v>
      </c>
      <c r="O67" s="148"/>
      <c r="Q67"/>
      <c r="R67"/>
      <c r="S67"/>
    </row>
    <row r="68" spans="1:19" ht="15" customHeight="1">
      <c r="A68" s="7"/>
      <c r="B68" s="123"/>
      <c r="C68" s="117" t="s">
        <v>386</v>
      </c>
      <c r="D68" s="118">
        <v>181347.80104764501</v>
      </c>
      <c r="E68" s="118">
        <v>2781.3050200000002</v>
      </c>
      <c r="F68" s="119">
        <v>0.24229999999999999</v>
      </c>
      <c r="G68" s="118">
        <v>182021.71093864599</v>
      </c>
      <c r="H68" s="124">
        <v>1</v>
      </c>
      <c r="I68" s="62">
        <v>11491</v>
      </c>
      <c r="J68" s="124">
        <v>0.55059999999999998</v>
      </c>
      <c r="K68" s="148"/>
      <c r="L68" s="62">
        <v>200685.27121085813</v>
      </c>
      <c r="M68" s="120">
        <v>1.1025</v>
      </c>
      <c r="N68" s="118">
        <v>84157.555937954996</v>
      </c>
      <c r="O68" s="148"/>
      <c r="Q68"/>
      <c r="R68"/>
      <c r="S68"/>
    </row>
    <row r="69" spans="1:19" ht="15" customHeight="1">
      <c r="A69" s="7"/>
      <c r="B69" s="690"/>
      <c r="C69" s="689" t="s">
        <v>387</v>
      </c>
      <c r="D69" s="126">
        <v>2079945.0211412252</v>
      </c>
      <c r="E69" s="126">
        <v>81412.369093459085</v>
      </c>
      <c r="F69" s="743">
        <v>0.53749999999999998</v>
      </c>
      <c r="G69" s="126">
        <v>2122356.9927217453</v>
      </c>
      <c r="H69" s="743">
        <v>0.1077</v>
      </c>
      <c r="I69" s="126">
        <v>192957</v>
      </c>
      <c r="J69" s="743">
        <v>0.28149999999999997</v>
      </c>
      <c r="K69" s="140"/>
      <c r="L69" s="126">
        <v>698446.5376401681</v>
      </c>
      <c r="M69" s="837">
        <v>0.3291</v>
      </c>
      <c r="N69" s="126">
        <v>98484.274003064085</v>
      </c>
      <c r="O69" s="126">
        <v>-105801.78670575365</v>
      </c>
      <c r="Q69"/>
      <c r="R69"/>
      <c r="S69"/>
    </row>
    <row r="70" spans="1:19" ht="15" customHeight="1" thickBot="1">
      <c r="A70" s="7"/>
      <c r="B70" s="145" t="s">
        <v>2</v>
      </c>
      <c r="C70" s="131"/>
      <c r="D70" s="132">
        <v>27302923.151694883</v>
      </c>
      <c r="E70" s="132">
        <v>2607250.2926764828</v>
      </c>
      <c r="F70" s="133" t="s">
        <v>664</v>
      </c>
      <c r="G70" s="132">
        <v>28098165.224384733</v>
      </c>
      <c r="H70" s="133" t="s">
        <v>664</v>
      </c>
      <c r="I70" s="132">
        <v>2152058</v>
      </c>
      <c r="J70" s="133" t="s">
        <v>664</v>
      </c>
      <c r="K70" s="132">
        <v>0</v>
      </c>
      <c r="L70" s="132">
        <v>6353342.7709368141</v>
      </c>
      <c r="M70" s="838">
        <v>0.2261</v>
      </c>
      <c r="N70" s="132">
        <v>491965.92448169965</v>
      </c>
      <c r="O70" s="132">
        <v>-411005.12195874273</v>
      </c>
      <c r="Q70"/>
      <c r="R70"/>
      <c r="S70"/>
    </row>
    <row r="71" spans="1:19" ht="15" customHeight="1" thickTop="1">
      <c r="B71" s="139" t="s">
        <v>388</v>
      </c>
      <c r="C71" s="51"/>
      <c r="D71" s="51"/>
      <c r="E71" s="51"/>
      <c r="F71" s="51"/>
      <c r="G71" s="51"/>
      <c r="H71" s="51"/>
      <c r="I71" s="51"/>
      <c r="J71" s="51"/>
      <c r="K71" s="51"/>
      <c r="L71" s="51"/>
      <c r="M71" s="51"/>
      <c r="N71" s="51"/>
      <c r="O71" s="51"/>
      <c r="Q71"/>
      <c r="R71"/>
      <c r="S71"/>
    </row>
    <row r="72" spans="1:19" ht="15" customHeight="1">
      <c r="O72" s="730"/>
      <c r="Q72"/>
      <c r="R72"/>
      <c r="S72"/>
    </row>
    <row r="73" spans="1:19" ht="15" customHeight="1">
      <c r="C73" s="861" t="s">
        <v>667</v>
      </c>
      <c r="D73" s="861"/>
      <c r="E73" s="861"/>
      <c r="F73" s="861"/>
      <c r="G73" s="861"/>
      <c r="H73" s="861"/>
      <c r="I73" s="861"/>
      <c r="J73" s="861"/>
      <c r="K73" s="861"/>
      <c r="L73" s="861"/>
      <c r="M73" s="861"/>
      <c r="N73" s="861"/>
      <c r="O73" s="861"/>
      <c r="Q73"/>
      <c r="R73"/>
      <c r="S73"/>
    </row>
    <row r="74" spans="1:19" ht="15" customHeight="1">
      <c r="C74" s="546"/>
      <c r="D74" s="546" t="s">
        <v>297</v>
      </c>
      <c r="E74" s="546" t="s">
        <v>298</v>
      </c>
      <c r="F74" s="546" t="s">
        <v>299</v>
      </c>
      <c r="G74" s="546" t="s">
        <v>300</v>
      </c>
      <c r="H74" s="546" t="s">
        <v>301</v>
      </c>
      <c r="I74" s="546" t="s">
        <v>302</v>
      </c>
      <c r="J74" s="546" t="s">
        <v>303</v>
      </c>
      <c r="K74" s="546" t="s">
        <v>684</v>
      </c>
      <c r="L74" s="546" t="s">
        <v>685</v>
      </c>
      <c r="M74" s="546" t="s">
        <v>686</v>
      </c>
      <c r="N74" s="546" t="s">
        <v>687</v>
      </c>
      <c r="O74" s="546" t="s">
        <v>688</v>
      </c>
      <c r="Q74"/>
      <c r="R74"/>
      <c r="S74"/>
    </row>
    <row r="75" spans="1:19" ht="45" customHeight="1">
      <c r="B75" s="463"/>
      <c r="C75" s="727" t="s">
        <v>362</v>
      </c>
      <c r="D75" s="726" t="s">
        <v>363</v>
      </c>
      <c r="E75" s="726" t="s">
        <v>874</v>
      </c>
      <c r="F75" s="726" t="s">
        <v>364</v>
      </c>
      <c r="G75" s="726" t="s">
        <v>365</v>
      </c>
      <c r="H75" s="726" t="s">
        <v>366</v>
      </c>
      <c r="I75" s="726" t="s">
        <v>367</v>
      </c>
      <c r="J75" s="726" t="s">
        <v>368</v>
      </c>
      <c r="K75" s="726" t="s">
        <v>369</v>
      </c>
      <c r="L75" s="727" t="s">
        <v>1</v>
      </c>
      <c r="M75" s="726" t="s">
        <v>354</v>
      </c>
      <c r="N75" s="727" t="s">
        <v>370</v>
      </c>
      <c r="O75" s="726" t="s">
        <v>371</v>
      </c>
      <c r="Q75"/>
      <c r="R75"/>
      <c r="S75"/>
    </row>
    <row r="76" spans="1:19" ht="15" customHeight="1">
      <c r="B76" s="904" t="s">
        <v>875</v>
      </c>
      <c r="C76" s="117" t="s">
        <v>373</v>
      </c>
      <c r="D76" s="118"/>
      <c r="E76" s="118"/>
      <c r="F76" s="119"/>
      <c r="G76" s="118"/>
      <c r="H76" s="118"/>
      <c r="I76" s="118"/>
      <c r="J76" s="118"/>
      <c r="K76" s="265"/>
      <c r="L76" s="121"/>
      <c r="M76" s="120"/>
      <c r="N76" s="118"/>
      <c r="O76" s="265"/>
      <c r="Q76"/>
      <c r="R76"/>
      <c r="S76"/>
    </row>
    <row r="77" spans="1:19" ht="15" customHeight="1">
      <c r="B77" s="905"/>
      <c r="C77" s="117" t="s">
        <v>374</v>
      </c>
      <c r="D77" s="118">
        <v>91754.971999999805</v>
      </c>
      <c r="E77" s="118">
        <v>2939.7350000000001</v>
      </c>
      <c r="F77" s="124">
        <v>0.97529999999999994</v>
      </c>
      <c r="G77" s="62">
        <v>94622.130999999994</v>
      </c>
      <c r="H77" s="124">
        <v>5.0000000000000001E-4</v>
      </c>
      <c r="I77" s="62">
        <v>1222</v>
      </c>
      <c r="J77" s="124">
        <v>0.1623</v>
      </c>
      <c r="K77" s="148">
        <v>0</v>
      </c>
      <c r="L77" s="62">
        <v>2241.3980418165584</v>
      </c>
      <c r="M77" s="120">
        <v>2.3699999999999999E-2</v>
      </c>
      <c r="N77" s="62">
        <v>7.6804362258043648</v>
      </c>
      <c r="O77" s="148"/>
      <c r="Q77"/>
      <c r="R77"/>
      <c r="S77"/>
    </row>
    <row r="78" spans="1:19" ht="15" customHeight="1">
      <c r="B78" s="905"/>
      <c r="C78" s="117" t="s">
        <v>375</v>
      </c>
      <c r="D78" s="118">
        <v>9132510.6465073004</v>
      </c>
      <c r="E78" s="118">
        <v>52454.177486070497</v>
      </c>
      <c r="F78" s="124">
        <v>0.9264</v>
      </c>
      <c r="G78" s="62">
        <v>9303387.3825378437</v>
      </c>
      <c r="H78" s="124">
        <v>8.9999999999999998E-4</v>
      </c>
      <c r="I78" s="62">
        <v>166840</v>
      </c>
      <c r="J78" s="124">
        <v>0.21279999999999999</v>
      </c>
      <c r="K78" s="148"/>
      <c r="L78" s="62">
        <v>454273.11139393301</v>
      </c>
      <c r="M78" s="120">
        <v>4.8800000000000003E-2</v>
      </c>
      <c r="N78" s="62">
        <v>1774.1712008405575</v>
      </c>
      <c r="O78" s="148"/>
      <c r="Q78"/>
      <c r="R78"/>
      <c r="S78"/>
    </row>
    <row r="79" spans="1:19" ht="15" customHeight="1">
      <c r="B79" s="123"/>
      <c r="C79" s="117" t="s">
        <v>376</v>
      </c>
      <c r="D79" s="118">
        <v>4145161.7434713803</v>
      </c>
      <c r="E79" s="118">
        <v>36080.333378993302</v>
      </c>
      <c r="F79" s="124">
        <v>1.0062</v>
      </c>
      <c r="G79" s="62">
        <v>4240069.2837556275</v>
      </c>
      <c r="H79" s="124">
        <v>2E-3</v>
      </c>
      <c r="I79" s="62">
        <v>63094</v>
      </c>
      <c r="J79" s="124">
        <v>0.1971</v>
      </c>
      <c r="K79" s="148"/>
      <c r="L79" s="62">
        <v>340720.65184677654</v>
      </c>
      <c r="M79" s="120">
        <v>8.0399999999999999E-2</v>
      </c>
      <c r="N79" s="62">
        <v>1614.1544123825163</v>
      </c>
      <c r="O79" s="148"/>
      <c r="Q79"/>
      <c r="R79"/>
      <c r="S79"/>
    </row>
    <row r="80" spans="1:19" ht="15" customHeight="1">
      <c r="B80" s="123"/>
      <c r="C80" s="117" t="s">
        <v>377</v>
      </c>
      <c r="D80" s="118">
        <v>2417771.6813271865</v>
      </c>
      <c r="E80" s="118">
        <v>17847.381104333461</v>
      </c>
      <c r="F80" s="124">
        <v>0.94920000000000004</v>
      </c>
      <c r="G80" s="62">
        <v>2476111.1345593417</v>
      </c>
      <c r="H80" s="124">
        <v>4.0000000000000001E-3</v>
      </c>
      <c r="I80" s="62">
        <v>38793</v>
      </c>
      <c r="J80" s="124">
        <v>0.19409999999999999</v>
      </c>
      <c r="K80" s="148"/>
      <c r="L80" s="62">
        <v>333767.11958377343</v>
      </c>
      <c r="M80" s="120">
        <v>0.1348</v>
      </c>
      <c r="N80" s="62">
        <v>1909.3956503215054</v>
      </c>
      <c r="O80" s="148"/>
      <c r="Q80"/>
      <c r="R80"/>
      <c r="S80"/>
    </row>
    <row r="81" spans="2:19" ht="15" customHeight="1">
      <c r="B81" s="123"/>
      <c r="C81" s="117" t="s">
        <v>378</v>
      </c>
      <c r="D81" s="118">
        <v>1710786.5259144949</v>
      </c>
      <c r="E81" s="118">
        <v>7441.2537444008994</v>
      </c>
      <c r="F81" s="124">
        <v>0.90280000000000005</v>
      </c>
      <c r="G81" s="62">
        <v>1721471.4001928796</v>
      </c>
      <c r="H81" s="124">
        <v>7.0000000000000001E-3</v>
      </c>
      <c r="I81" s="62">
        <v>27565</v>
      </c>
      <c r="J81" s="124">
        <v>0.20419999999999999</v>
      </c>
      <c r="K81" s="148"/>
      <c r="L81" s="62">
        <v>362346.74774434121</v>
      </c>
      <c r="M81" s="120">
        <v>0.21049999999999999</v>
      </c>
      <c r="N81" s="62">
        <v>2472.5456082918208</v>
      </c>
      <c r="O81" s="148"/>
      <c r="Q81"/>
      <c r="R81"/>
      <c r="S81"/>
    </row>
    <row r="82" spans="2:19" ht="15" customHeight="1">
      <c r="B82" s="123"/>
      <c r="C82" s="117" t="s">
        <v>379</v>
      </c>
      <c r="D82" s="118">
        <v>1137015.0814904026</v>
      </c>
      <c r="E82" s="118">
        <v>5959.1981574847505</v>
      </c>
      <c r="F82" s="124">
        <v>0.91969999999999996</v>
      </c>
      <c r="G82" s="62">
        <v>1139407.0964138608</v>
      </c>
      <c r="H82" s="124">
        <v>1.2999999999999999E-2</v>
      </c>
      <c r="I82" s="62">
        <v>18669</v>
      </c>
      <c r="J82" s="124">
        <v>0.20660000000000001</v>
      </c>
      <c r="K82" s="148"/>
      <c r="L82" s="62">
        <v>363940.71398765524</v>
      </c>
      <c r="M82" s="120">
        <v>0.31940000000000002</v>
      </c>
      <c r="N82" s="62">
        <v>3043.5761406384204</v>
      </c>
      <c r="O82" s="148"/>
      <c r="Q82"/>
      <c r="R82"/>
      <c r="S82"/>
    </row>
    <row r="83" spans="2:19" ht="15" customHeight="1">
      <c r="B83" s="123"/>
      <c r="C83" s="117" t="s">
        <v>380</v>
      </c>
      <c r="D83" s="118">
        <v>760517.54069409927</v>
      </c>
      <c r="E83" s="118">
        <v>3249.9104819652998</v>
      </c>
      <c r="F83" s="124">
        <v>1.0342</v>
      </c>
      <c r="G83" s="62">
        <v>749065.3871727268</v>
      </c>
      <c r="H83" s="124">
        <v>2.29E-2</v>
      </c>
      <c r="I83" s="62">
        <v>12782</v>
      </c>
      <c r="J83" s="124">
        <v>0.20519999999999999</v>
      </c>
      <c r="K83" s="148"/>
      <c r="L83" s="62">
        <v>339016.31649853755</v>
      </c>
      <c r="M83" s="120">
        <v>0.4526</v>
      </c>
      <c r="N83" s="62">
        <v>3507.696255461276</v>
      </c>
      <c r="O83" s="148"/>
      <c r="Q83"/>
      <c r="R83"/>
      <c r="S83"/>
    </row>
    <row r="84" spans="2:19" ht="15" customHeight="1">
      <c r="B84" s="123"/>
      <c r="C84" s="117" t="s">
        <v>381</v>
      </c>
      <c r="D84" s="118">
        <v>785748.10482426977</v>
      </c>
      <c r="E84" s="118">
        <v>4341.5392650862395</v>
      </c>
      <c r="F84" s="124">
        <v>0.98819999999999997</v>
      </c>
      <c r="G84" s="62">
        <v>794190.83102571033</v>
      </c>
      <c r="H84" s="124">
        <v>3.7100000000000001E-2</v>
      </c>
      <c r="I84" s="62">
        <v>13716</v>
      </c>
      <c r="J84" s="124">
        <v>0.1938</v>
      </c>
      <c r="K84" s="148"/>
      <c r="L84" s="62">
        <v>447293.31418319704</v>
      </c>
      <c r="M84" s="120">
        <v>0.56320000000000003</v>
      </c>
      <c r="N84" s="62">
        <v>5732.5377008885935</v>
      </c>
      <c r="O84" s="148"/>
      <c r="Q84"/>
      <c r="R84"/>
      <c r="S84"/>
    </row>
    <row r="85" spans="2:19" ht="15" customHeight="1">
      <c r="B85" s="123"/>
      <c r="C85" s="117" t="s">
        <v>382</v>
      </c>
      <c r="D85" s="118">
        <v>553512.87321645929</v>
      </c>
      <c r="E85" s="118">
        <v>3840.0865261008848</v>
      </c>
      <c r="F85" s="124">
        <v>0.69799999999999995</v>
      </c>
      <c r="G85" s="62">
        <v>488344.13856766379</v>
      </c>
      <c r="H85" s="124">
        <v>5.9299999999999999E-2</v>
      </c>
      <c r="I85" s="62">
        <v>8587</v>
      </c>
      <c r="J85" s="124">
        <v>0.1938</v>
      </c>
      <c r="K85" s="148"/>
      <c r="L85" s="62">
        <v>353050.23790018295</v>
      </c>
      <c r="M85" s="120">
        <v>0.72299999999999998</v>
      </c>
      <c r="N85" s="62">
        <v>5633.2814272938758</v>
      </c>
      <c r="O85" s="148"/>
      <c r="Q85"/>
      <c r="R85"/>
      <c r="S85"/>
    </row>
    <row r="86" spans="2:19" ht="15" customHeight="1">
      <c r="B86" s="123"/>
      <c r="C86" s="117" t="s">
        <v>383</v>
      </c>
      <c r="D86" s="118">
        <v>366073.76995164837</v>
      </c>
      <c r="E86" s="118">
        <v>511.20063380626493</v>
      </c>
      <c r="F86" s="124">
        <v>0.59099999999999997</v>
      </c>
      <c r="G86" s="62">
        <v>321241.36649727874</v>
      </c>
      <c r="H86" s="124">
        <v>8.4699999999999998E-2</v>
      </c>
      <c r="I86" s="62">
        <v>5575</v>
      </c>
      <c r="J86" s="124">
        <v>0.1928</v>
      </c>
      <c r="K86" s="148"/>
      <c r="L86" s="62">
        <v>273752.2654292495</v>
      </c>
      <c r="M86" s="120">
        <v>0.85219999999999996</v>
      </c>
      <c r="N86" s="62">
        <v>5325.1408919880751</v>
      </c>
      <c r="O86" s="148"/>
      <c r="Q86"/>
      <c r="R86"/>
      <c r="S86"/>
    </row>
    <row r="87" spans="2:19" ht="15" customHeight="1">
      <c r="B87" s="123"/>
      <c r="C87" s="117" t="s">
        <v>384</v>
      </c>
      <c r="D87" s="118">
        <v>869501.33838999888</v>
      </c>
      <c r="E87" s="118">
        <v>2959.8703200000004</v>
      </c>
      <c r="F87" s="124">
        <v>0.77029999999999998</v>
      </c>
      <c r="G87" s="62">
        <v>768110.60332855431</v>
      </c>
      <c r="H87" s="124">
        <v>0.115</v>
      </c>
      <c r="I87" s="62">
        <v>13164</v>
      </c>
      <c r="J87" s="124">
        <v>0.1711</v>
      </c>
      <c r="K87" s="148"/>
      <c r="L87" s="62">
        <v>642434.41484636965</v>
      </c>
      <c r="M87" s="120">
        <v>0.83640000000000003</v>
      </c>
      <c r="N87" s="62">
        <v>15109.848274329333</v>
      </c>
      <c r="O87" s="148"/>
      <c r="Q87"/>
      <c r="R87"/>
      <c r="S87"/>
    </row>
    <row r="88" spans="2:19" ht="15" customHeight="1">
      <c r="B88" s="123"/>
      <c r="C88" s="117" t="s">
        <v>385</v>
      </c>
      <c r="D88" s="118">
        <v>276594.4115702532</v>
      </c>
      <c r="E88" s="118">
        <v>282.75842193494856</v>
      </c>
      <c r="F88" s="124">
        <v>0.96289999999999998</v>
      </c>
      <c r="G88" s="62">
        <v>276819.08296025317</v>
      </c>
      <c r="H88" s="124">
        <v>0.29089999999999999</v>
      </c>
      <c r="I88" s="62">
        <v>4156</v>
      </c>
      <c r="J88" s="124">
        <v>0.26069999999999999</v>
      </c>
      <c r="K88" s="148"/>
      <c r="L88" s="62">
        <v>402065.35232427932</v>
      </c>
      <c r="M88" s="120">
        <v>1.4523999999999999</v>
      </c>
      <c r="N88" s="62">
        <v>18591.368135695968</v>
      </c>
      <c r="O88" s="148"/>
      <c r="Q88"/>
      <c r="R88"/>
      <c r="S88"/>
    </row>
    <row r="89" spans="2:19" ht="15" customHeight="1">
      <c r="B89" s="123"/>
      <c r="C89" s="117" t="s">
        <v>386</v>
      </c>
      <c r="D89" s="118">
        <v>1077772.1232809916</v>
      </c>
      <c r="E89" s="118">
        <v>569.20708326908925</v>
      </c>
      <c r="F89" s="124">
        <v>0.99470000000000003</v>
      </c>
      <c r="G89" s="62">
        <v>1078338.3058727516</v>
      </c>
      <c r="H89" s="124">
        <v>1</v>
      </c>
      <c r="I89" s="62">
        <v>12403</v>
      </c>
      <c r="J89" s="124">
        <v>0.29420000000000002</v>
      </c>
      <c r="K89" s="148"/>
      <c r="L89" s="62">
        <v>963147.44824572385</v>
      </c>
      <c r="M89" s="120">
        <v>0.89319999999999999</v>
      </c>
      <c r="N89" s="62">
        <v>264616.62464225857</v>
      </c>
      <c r="O89" s="148"/>
      <c r="Q89"/>
      <c r="R89"/>
      <c r="S89"/>
    </row>
    <row r="90" spans="2:19" ht="15" customHeight="1">
      <c r="B90" s="690"/>
      <c r="C90" s="689" t="s">
        <v>387</v>
      </c>
      <c r="D90" s="126">
        <v>23324720.812638484</v>
      </c>
      <c r="E90" s="126">
        <v>138476.65160344559</v>
      </c>
      <c r="F90" s="127">
        <v>0.94350000000000001</v>
      </c>
      <c r="G90" s="126">
        <v>23451178.143884491</v>
      </c>
      <c r="H90" s="127">
        <v>5.9799999999999999E-2</v>
      </c>
      <c r="I90" s="126">
        <v>386566</v>
      </c>
      <c r="J90" s="127">
        <v>0.2082</v>
      </c>
      <c r="K90" s="140"/>
      <c r="L90" s="126">
        <v>5278049.092025836</v>
      </c>
      <c r="M90" s="128">
        <v>0.22509999999999999</v>
      </c>
      <c r="N90" s="126">
        <v>329338.02077661629</v>
      </c>
      <c r="O90" s="126">
        <v>-221995.6881576601</v>
      </c>
      <c r="Q90"/>
      <c r="R90"/>
      <c r="S90"/>
    </row>
    <row r="91" spans="2:19" ht="15" customHeight="1">
      <c r="B91" s="904" t="s">
        <v>876</v>
      </c>
      <c r="C91" s="130" t="s">
        <v>373</v>
      </c>
      <c r="D91" s="118"/>
      <c r="E91" s="118"/>
      <c r="F91" s="119">
        <v>0</v>
      </c>
      <c r="G91" s="118"/>
      <c r="H91" s="118">
        <v>0</v>
      </c>
      <c r="I91" s="118"/>
      <c r="J91" s="118">
        <v>0</v>
      </c>
      <c r="K91" s="265"/>
      <c r="L91" s="121"/>
      <c r="M91" s="120">
        <v>0</v>
      </c>
      <c r="N91" s="118"/>
      <c r="O91" s="265"/>
      <c r="Q91"/>
      <c r="R91"/>
      <c r="S91"/>
    </row>
    <row r="92" spans="2:19" ht="15" customHeight="1">
      <c r="B92" s="905"/>
      <c r="C92" s="117" t="s">
        <v>374</v>
      </c>
      <c r="D92" s="118">
        <v>2053.8327802824201</v>
      </c>
      <c r="E92" s="118">
        <v>133316.8077</v>
      </c>
      <c r="F92" s="119">
        <v>0.127</v>
      </c>
      <c r="G92" s="118">
        <v>18984.787074356922</v>
      </c>
      <c r="H92" s="124">
        <v>5.0000000000000001E-4</v>
      </c>
      <c r="I92" s="62">
        <v>70043</v>
      </c>
      <c r="J92" s="124">
        <v>0.63139999999999996</v>
      </c>
      <c r="K92" s="148">
        <v>0</v>
      </c>
      <c r="L92" s="62">
        <v>425.18918767506989</v>
      </c>
      <c r="M92" s="120">
        <v>2.24E-2</v>
      </c>
      <c r="N92" s="118">
        <v>5.9933672023542925</v>
      </c>
      <c r="O92" s="148"/>
      <c r="Q92"/>
      <c r="R92"/>
      <c r="S92"/>
    </row>
    <row r="93" spans="2:19" ht="15" customHeight="1">
      <c r="B93" s="905"/>
      <c r="C93" s="117" t="s">
        <v>375</v>
      </c>
      <c r="D93" s="118">
        <v>74236.187110525003</v>
      </c>
      <c r="E93" s="118">
        <v>541870.85177653097</v>
      </c>
      <c r="F93" s="119">
        <v>0.46600000000000003</v>
      </c>
      <c r="G93" s="118">
        <v>326761.445734173</v>
      </c>
      <c r="H93" s="124">
        <v>8.0000000000000004E-4</v>
      </c>
      <c r="I93" s="62">
        <v>286753</v>
      </c>
      <c r="J93" s="124">
        <v>0.59550000000000003</v>
      </c>
      <c r="K93" s="148"/>
      <c r="L93" s="62">
        <v>10535.94193755999</v>
      </c>
      <c r="M93" s="120">
        <v>3.2199999999999999E-2</v>
      </c>
      <c r="N93" s="118">
        <v>160.05875772150191</v>
      </c>
      <c r="O93" s="148"/>
      <c r="Q93"/>
      <c r="R93"/>
      <c r="S93"/>
    </row>
    <row r="94" spans="2:19" ht="15" customHeight="1">
      <c r="B94" s="123"/>
      <c r="C94" s="117" t="s">
        <v>376</v>
      </c>
      <c r="D94" s="118">
        <v>101619.12895869599</v>
      </c>
      <c r="E94" s="118">
        <v>518416.34564558399</v>
      </c>
      <c r="F94" s="119">
        <v>0.22470000000000001</v>
      </c>
      <c r="G94" s="118">
        <v>218099.41444285901</v>
      </c>
      <c r="H94" s="124">
        <v>2E-3</v>
      </c>
      <c r="I94" s="62">
        <v>260853</v>
      </c>
      <c r="J94" s="124">
        <v>0.58889999999999998</v>
      </c>
      <c r="K94" s="148"/>
      <c r="L94" s="62">
        <v>14272.359864984859</v>
      </c>
      <c r="M94" s="120">
        <v>6.54E-2</v>
      </c>
      <c r="N94" s="118">
        <v>252.67234195424098</v>
      </c>
      <c r="O94" s="148"/>
      <c r="Q94"/>
      <c r="R94"/>
      <c r="S94"/>
    </row>
    <row r="95" spans="2:19" ht="15" customHeight="1">
      <c r="B95" s="123"/>
      <c r="C95" s="117" t="s">
        <v>377</v>
      </c>
      <c r="D95" s="118">
        <v>105510.08676183601</v>
      </c>
      <c r="E95" s="118">
        <v>225508.67309603101</v>
      </c>
      <c r="F95" s="119">
        <v>0.29880000000000001</v>
      </c>
      <c r="G95" s="118">
        <v>172898.06471698391</v>
      </c>
      <c r="H95" s="124">
        <v>4.0000000000000001E-3</v>
      </c>
      <c r="I95" s="62">
        <v>187361</v>
      </c>
      <c r="J95" s="124">
        <v>0.58340000000000003</v>
      </c>
      <c r="K95" s="148"/>
      <c r="L95" s="62">
        <v>19732.489106066598</v>
      </c>
      <c r="M95" s="120">
        <v>0.11409999999999999</v>
      </c>
      <c r="N95" s="118">
        <v>398.33708625002902</v>
      </c>
      <c r="O95" s="148"/>
      <c r="Q95"/>
      <c r="R95"/>
      <c r="S95"/>
    </row>
    <row r="96" spans="2:19" ht="15" customHeight="1">
      <c r="B96" s="123"/>
      <c r="C96" s="117" t="s">
        <v>378</v>
      </c>
      <c r="D96" s="118">
        <v>92771.835364433602</v>
      </c>
      <c r="E96" s="118">
        <v>118558.828549727</v>
      </c>
      <c r="F96" s="119">
        <v>0.3881</v>
      </c>
      <c r="G96" s="118">
        <v>138789.56191481909</v>
      </c>
      <c r="H96" s="124">
        <v>7.1000000000000004E-3</v>
      </c>
      <c r="I96" s="62">
        <v>130457</v>
      </c>
      <c r="J96" s="124">
        <v>0.58799999999999997</v>
      </c>
      <c r="K96" s="148"/>
      <c r="L96" s="62">
        <v>25304.72727269616</v>
      </c>
      <c r="M96" s="120">
        <v>0.18229999999999999</v>
      </c>
      <c r="N96" s="118">
        <v>576.99796944374998</v>
      </c>
      <c r="O96" s="148"/>
      <c r="Q96"/>
      <c r="R96"/>
      <c r="S96"/>
    </row>
    <row r="97" spans="2:19" ht="15" customHeight="1">
      <c r="B97" s="123"/>
      <c r="C97" s="117" t="s">
        <v>379</v>
      </c>
      <c r="D97" s="118">
        <v>85998.809507411308</v>
      </c>
      <c r="E97" s="118">
        <v>71709.641205456894</v>
      </c>
      <c r="F97" s="119">
        <v>0.4587</v>
      </c>
      <c r="G97" s="118">
        <v>118889.16768261429</v>
      </c>
      <c r="H97" s="124">
        <v>1.29E-2</v>
      </c>
      <c r="I97" s="62">
        <v>98986</v>
      </c>
      <c r="J97" s="124">
        <v>0.59850000000000003</v>
      </c>
      <c r="K97" s="148"/>
      <c r="L97" s="62">
        <v>34872.929345053461</v>
      </c>
      <c r="M97" s="120">
        <v>0.29330000000000001</v>
      </c>
      <c r="N97" s="118">
        <v>913.75269414424395</v>
      </c>
      <c r="O97" s="148"/>
      <c r="Q97"/>
      <c r="R97"/>
      <c r="S97"/>
    </row>
    <row r="98" spans="2:19" ht="15" customHeight="1">
      <c r="B98" s="123"/>
      <c r="C98" s="117" t="s">
        <v>380</v>
      </c>
      <c r="D98" s="118">
        <v>58238.898753764603</v>
      </c>
      <c r="E98" s="118">
        <v>36967.737638020597</v>
      </c>
      <c r="F98" s="119">
        <v>0.40579999999999999</v>
      </c>
      <c r="G98" s="118">
        <v>73239.350422240503</v>
      </c>
      <c r="H98" s="124">
        <v>2.2700000000000001E-2</v>
      </c>
      <c r="I98" s="62">
        <v>63601</v>
      </c>
      <c r="J98" s="124">
        <v>0.60660000000000003</v>
      </c>
      <c r="K98" s="148"/>
      <c r="L98" s="62">
        <v>33072.918862927247</v>
      </c>
      <c r="M98" s="120">
        <v>0.4516</v>
      </c>
      <c r="N98" s="118">
        <v>1005.5011399811381</v>
      </c>
      <c r="O98" s="148"/>
      <c r="Q98"/>
      <c r="R98"/>
      <c r="S98"/>
    </row>
    <row r="99" spans="2:19" ht="15" customHeight="1">
      <c r="B99" s="123"/>
      <c r="C99" s="117" t="s">
        <v>381</v>
      </c>
      <c r="D99" s="118">
        <v>43804.814737795299</v>
      </c>
      <c r="E99" s="118">
        <v>23819.395422154401</v>
      </c>
      <c r="F99" s="119">
        <v>0.3705</v>
      </c>
      <c r="G99" s="118">
        <v>52629.433741398425</v>
      </c>
      <c r="H99" s="124">
        <v>3.7699999999999997E-2</v>
      </c>
      <c r="I99" s="62">
        <v>51302</v>
      </c>
      <c r="J99" s="124">
        <v>0.60870000000000002</v>
      </c>
      <c r="K99" s="148"/>
      <c r="L99" s="62">
        <v>34153.621029348593</v>
      </c>
      <c r="M99" s="120">
        <v>0.64890000000000003</v>
      </c>
      <c r="N99" s="118">
        <v>1208.3888170584391</v>
      </c>
      <c r="O99" s="148"/>
      <c r="Q99"/>
      <c r="R99"/>
      <c r="S99"/>
    </row>
    <row r="100" spans="2:19" ht="15" customHeight="1">
      <c r="B100" s="123"/>
      <c r="C100" s="117" t="s">
        <v>382</v>
      </c>
      <c r="D100" s="118">
        <v>29053.399886014598</v>
      </c>
      <c r="E100" s="118">
        <v>15124.5331676285</v>
      </c>
      <c r="F100" s="119">
        <v>0.3306</v>
      </c>
      <c r="G100" s="118">
        <v>34053.526201099361</v>
      </c>
      <c r="H100" s="124">
        <v>6.0299999999999999E-2</v>
      </c>
      <c r="I100" s="62">
        <v>41834</v>
      </c>
      <c r="J100" s="124">
        <v>0.59819999999999995</v>
      </c>
      <c r="K100" s="148"/>
      <c r="L100" s="62">
        <v>29647.22240561101</v>
      </c>
      <c r="M100" s="120">
        <v>0.87060000000000004</v>
      </c>
      <c r="N100" s="118">
        <v>1231.0894549661921</v>
      </c>
      <c r="O100" s="148"/>
      <c r="Q100"/>
      <c r="R100"/>
      <c r="S100"/>
    </row>
    <row r="101" spans="2:19" ht="15" customHeight="1">
      <c r="B101" s="123"/>
      <c r="C101" s="117" t="s">
        <v>383</v>
      </c>
      <c r="D101" s="118">
        <v>18805.271084890501</v>
      </c>
      <c r="E101" s="118">
        <v>10104.2660809299</v>
      </c>
      <c r="F101" s="119">
        <v>0.35089999999999999</v>
      </c>
      <c r="G101" s="118">
        <v>22350.733599114232</v>
      </c>
      <c r="H101" s="124">
        <v>9.11E-2</v>
      </c>
      <c r="I101" s="62">
        <v>30433</v>
      </c>
      <c r="J101" s="124">
        <v>0.61109999999999998</v>
      </c>
      <c r="K101" s="148"/>
      <c r="L101" s="62">
        <v>25621.655635549068</v>
      </c>
      <c r="M101" s="120">
        <v>1.1463000000000001</v>
      </c>
      <c r="N101" s="118">
        <v>1252.2349683556479</v>
      </c>
      <c r="O101" s="148"/>
      <c r="Q101"/>
      <c r="R101"/>
      <c r="S101"/>
    </row>
    <row r="102" spans="2:19" ht="15" customHeight="1">
      <c r="B102" s="123"/>
      <c r="C102" s="117" t="s">
        <v>384</v>
      </c>
      <c r="D102" s="118">
        <v>26420.8131094692</v>
      </c>
      <c r="E102" s="118">
        <v>46649.551440000403</v>
      </c>
      <c r="F102" s="119">
        <v>0.12690000000000001</v>
      </c>
      <c r="G102" s="118">
        <v>32339.108622205524</v>
      </c>
      <c r="H102" s="124">
        <v>0.115</v>
      </c>
      <c r="I102" s="62">
        <v>158975</v>
      </c>
      <c r="J102" s="124">
        <v>0.60519999999999996</v>
      </c>
      <c r="K102" s="148"/>
      <c r="L102" s="62">
        <v>41459.182211535706</v>
      </c>
      <c r="M102" s="120">
        <v>1.282</v>
      </c>
      <c r="N102" s="118">
        <v>2250.5812612883369</v>
      </c>
      <c r="O102" s="148"/>
      <c r="Q102"/>
      <c r="R102"/>
      <c r="S102"/>
    </row>
    <row r="103" spans="2:19" ht="15" customHeight="1">
      <c r="B103" s="123"/>
      <c r="C103" s="117" t="s">
        <v>385</v>
      </c>
      <c r="D103" s="118">
        <v>32150.745883846801</v>
      </c>
      <c r="E103" s="118">
        <v>4439.6431682632501</v>
      </c>
      <c r="F103" s="119">
        <v>0.69730000000000003</v>
      </c>
      <c r="G103" s="118">
        <v>35246.317655160979</v>
      </c>
      <c r="H103" s="124">
        <v>0.29099999999999998</v>
      </c>
      <c r="I103" s="62">
        <v>22792</v>
      </c>
      <c r="J103" s="124">
        <v>0.65139999999999998</v>
      </c>
      <c r="K103" s="148"/>
      <c r="L103" s="62">
        <v>63859.275198809766</v>
      </c>
      <c r="M103" s="120">
        <v>1.8118000000000001</v>
      </c>
      <c r="N103" s="118">
        <v>6625.9331459104797</v>
      </c>
      <c r="O103" s="148"/>
      <c r="Q103"/>
      <c r="R103"/>
      <c r="S103"/>
    </row>
    <row r="104" spans="2:19" ht="15" customHeight="1">
      <c r="B104" s="123"/>
      <c r="C104" s="117" t="s">
        <v>386</v>
      </c>
      <c r="D104" s="118">
        <v>43310.332632770005</v>
      </c>
      <c r="E104" s="118">
        <v>2737.8069913876002</v>
      </c>
      <c r="F104" s="124">
        <v>7.5999999999999998E-2</v>
      </c>
      <c r="G104" s="118">
        <v>43518.397691234008</v>
      </c>
      <c r="H104" s="124">
        <v>1</v>
      </c>
      <c r="I104" s="62">
        <v>57236</v>
      </c>
      <c r="J104" s="124">
        <v>0.77890000000000004</v>
      </c>
      <c r="K104" s="148"/>
      <c r="L104" s="62">
        <v>59438.311961835396</v>
      </c>
      <c r="M104" s="120">
        <v>1.3657999999999999</v>
      </c>
      <c r="N104" s="118">
        <v>30074.104891535033</v>
      </c>
      <c r="O104" s="148"/>
      <c r="Q104"/>
      <c r="R104"/>
      <c r="S104"/>
    </row>
    <row r="105" spans="2:19" ht="15" customHeight="1">
      <c r="B105" s="690"/>
      <c r="C105" s="689" t="s">
        <v>387</v>
      </c>
      <c r="D105" s="126">
        <v>713974.1565717354</v>
      </c>
      <c r="E105" s="126">
        <v>1749224.0818817143</v>
      </c>
      <c r="F105" s="127">
        <v>0.32800000000000001</v>
      </c>
      <c r="G105" s="126">
        <v>1287799.3094982593</v>
      </c>
      <c r="H105" s="127">
        <v>5.3699999999999998E-2</v>
      </c>
      <c r="I105" s="126">
        <v>1460626</v>
      </c>
      <c r="J105" s="127">
        <v>0.60219999999999996</v>
      </c>
      <c r="K105" s="140"/>
      <c r="L105" s="126">
        <v>392395.82401965291</v>
      </c>
      <c r="M105" s="128">
        <v>0.30470000000000003</v>
      </c>
      <c r="N105" s="126">
        <v>45955.645895811387</v>
      </c>
      <c r="O105" s="126">
        <v>-39518.37285273517</v>
      </c>
      <c r="Q105"/>
      <c r="R105"/>
      <c r="S105"/>
    </row>
    <row r="106" spans="2:19" ht="15" customHeight="1">
      <c r="B106" s="904" t="s">
        <v>877</v>
      </c>
      <c r="C106" s="130" t="s">
        <v>373</v>
      </c>
      <c r="D106" s="118"/>
      <c r="E106" s="118"/>
      <c r="F106" s="119">
        <v>0</v>
      </c>
      <c r="G106" s="118"/>
      <c r="H106" s="124">
        <v>0</v>
      </c>
      <c r="I106" s="62"/>
      <c r="J106" s="124">
        <v>0</v>
      </c>
      <c r="K106" s="265"/>
      <c r="L106" s="62"/>
      <c r="M106" s="120">
        <v>0</v>
      </c>
      <c r="N106" s="118"/>
      <c r="O106" s="265"/>
      <c r="Q106"/>
      <c r="R106"/>
      <c r="S106"/>
    </row>
    <row r="107" spans="2:19" ht="15" customHeight="1">
      <c r="B107" s="905"/>
      <c r="C107" s="117" t="s">
        <v>374</v>
      </c>
      <c r="D107" s="118">
        <v>3045.0064500000003</v>
      </c>
      <c r="E107" s="118">
        <v>15444.6842</v>
      </c>
      <c r="F107" s="119">
        <v>0.44340000000000002</v>
      </c>
      <c r="G107" s="118">
        <v>9663.5572669600006</v>
      </c>
      <c r="H107" s="124">
        <v>5.0000000000000001E-4</v>
      </c>
      <c r="I107" s="62">
        <v>241</v>
      </c>
      <c r="J107" s="124">
        <v>0.36730000000000002</v>
      </c>
      <c r="K107" s="148">
        <v>0</v>
      </c>
      <c r="L107" s="62">
        <v>425.23970266138798</v>
      </c>
      <c r="M107" s="120">
        <v>4.3999999999999997E-2</v>
      </c>
      <c r="N107" s="118">
        <v>1.7871320882717301</v>
      </c>
      <c r="O107" s="148"/>
      <c r="Q107"/>
      <c r="R107"/>
      <c r="S107"/>
    </row>
    <row r="108" spans="2:19" ht="15" customHeight="1">
      <c r="B108" s="905"/>
      <c r="C108" s="117" t="s">
        <v>375</v>
      </c>
      <c r="D108" s="118">
        <v>62593.368967108603</v>
      </c>
      <c r="E108" s="118">
        <v>125972.984339591</v>
      </c>
      <c r="F108" s="119">
        <v>0.35859999999999997</v>
      </c>
      <c r="G108" s="118">
        <v>117448.76867387659</v>
      </c>
      <c r="H108" s="124">
        <v>1E-3</v>
      </c>
      <c r="I108" s="62">
        <v>14837</v>
      </c>
      <c r="J108" s="124">
        <v>0.3211</v>
      </c>
      <c r="K108" s="148"/>
      <c r="L108" s="62">
        <v>7674.7102854938394</v>
      </c>
      <c r="M108" s="120">
        <v>6.5299999999999997E-2</v>
      </c>
      <c r="N108" s="118">
        <v>38.2691954814116</v>
      </c>
      <c r="O108" s="148"/>
      <c r="Q108"/>
      <c r="R108"/>
      <c r="S108"/>
    </row>
    <row r="109" spans="2:19" ht="15" customHeight="1">
      <c r="B109" s="123"/>
      <c r="C109" s="117" t="s">
        <v>376</v>
      </c>
      <c r="D109" s="118">
        <v>177776.236050001</v>
      </c>
      <c r="E109" s="118">
        <v>134518.43676915401</v>
      </c>
      <c r="F109" s="119">
        <v>0.39850000000000002</v>
      </c>
      <c r="G109" s="118">
        <v>239363.27944424481</v>
      </c>
      <c r="H109" s="124">
        <v>2E-3</v>
      </c>
      <c r="I109" s="62">
        <v>18167</v>
      </c>
      <c r="J109" s="124">
        <v>0.30509999999999998</v>
      </c>
      <c r="K109" s="148"/>
      <c r="L109" s="62">
        <v>24342.05821964395</v>
      </c>
      <c r="M109" s="120">
        <v>0.1017</v>
      </c>
      <c r="N109" s="118">
        <v>148.7112607538549</v>
      </c>
      <c r="O109" s="148"/>
      <c r="Q109"/>
      <c r="R109"/>
      <c r="S109"/>
    </row>
    <row r="110" spans="2:19" ht="15" customHeight="1">
      <c r="B110" s="123"/>
      <c r="C110" s="117" t="s">
        <v>377</v>
      </c>
      <c r="D110" s="118">
        <v>187843.79669123198</v>
      </c>
      <c r="E110" s="118">
        <v>94216.871516093292</v>
      </c>
      <c r="F110" s="119">
        <v>0.3911</v>
      </c>
      <c r="G110" s="118">
        <v>211505.87460326531</v>
      </c>
      <c r="H110" s="124">
        <v>4.0000000000000001E-3</v>
      </c>
      <c r="I110" s="62">
        <v>12757</v>
      </c>
      <c r="J110" s="124">
        <v>0.30830000000000002</v>
      </c>
      <c r="K110" s="148"/>
      <c r="L110" s="62">
        <v>34317.534501532973</v>
      </c>
      <c r="M110" s="120">
        <v>0.1623</v>
      </c>
      <c r="N110" s="118">
        <v>266.93231967780849</v>
      </c>
      <c r="O110" s="148"/>
      <c r="Q110"/>
      <c r="R110"/>
      <c r="S110"/>
    </row>
    <row r="111" spans="2:19" ht="15" customHeight="1">
      <c r="B111" s="123"/>
      <c r="C111" s="117" t="s">
        <v>378</v>
      </c>
      <c r="D111" s="118">
        <v>148193.62342739201</v>
      </c>
      <c r="E111" s="118">
        <v>67223.613073924906</v>
      </c>
      <c r="F111" s="119">
        <v>0.39389999999999997</v>
      </c>
      <c r="G111" s="118">
        <v>150790.75702537398</v>
      </c>
      <c r="H111" s="124">
        <v>7.0000000000000001E-3</v>
      </c>
      <c r="I111" s="62">
        <v>9644</v>
      </c>
      <c r="J111" s="124">
        <v>0.2999</v>
      </c>
      <c r="K111" s="148"/>
      <c r="L111" s="62">
        <v>31943.689611711488</v>
      </c>
      <c r="M111" s="120">
        <v>0.21179999999999999</v>
      </c>
      <c r="N111" s="118">
        <v>320.16514926205485</v>
      </c>
      <c r="O111" s="148"/>
      <c r="Q111"/>
      <c r="R111"/>
      <c r="S111"/>
    </row>
    <row r="112" spans="2:19" ht="15" customHeight="1">
      <c r="B112" s="123"/>
      <c r="C112" s="117" t="s">
        <v>379</v>
      </c>
      <c r="D112" s="118">
        <v>116744.776720194</v>
      </c>
      <c r="E112" s="118">
        <v>30532.928863762798</v>
      </c>
      <c r="F112" s="119">
        <v>0.28360000000000002</v>
      </c>
      <c r="G112" s="118">
        <v>96901.808212353324</v>
      </c>
      <c r="H112" s="124">
        <v>1.2999999999999999E-2</v>
      </c>
      <c r="I112" s="62">
        <v>7290</v>
      </c>
      <c r="J112" s="124">
        <v>0.30780000000000002</v>
      </c>
      <c r="K112" s="148"/>
      <c r="L112" s="62">
        <v>27602.398873137259</v>
      </c>
      <c r="M112" s="120">
        <v>0.2848</v>
      </c>
      <c r="N112" s="118">
        <v>393.58499552163238</v>
      </c>
      <c r="O112" s="148"/>
      <c r="Q112"/>
      <c r="R112"/>
      <c r="S112"/>
    </row>
    <row r="113" spans="2:15" ht="15" customHeight="1">
      <c r="B113" s="123"/>
      <c r="C113" s="117" t="s">
        <v>380</v>
      </c>
      <c r="D113" s="118">
        <v>76682.358262555703</v>
      </c>
      <c r="E113" s="118">
        <v>28264.334627792898</v>
      </c>
      <c r="F113" s="119">
        <v>0.47849999999999998</v>
      </c>
      <c r="G113" s="118">
        <v>65584.249233688097</v>
      </c>
      <c r="H113" s="124">
        <v>2.3E-2</v>
      </c>
      <c r="I113" s="62">
        <v>4624</v>
      </c>
      <c r="J113" s="124">
        <v>0.31359999999999999</v>
      </c>
      <c r="K113" s="148"/>
      <c r="L113" s="62">
        <v>22728.12522894868</v>
      </c>
      <c r="M113" s="120">
        <v>0.34649999999999997</v>
      </c>
      <c r="N113" s="118">
        <v>478.84166274588199</v>
      </c>
      <c r="O113" s="148"/>
    </row>
    <row r="114" spans="2:15" ht="15" customHeight="1">
      <c r="B114" s="123"/>
      <c r="C114" s="117" t="s">
        <v>381</v>
      </c>
      <c r="D114" s="118">
        <v>51895.878011761</v>
      </c>
      <c r="E114" s="118">
        <v>16188.712090386201</v>
      </c>
      <c r="F114" s="119">
        <v>0.54590000000000005</v>
      </c>
      <c r="G114" s="118">
        <v>71603.483887756447</v>
      </c>
      <c r="H114" s="124">
        <v>3.6999999999999998E-2</v>
      </c>
      <c r="I114" s="62">
        <v>6117</v>
      </c>
      <c r="J114" s="124">
        <v>0.3024</v>
      </c>
      <c r="K114" s="148"/>
      <c r="L114" s="62">
        <v>25040.772426255699</v>
      </c>
      <c r="M114" s="120">
        <v>0.34970000000000001</v>
      </c>
      <c r="N114" s="118">
        <v>800.47097458574422</v>
      </c>
      <c r="O114" s="148"/>
    </row>
    <row r="115" spans="2:15" ht="15" customHeight="1">
      <c r="B115" s="123"/>
      <c r="C115" s="117" t="s">
        <v>382</v>
      </c>
      <c r="D115" s="118">
        <v>29731.380698230201</v>
      </c>
      <c r="E115" s="118">
        <v>8207.6409675914001</v>
      </c>
      <c r="F115" s="119">
        <v>0.21</v>
      </c>
      <c r="G115" s="118">
        <v>22387.753135437582</v>
      </c>
      <c r="H115" s="124">
        <v>5.8999999999999997E-2</v>
      </c>
      <c r="I115" s="62">
        <v>2893</v>
      </c>
      <c r="J115" s="124">
        <v>0.31790000000000002</v>
      </c>
      <c r="K115" s="148"/>
      <c r="L115" s="62">
        <v>8754.5181127567594</v>
      </c>
      <c r="M115" s="120">
        <v>0.39100000000000001</v>
      </c>
      <c r="N115" s="118">
        <v>424.39262889188899</v>
      </c>
      <c r="O115" s="148"/>
    </row>
    <row r="116" spans="2:15" ht="15" customHeight="1">
      <c r="B116" s="123"/>
      <c r="C116" s="117" t="s">
        <v>383</v>
      </c>
      <c r="D116" s="118">
        <v>21449.671569999999</v>
      </c>
      <c r="E116" s="118">
        <v>4250.7228454591504</v>
      </c>
      <c r="F116" s="119">
        <v>0.19739999999999999</v>
      </c>
      <c r="G116" s="118">
        <v>14447.117245312149</v>
      </c>
      <c r="H116" s="124">
        <v>8.3000000000000004E-2</v>
      </c>
      <c r="I116" s="62">
        <v>1780</v>
      </c>
      <c r="J116" s="124">
        <v>0.3347</v>
      </c>
      <c r="K116" s="148"/>
      <c r="L116" s="62">
        <v>6308.6676861250244</v>
      </c>
      <c r="M116" s="120">
        <v>0.43669999999999998</v>
      </c>
      <c r="N116" s="118">
        <v>406.99642616835501</v>
      </c>
      <c r="O116" s="148"/>
    </row>
    <row r="117" spans="2:15" ht="15" customHeight="1">
      <c r="B117" s="123"/>
      <c r="C117" s="117" t="s">
        <v>384</v>
      </c>
      <c r="D117" s="118">
        <v>104767.091222228</v>
      </c>
      <c r="E117" s="118">
        <v>72929.399514984805</v>
      </c>
      <c r="F117" s="119">
        <v>0.28760000000000002</v>
      </c>
      <c r="G117" s="118">
        <v>84944.050853120003</v>
      </c>
      <c r="H117" s="124">
        <v>0.115</v>
      </c>
      <c r="I117" s="62">
        <v>18252</v>
      </c>
      <c r="J117" s="124">
        <v>0.34100000000000003</v>
      </c>
      <c r="K117" s="148"/>
      <c r="L117" s="62">
        <v>41472.135425358698</v>
      </c>
      <c r="M117" s="120">
        <v>0.48820000000000002</v>
      </c>
      <c r="N117" s="118">
        <v>3347.841057897399</v>
      </c>
      <c r="O117" s="148"/>
    </row>
    <row r="118" spans="2:15" ht="15" customHeight="1">
      <c r="B118" s="123"/>
      <c r="C118" s="117" t="s">
        <v>385</v>
      </c>
      <c r="D118" s="118">
        <v>13796.3712811474</v>
      </c>
      <c r="E118" s="118">
        <v>14523.1739405435</v>
      </c>
      <c r="F118" s="119">
        <v>0.26079999999999998</v>
      </c>
      <c r="G118" s="118">
        <v>17224.890829655407</v>
      </c>
      <c r="H118" s="124">
        <v>0.50029999999999997</v>
      </c>
      <c r="I118" s="62">
        <v>796</v>
      </c>
      <c r="J118" s="124">
        <v>0.35899999999999999</v>
      </c>
      <c r="K118" s="148"/>
      <c r="L118" s="62">
        <v>12699.189722968091</v>
      </c>
      <c r="M118" s="120">
        <v>0.73729999999999996</v>
      </c>
      <c r="N118" s="118">
        <v>3117.356157957719</v>
      </c>
      <c r="O118" s="148"/>
    </row>
    <row r="119" spans="2:15" ht="15" customHeight="1">
      <c r="B119" s="123"/>
      <c r="C119" s="117" t="s">
        <v>386</v>
      </c>
      <c r="D119" s="118">
        <v>126947.989336075</v>
      </c>
      <c r="E119" s="118">
        <v>94622.266707708695</v>
      </c>
      <c r="F119" s="119">
        <v>0.24160000000000001</v>
      </c>
      <c r="G119" s="118">
        <v>149806.87116121678</v>
      </c>
      <c r="H119" s="124">
        <v>1</v>
      </c>
      <c r="I119" s="62">
        <v>3951</v>
      </c>
      <c r="J119" s="124">
        <v>0.55200000000000005</v>
      </c>
      <c r="K119" s="148"/>
      <c r="L119" s="62">
        <v>106038.87307669166</v>
      </c>
      <c r="M119" s="120">
        <v>0.70779999999999998</v>
      </c>
      <c r="N119" s="118">
        <v>74214.459500543744</v>
      </c>
      <c r="O119" s="148"/>
    </row>
    <row r="120" spans="2:15" ht="15" customHeight="1">
      <c r="B120" s="690"/>
      <c r="C120" s="689" t="s">
        <v>387</v>
      </c>
      <c r="D120" s="126">
        <v>1121467.5486879249</v>
      </c>
      <c r="E120" s="126">
        <v>706895.76945699274</v>
      </c>
      <c r="F120" s="127">
        <v>0.35389999999999999</v>
      </c>
      <c r="G120" s="126">
        <v>1251672.4615722606</v>
      </c>
      <c r="H120" s="127">
        <v>0.1313</v>
      </c>
      <c r="I120" s="126">
        <v>101349</v>
      </c>
      <c r="J120" s="127">
        <v>0.33789999999999998</v>
      </c>
      <c r="K120" s="140"/>
      <c r="L120" s="126">
        <v>349347.91287328547</v>
      </c>
      <c r="M120" s="128">
        <v>0.27910000000000001</v>
      </c>
      <c r="N120" s="126">
        <v>83959.808461575769</v>
      </c>
      <c r="O120" s="126">
        <v>-94786.920371843065</v>
      </c>
    </row>
    <row r="121" spans="2:15" ht="15" customHeight="1">
      <c r="B121" s="904" t="s">
        <v>878</v>
      </c>
      <c r="C121" s="130" t="s">
        <v>373</v>
      </c>
      <c r="D121" s="118"/>
      <c r="E121" s="118"/>
      <c r="F121" s="119">
        <v>0</v>
      </c>
      <c r="G121" s="118"/>
      <c r="H121" s="124">
        <v>0</v>
      </c>
      <c r="I121" s="62"/>
      <c r="J121" s="124">
        <v>0</v>
      </c>
      <c r="K121" s="265"/>
      <c r="L121" s="62"/>
      <c r="M121" s="120">
        <v>0</v>
      </c>
      <c r="N121" s="118"/>
      <c r="O121" s="265"/>
    </row>
    <row r="122" spans="2:15" ht="15" customHeight="1">
      <c r="B122" s="905"/>
      <c r="C122" s="117" t="s">
        <v>374</v>
      </c>
      <c r="D122" s="118">
        <v>15648.727439999999</v>
      </c>
      <c r="E122" s="118">
        <v>5745.8151200000002</v>
      </c>
      <c r="F122" s="119">
        <v>0.48670000000000002</v>
      </c>
      <c r="G122" s="118">
        <v>18444.44234184</v>
      </c>
      <c r="H122" s="124">
        <v>5.0000000000000001E-4</v>
      </c>
      <c r="I122" s="62">
        <v>704</v>
      </c>
      <c r="J122" s="124">
        <v>0.16769999999999999</v>
      </c>
      <c r="K122" s="148">
        <v>0</v>
      </c>
      <c r="L122" s="62">
        <v>481.13164607847409</v>
      </c>
      <c r="M122" s="120">
        <v>2.6100000000000002E-2</v>
      </c>
      <c r="N122" s="118">
        <v>1.5465533582269941</v>
      </c>
      <c r="O122" s="148"/>
    </row>
    <row r="123" spans="2:15" ht="15" customHeight="1">
      <c r="B123" s="905"/>
      <c r="C123" s="117" t="s">
        <v>375</v>
      </c>
      <c r="D123" s="118">
        <v>93621.405409999803</v>
      </c>
      <c r="E123" s="118">
        <v>13586.44095</v>
      </c>
      <c r="F123" s="119">
        <v>0.66659999999999997</v>
      </c>
      <c r="G123" s="118">
        <v>108664.56027767641</v>
      </c>
      <c r="H123" s="124">
        <v>1E-3</v>
      </c>
      <c r="I123" s="62">
        <v>4560</v>
      </c>
      <c r="J123" s="124">
        <v>0.1757</v>
      </c>
      <c r="K123" s="148"/>
      <c r="L123" s="62">
        <v>4996.2967458141065</v>
      </c>
      <c r="M123" s="120">
        <v>4.5999999999999999E-2</v>
      </c>
      <c r="N123" s="118">
        <v>19.096304430627008</v>
      </c>
      <c r="O123" s="148"/>
    </row>
    <row r="124" spans="2:15" ht="15" customHeight="1">
      <c r="B124" s="123"/>
      <c r="C124" s="117" t="s">
        <v>376</v>
      </c>
      <c r="D124" s="118">
        <v>330113.98048710695</v>
      </c>
      <c r="E124" s="118">
        <v>21857.9054058492</v>
      </c>
      <c r="F124" s="119">
        <v>0.42370000000000002</v>
      </c>
      <c r="G124" s="118">
        <v>345018.13373238622</v>
      </c>
      <c r="H124" s="124">
        <v>2E-3</v>
      </c>
      <c r="I124" s="62">
        <v>27427</v>
      </c>
      <c r="J124" s="124">
        <v>0.19939999999999999</v>
      </c>
      <c r="K124" s="148"/>
      <c r="L124" s="62">
        <v>29418.873395716117</v>
      </c>
      <c r="M124" s="120">
        <v>8.5300000000000001E-2</v>
      </c>
      <c r="N124" s="118">
        <v>137.53981810538488</v>
      </c>
      <c r="O124" s="148"/>
    </row>
    <row r="125" spans="2:15" ht="15" customHeight="1">
      <c r="B125" s="123"/>
      <c r="C125" s="117" t="s">
        <v>377</v>
      </c>
      <c r="D125" s="118">
        <v>402353.22714137798</v>
      </c>
      <c r="E125" s="118">
        <v>10453.443923178402</v>
      </c>
      <c r="F125" s="119">
        <v>0.57630000000000003</v>
      </c>
      <c r="G125" s="118">
        <v>412014.79236931395</v>
      </c>
      <c r="H125" s="124">
        <v>4.0000000000000001E-3</v>
      </c>
      <c r="I125" s="62">
        <v>37985</v>
      </c>
      <c r="J125" s="124">
        <v>0.25409999999999999</v>
      </c>
      <c r="K125" s="148"/>
      <c r="L125" s="62">
        <v>69729.027087253489</v>
      </c>
      <c r="M125" s="120">
        <v>0.16919999999999999</v>
      </c>
      <c r="N125" s="118">
        <v>418.6070951971933</v>
      </c>
      <c r="O125" s="148"/>
    </row>
    <row r="126" spans="2:15" ht="15" customHeight="1">
      <c r="B126" s="123"/>
      <c r="C126" s="117" t="s">
        <v>378</v>
      </c>
      <c r="D126" s="118">
        <v>252569.791272856</v>
      </c>
      <c r="E126" s="118">
        <v>8716.5137408698793</v>
      </c>
      <c r="F126" s="119">
        <v>0.51439999999999997</v>
      </c>
      <c r="G126" s="118">
        <v>258320.32871778513</v>
      </c>
      <c r="H126" s="124">
        <v>7.0000000000000001E-3</v>
      </c>
      <c r="I126" s="62">
        <v>26862</v>
      </c>
      <c r="J126" s="124">
        <v>0.26590000000000003</v>
      </c>
      <c r="K126" s="148"/>
      <c r="L126" s="62">
        <v>62466.040117892873</v>
      </c>
      <c r="M126" s="120">
        <v>0.24179999999999999</v>
      </c>
      <c r="N126" s="118">
        <v>480.69154892842568</v>
      </c>
      <c r="O126" s="148"/>
    </row>
    <row r="127" spans="2:15" ht="15" customHeight="1">
      <c r="B127" s="123"/>
      <c r="C127" s="117" t="s">
        <v>379</v>
      </c>
      <c r="D127" s="118">
        <v>198279.034201203</v>
      </c>
      <c r="E127" s="118">
        <v>3937.1783376665903</v>
      </c>
      <c r="F127" s="119">
        <v>0.59850000000000003</v>
      </c>
      <c r="G127" s="118">
        <v>197316.70934478592</v>
      </c>
      <c r="H127" s="124">
        <v>1.2999999999999999E-2</v>
      </c>
      <c r="I127" s="62">
        <v>20479</v>
      </c>
      <c r="J127" s="124">
        <v>0.26440000000000002</v>
      </c>
      <c r="K127" s="148"/>
      <c r="L127" s="62">
        <v>62124.249898844289</v>
      </c>
      <c r="M127" s="120">
        <v>0.31480000000000002</v>
      </c>
      <c r="N127" s="118">
        <v>678.06146290507263</v>
      </c>
      <c r="O127" s="148"/>
    </row>
    <row r="128" spans="2:15" ht="15" customHeight="1">
      <c r="B128" s="123"/>
      <c r="C128" s="117" t="s">
        <v>380</v>
      </c>
      <c r="D128" s="118">
        <v>128906.90965994801</v>
      </c>
      <c r="E128" s="118">
        <v>1605.94496905645</v>
      </c>
      <c r="F128" s="119">
        <v>0.5524</v>
      </c>
      <c r="G128" s="118">
        <v>127589.26637710257</v>
      </c>
      <c r="H128" s="124">
        <v>2.3E-2</v>
      </c>
      <c r="I128" s="62">
        <v>14397</v>
      </c>
      <c r="J128" s="124">
        <v>0.27089999999999997</v>
      </c>
      <c r="K128" s="148"/>
      <c r="L128" s="62">
        <v>48509.515158123053</v>
      </c>
      <c r="M128" s="120">
        <v>0.38019999999999998</v>
      </c>
      <c r="N128" s="118">
        <v>794.87908978703229</v>
      </c>
      <c r="O128" s="148"/>
    </row>
    <row r="129" spans="2:15" ht="15" customHeight="1">
      <c r="B129" s="123"/>
      <c r="C129" s="117" t="s">
        <v>381</v>
      </c>
      <c r="D129" s="118">
        <v>91277.671038822795</v>
      </c>
      <c r="E129" s="118">
        <v>2196.9544029403501</v>
      </c>
      <c r="F129" s="119">
        <v>0.56840000000000002</v>
      </c>
      <c r="G129" s="118">
        <v>94160.328548985824</v>
      </c>
      <c r="H129" s="124">
        <v>3.6999999999999998E-2</v>
      </c>
      <c r="I129" s="62">
        <v>10484</v>
      </c>
      <c r="J129" s="124">
        <v>0.27400000000000002</v>
      </c>
      <c r="K129" s="148"/>
      <c r="L129" s="62">
        <v>38938.372620693444</v>
      </c>
      <c r="M129" s="120">
        <v>0.41349999999999998</v>
      </c>
      <c r="N129" s="118">
        <v>954.27873381211373</v>
      </c>
      <c r="O129" s="148"/>
    </row>
    <row r="130" spans="2:15" ht="15" customHeight="1">
      <c r="B130" s="123"/>
      <c r="C130" s="117" t="s">
        <v>382</v>
      </c>
      <c r="D130" s="118">
        <v>84470.032840000407</v>
      </c>
      <c r="E130" s="118">
        <v>914.49535000000003</v>
      </c>
      <c r="F130" s="119">
        <v>0.37209999999999999</v>
      </c>
      <c r="G130" s="118">
        <v>80724.322766983663</v>
      </c>
      <c r="H130" s="124">
        <v>5.8999999999999997E-2</v>
      </c>
      <c r="I130" s="62">
        <v>8269</v>
      </c>
      <c r="J130" s="124">
        <v>0.32100000000000001</v>
      </c>
      <c r="K130" s="148"/>
      <c r="L130" s="62">
        <v>41120.958071925277</v>
      </c>
      <c r="M130" s="120">
        <v>0.50939999999999996</v>
      </c>
      <c r="N130" s="118">
        <v>1528.897174565416</v>
      </c>
      <c r="O130" s="148"/>
    </row>
    <row r="131" spans="2:15" ht="15" customHeight="1">
      <c r="B131" s="123"/>
      <c r="C131" s="117" t="s">
        <v>383</v>
      </c>
      <c r="D131" s="118">
        <v>55062.339140000098</v>
      </c>
      <c r="E131" s="118">
        <v>769.62989000000005</v>
      </c>
      <c r="F131" s="119">
        <v>0.36620000000000003</v>
      </c>
      <c r="G131" s="118">
        <v>51293.796989391965</v>
      </c>
      <c r="H131" s="124">
        <v>8.3000000000000004E-2</v>
      </c>
      <c r="I131" s="62">
        <v>7135</v>
      </c>
      <c r="J131" s="124">
        <v>0.31909999999999999</v>
      </c>
      <c r="K131" s="148"/>
      <c r="L131" s="62">
        <v>27509.348665045265</v>
      </c>
      <c r="M131" s="120">
        <v>0.5363</v>
      </c>
      <c r="N131" s="118">
        <v>1358.3582041113482</v>
      </c>
      <c r="O131" s="148"/>
    </row>
    <row r="132" spans="2:15" ht="15" customHeight="1">
      <c r="B132" s="123"/>
      <c r="C132" s="117" t="s">
        <v>384</v>
      </c>
      <c r="D132" s="118">
        <v>117513.04987835001</v>
      </c>
      <c r="E132" s="118">
        <v>4003.6405710704898</v>
      </c>
      <c r="F132" s="119">
        <v>0.2661</v>
      </c>
      <c r="G132" s="118">
        <v>113231.88272281353</v>
      </c>
      <c r="H132" s="124">
        <v>0.115</v>
      </c>
      <c r="I132" s="62">
        <v>13735</v>
      </c>
      <c r="J132" s="124">
        <v>0.33760000000000001</v>
      </c>
      <c r="K132" s="148"/>
      <c r="L132" s="62">
        <v>70772.759151955863</v>
      </c>
      <c r="M132" s="120">
        <v>0.625</v>
      </c>
      <c r="N132" s="118">
        <v>4396.0330980613562</v>
      </c>
      <c r="O132" s="148"/>
    </row>
    <row r="133" spans="2:15" ht="15" customHeight="1">
      <c r="B133" s="123"/>
      <c r="C133" s="117" t="s">
        <v>385</v>
      </c>
      <c r="D133" s="118">
        <v>28131.668129999998</v>
      </c>
      <c r="E133" s="118">
        <v>979.39152999999999</v>
      </c>
      <c r="F133" s="119">
        <v>0.2077</v>
      </c>
      <c r="G133" s="118">
        <v>28316.474058983898</v>
      </c>
      <c r="H133" s="124">
        <v>0.443</v>
      </c>
      <c r="I133" s="62">
        <v>2335</v>
      </c>
      <c r="J133" s="124">
        <v>0.27539999999999998</v>
      </c>
      <c r="K133" s="148"/>
      <c r="L133" s="62">
        <v>20465.175739756185</v>
      </c>
      <c r="M133" s="120">
        <v>0.72270000000000001</v>
      </c>
      <c r="N133" s="118">
        <v>3430.4027061777369</v>
      </c>
      <c r="O133" s="148"/>
    </row>
    <row r="134" spans="2:15" ht="15" customHeight="1">
      <c r="B134" s="123"/>
      <c r="C134" s="117" t="s">
        <v>386</v>
      </c>
      <c r="D134" s="118">
        <v>236166.630145451</v>
      </c>
      <c r="E134" s="118">
        <v>3408.5652200000004</v>
      </c>
      <c r="F134" s="119">
        <v>0.34989999999999999</v>
      </c>
      <c r="G134" s="118">
        <v>237359.17516445101</v>
      </c>
      <c r="H134" s="124">
        <v>1</v>
      </c>
      <c r="I134" s="62">
        <v>15567</v>
      </c>
      <c r="J134" s="124">
        <v>0.59989999999999999</v>
      </c>
      <c r="K134" s="148"/>
      <c r="L134" s="62">
        <v>220686.67698797493</v>
      </c>
      <c r="M134" s="120">
        <v>0.92979999999999996</v>
      </c>
      <c r="N134" s="118">
        <v>124730.92215289221</v>
      </c>
      <c r="O134" s="148"/>
    </row>
    <row r="135" spans="2:15" ht="15" customHeight="1">
      <c r="B135" s="690"/>
      <c r="C135" s="689" t="s">
        <v>387</v>
      </c>
      <c r="D135" s="126">
        <v>2034114.4667851159</v>
      </c>
      <c r="E135" s="126">
        <v>78175.919410631337</v>
      </c>
      <c r="F135" s="127">
        <v>0.50139999999999996</v>
      </c>
      <c r="G135" s="126">
        <v>2072454.2134125</v>
      </c>
      <c r="H135" s="127">
        <v>0.1376</v>
      </c>
      <c r="I135" s="126">
        <v>189939</v>
      </c>
      <c r="J135" s="127">
        <v>0.29310000000000003</v>
      </c>
      <c r="K135" s="140"/>
      <c r="L135" s="126">
        <v>697218.42528707336</v>
      </c>
      <c r="M135" s="128">
        <v>0.33639999999999998</v>
      </c>
      <c r="N135" s="126">
        <v>138929.31394233214</v>
      </c>
      <c r="O135" s="126">
        <v>-148210.08381986135</v>
      </c>
    </row>
    <row r="136" spans="2:15" ht="15" customHeight="1" thickBot="1">
      <c r="B136" s="145" t="s">
        <v>2</v>
      </c>
      <c r="C136" s="131"/>
      <c r="D136" s="132">
        <v>27194276.984683257</v>
      </c>
      <c r="E136" s="132">
        <v>2672772.4223527843</v>
      </c>
      <c r="F136" s="133" t="s">
        <v>664</v>
      </c>
      <c r="G136" s="132">
        <v>28063104.12836751</v>
      </c>
      <c r="H136" s="133" t="s">
        <v>664</v>
      </c>
      <c r="I136" s="133">
        <v>2138480</v>
      </c>
      <c r="J136" s="133" t="s">
        <v>664</v>
      </c>
      <c r="K136" s="266"/>
      <c r="L136" s="132">
        <v>6717011.2542058481</v>
      </c>
      <c r="M136" s="134">
        <v>0.2394</v>
      </c>
      <c r="N136" s="132">
        <v>598182.78907633561</v>
      </c>
      <c r="O136" s="132">
        <v>-504511.06520209968</v>
      </c>
    </row>
    <row r="137" spans="2:15" ht="15" customHeight="1" thickTop="1">
      <c r="B137" s="139" t="s">
        <v>388</v>
      </c>
      <c r="C137" s="51"/>
      <c r="D137" s="51"/>
      <c r="E137" s="51"/>
      <c r="F137" s="51"/>
      <c r="G137" s="51"/>
      <c r="H137" s="51"/>
      <c r="I137" s="51"/>
      <c r="J137" s="51"/>
      <c r="K137" s="51"/>
      <c r="L137" s="51"/>
      <c r="M137" s="51"/>
      <c r="N137" s="51"/>
      <c r="O137" s="51"/>
    </row>
    <row r="139" spans="2:15" ht="12">
      <c r="O139" s="856" t="s">
        <v>614</v>
      </c>
    </row>
    <row r="140" spans="2:15" ht="28.5" customHeight="1">
      <c r="B140" s="865" t="s">
        <v>1014</v>
      </c>
      <c r="C140" s="865"/>
      <c r="D140" s="865"/>
      <c r="E140" s="865"/>
      <c r="F140" s="865"/>
      <c r="N140"/>
      <c r="O140" s="856"/>
    </row>
  </sheetData>
  <mergeCells count="15">
    <mergeCell ref="B25:B27"/>
    <mergeCell ref="B2:G2"/>
    <mergeCell ref="B3:G3"/>
    <mergeCell ref="B4:G4"/>
    <mergeCell ref="C7:O7"/>
    <mergeCell ref="B10:B12"/>
    <mergeCell ref="B121:B123"/>
    <mergeCell ref="O139:O140"/>
    <mergeCell ref="B40:B42"/>
    <mergeCell ref="B55:B57"/>
    <mergeCell ref="C73:O73"/>
    <mergeCell ref="B76:B78"/>
    <mergeCell ref="B91:B93"/>
    <mergeCell ref="B106:B108"/>
    <mergeCell ref="B140:F140"/>
  </mergeCells>
  <hyperlinks>
    <hyperlink ref="O139" location="Índice!A1" display="Back to the Index"/>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G21"/>
  <sheetViews>
    <sheetView showGridLines="0" showZeros="0" zoomScaleNormal="100" workbookViewId="0">
      <selection activeCell="B2" sqref="B2:F2"/>
    </sheetView>
  </sheetViews>
  <sheetFormatPr defaultColWidth="9.140625" defaultRowHeight="15" customHeight="1"/>
  <cols>
    <col min="1" max="1" width="12.7109375" style="2" customWidth="1"/>
    <col min="2" max="2" width="45.5703125" style="2" customWidth="1"/>
    <col min="3" max="4" width="15.7109375" style="2" customWidth="1"/>
    <col min="5" max="5" width="5.7109375" style="2" customWidth="1"/>
    <col min="6" max="7" width="15.7109375" style="2" customWidth="1"/>
    <col min="8" max="11" width="9.140625" style="2"/>
    <col min="12" max="13" width="10.28515625" style="2" customWidth="1"/>
    <col min="14" max="14" width="10.7109375" style="2" customWidth="1"/>
    <col min="15" max="16384" width="9.140625" style="2"/>
  </cols>
  <sheetData>
    <row r="2" spans="2:7" ht="15" customHeight="1">
      <c r="B2" s="860" t="s">
        <v>390</v>
      </c>
      <c r="C2" s="860"/>
      <c r="D2" s="860"/>
      <c r="E2" s="860"/>
      <c r="F2" s="860"/>
    </row>
    <row r="3" spans="2:7" ht="15" customHeight="1">
      <c r="B3" s="860" t="s">
        <v>391</v>
      </c>
      <c r="C3" s="860"/>
      <c r="D3" s="860"/>
      <c r="E3" s="860"/>
      <c r="F3" s="860"/>
    </row>
    <row r="4" spans="2:7" ht="15" customHeight="1">
      <c r="B4" s="731" t="s">
        <v>0</v>
      </c>
      <c r="C4" s="731"/>
      <c r="G4" s="730"/>
    </row>
    <row r="5" spans="2:7" ht="15" customHeight="1">
      <c r="B5" s="731"/>
      <c r="C5" s="731"/>
      <c r="G5" s="730"/>
    </row>
    <row r="6" spans="2:7" ht="15" customHeight="1">
      <c r="B6" s="95"/>
      <c r="C6" s="861" t="s">
        <v>886</v>
      </c>
      <c r="D6" s="861"/>
      <c r="E6" s="154"/>
      <c r="F6" s="861" t="s">
        <v>889</v>
      </c>
      <c r="G6" s="861"/>
    </row>
    <row r="7" spans="2:7" ht="15" customHeight="1">
      <c r="B7" s="95"/>
      <c r="C7" s="708" t="s">
        <v>297</v>
      </c>
      <c r="D7" s="708" t="s">
        <v>298</v>
      </c>
      <c r="E7" s="154"/>
      <c r="F7" s="708" t="s">
        <v>297</v>
      </c>
      <c r="G7" s="708" t="s">
        <v>298</v>
      </c>
    </row>
    <row r="8" spans="2:7" s="6" customFormat="1" ht="30" customHeight="1">
      <c r="B8" s="55"/>
      <c r="C8" s="735" t="s">
        <v>392</v>
      </c>
      <c r="D8" s="735" t="s">
        <v>291</v>
      </c>
      <c r="F8" s="735" t="s">
        <v>392</v>
      </c>
      <c r="G8" s="735" t="s">
        <v>291</v>
      </c>
    </row>
    <row r="9" spans="2:7" ht="20.100000000000001" customHeight="1">
      <c r="B9" s="156" t="s">
        <v>393</v>
      </c>
      <c r="C9" s="301">
        <f>F17</f>
        <v>20455573.435343545</v>
      </c>
      <c r="D9" s="301">
        <f>G17</f>
        <v>1636445.8748274837</v>
      </c>
      <c r="E9" s="154"/>
      <c r="F9" s="301">
        <v>20766406.992113244</v>
      </c>
      <c r="G9" s="301">
        <v>1661312.5593690595</v>
      </c>
    </row>
    <row r="10" spans="2:7" ht="20.100000000000001" customHeight="1">
      <c r="B10" s="109" t="s">
        <v>394</v>
      </c>
      <c r="C10" s="103">
        <v>8606.7633387523601</v>
      </c>
      <c r="D10" s="103">
        <f>+C10*8%</f>
        <v>688.5410671001888</v>
      </c>
      <c r="E10" s="154"/>
      <c r="F10" s="103">
        <v>940.93910889459949</v>
      </c>
      <c r="G10" s="103">
        <v>75.275128711567959</v>
      </c>
    </row>
    <row r="11" spans="2:7" ht="20.100000000000001" customHeight="1">
      <c r="B11" s="60" t="s">
        <v>395</v>
      </c>
      <c r="C11" s="103"/>
      <c r="D11" s="103"/>
      <c r="E11" s="154"/>
      <c r="F11" s="103">
        <v>0</v>
      </c>
      <c r="G11" s="103">
        <v>0</v>
      </c>
    </row>
    <row r="12" spans="2:7" ht="20.100000000000001" customHeight="1">
      <c r="B12" s="60" t="s">
        <v>396</v>
      </c>
      <c r="C12" s="103"/>
      <c r="D12" s="103"/>
      <c r="E12" s="154"/>
      <c r="F12" s="103">
        <v>0</v>
      </c>
      <c r="G12" s="103">
        <v>0</v>
      </c>
    </row>
    <row r="13" spans="2:7" ht="20.100000000000001" customHeight="1">
      <c r="B13" s="60" t="s">
        <v>397</v>
      </c>
      <c r="C13" s="103"/>
      <c r="D13" s="103"/>
      <c r="E13" s="154"/>
      <c r="F13" s="103">
        <v>0</v>
      </c>
      <c r="G13" s="103">
        <v>0</v>
      </c>
    </row>
    <row r="14" spans="2:7" ht="20.100000000000001" customHeight="1">
      <c r="B14" s="60" t="s">
        <v>398</v>
      </c>
      <c r="C14" s="103"/>
      <c r="D14" s="103"/>
      <c r="E14" s="154"/>
      <c r="F14" s="103">
        <v>0</v>
      </c>
      <c r="G14" s="103">
        <v>0</v>
      </c>
    </row>
    <row r="15" spans="2:7" ht="20.100000000000001" customHeight="1">
      <c r="B15" s="109" t="s">
        <v>399</v>
      </c>
      <c r="C15" s="103">
        <v>-16797.853522326583</v>
      </c>
      <c r="D15" s="103">
        <f t="shared" ref="D15:D17" si="0">+C15*8%</f>
        <v>-1343.8282817861266</v>
      </c>
      <c r="E15" s="154"/>
      <c r="F15" s="103">
        <v>-18507.493255703725</v>
      </c>
      <c r="G15" s="103">
        <v>-1480.5994604562979</v>
      </c>
    </row>
    <row r="16" spans="2:7" ht="20.100000000000001" customHeight="1">
      <c r="B16" s="60" t="s">
        <v>342</v>
      </c>
      <c r="C16" s="103">
        <v>29533.013650044315</v>
      </c>
      <c r="D16" s="103">
        <f t="shared" si="0"/>
        <v>2362.6410920035451</v>
      </c>
      <c r="E16" s="154"/>
      <c r="F16" s="318">
        <v>-293267.00262288976</v>
      </c>
      <c r="G16" s="318">
        <v>0</v>
      </c>
    </row>
    <row r="17" spans="2:7" ht="20.100000000000001" customHeight="1" thickBot="1">
      <c r="B17" s="217" t="s">
        <v>400</v>
      </c>
      <c r="C17" s="319">
        <v>20476915.35880997</v>
      </c>
      <c r="D17" s="319">
        <f t="shared" si="0"/>
        <v>1638153.2287047976</v>
      </c>
      <c r="E17" s="154"/>
      <c r="F17" s="319">
        <v>20455573.435343545</v>
      </c>
      <c r="G17" s="319">
        <v>1636445.8748274837</v>
      </c>
    </row>
    <row r="18" spans="2:7" ht="12.75" thickTop="1">
      <c r="B18" s="906"/>
      <c r="C18" s="906"/>
      <c r="D18" s="906"/>
    </row>
    <row r="20" spans="2:7" ht="15" customHeight="1">
      <c r="B20" s="857" t="s">
        <v>1007</v>
      </c>
      <c r="C20" s="857"/>
      <c r="D20" s="857"/>
      <c r="E20" s="849"/>
      <c r="G20" s="856" t="s">
        <v>614</v>
      </c>
    </row>
    <row r="21" spans="2:7" ht="15" customHeight="1">
      <c r="G21" s="856"/>
    </row>
  </sheetData>
  <mergeCells count="7">
    <mergeCell ref="G20:G21"/>
    <mergeCell ref="B2:F2"/>
    <mergeCell ref="B3:F3"/>
    <mergeCell ref="C6:D6"/>
    <mergeCell ref="F6:G6"/>
    <mergeCell ref="B18:D18"/>
    <mergeCell ref="B20:D20"/>
  </mergeCells>
  <hyperlinks>
    <hyperlink ref="G20" location="Índice!A1" display="Back to the Index"/>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K39"/>
  <sheetViews>
    <sheetView showZeros="0" zoomScaleNormal="100" workbookViewId="0">
      <selection activeCell="B2" sqref="B2:D2"/>
    </sheetView>
  </sheetViews>
  <sheetFormatPr defaultRowHeight="15" customHeight="1"/>
  <cols>
    <col min="1" max="1" width="12.7109375" style="2" customWidth="1"/>
    <col min="2" max="2" width="49.85546875" style="2" customWidth="1"/>
    <col min="3" max="9" width="12.7109375" style="2" customWidth="1"/>
    <col min="10" max="10" width="8.7109375" style="2" customWidth="1"/>
    <col min="11" max="18" width="12.7109375" style="2" customWidth="1"/>
    <col min="19" max="20" width="10.28515625" style="2" customWidth="1"/>
    <col min="21" max="21" width="10.7109375" style="2" customWidth="1"/>
    <col min="22" max="16384" width="9.140625" style="2"/>
  </cols>
  <sheetData>
    <row r="2" spans="2:11" ht="15" customHeight="1">
      <c r="B2" s="398" t="s">
        <v>529</v>
      </c>
    </row>
    <row r="3" spans="2:11" ht="15" customHeight="1">
      <c r="B3" s="398" t="s">
        <v>530</v>
      </c>
    </row>
    <row r="4" spans="2:11" ht="15" customHeight="1">
      <c r="B4" s="589" t="s">
        <v>0</v>
      </c>
      <c r="C4" s="589"/>
      <c r="I4" s="461"/>
    </row>
    <row r="5" spans="2:11" ht="15" customHeight="1">
      <c r="B5" s="558"/>
      <c r="C5" s="558"/>
      <c r="I5" s="537"/>
    </row>
    <row r="6" spans="2:11" ht="15" customHeight="1">
      <c r="C6" s="907" t="s">
        <v>886</v>
      </c>
      <c r="D6" s="907"/>
      <c r="E6" s="907"/>
      <c r="F6" s="907"/>
      <c r="G6" s="907"/>
      <c r="H6" s="907"/>
      <c r="I6" s="907"/>
      <c r="K6" s="856" t="s">
        <v>614</v>
      </c>
    </row>
    <row r="7" spans="2:11" ht="15" customHeight="1">
      <c r="C7" s="546" t="s">
        <v>297</v>
      </c>
      <c r="D7" s="546" t="s">
        <v>298</v>
      </c>
      <c r="E7" s="546" t="s">
        <v>299</v>
      </c>
      <c r="F7" s="546" t="s">
        <v>300</v>
      </c>
      <c r="G7" s="546" t="s">
        <v>301</v>
      </c>
      <c r="H7" s="546" t="s">
        <v>302</v>
      </c>
      <c r="I7" s="546" t="s">
        <v>303</v>
      </c>
      <c r="K7" s="856"/>
    </row>
    <row r="8" spans="2:11" ht="50.1" customHeight="1">
      <c r="B8" s="328"/>
      <c r="C8" s="328" t="s">
        <v>531</v>
      </c>
      <c r="D8" s="328" t="s">
        <v>532</v>
      </c>
      <c r="E8" s="328" t="s">
        <v>533</v>
      </c>
      <c r="F8" s="328" t="s">
        <v>534</v>
      </c>
      <c r="G8" s="328" t="s">
        <v>535</v>
      </c>
      <c r="H8" s="328" t="s">
        <v>410</v>
      </c>
      <c r="I8" s="216" t="s">
        <v>1</v>
      </c>
    </row>
    <row r="9" spans="2:11" ht="15" customHeight="1">
      <c r="B9" s="60" t="s">
        <v>536</v>
      </c>
      <c r="C9" s="125"/>
      <c r="D9" s="296">
        <v>341636.3966952418</v>
      </c>
      <c r="E9" s="296">
        <v>287984.02117058117</v>
      </c>
      <c r="F9" s="376"/>
      <c r="G9" s="376"/>
      <c r="H9" s="296">
        <v>639742.65463012224</v>
      </c>
      <c r="I9" s="296">
        <v>434487.47214364097</v>
      </c>
      <c r="J9" s="48"/>
    </row>
    <row r="10" spans="2:11" s="95" customFormat="1" ht="15" customHeight="1">
      <c r="B10" s="60" t="s">
        <v>537</v>
      </c>
      <c r="C10" s="62"/>
      <c r="D10" s="377"/>
      <c r="E10" s="378"/>
      <c r="F10" s="125"/>
      <c r="G10" s="379"/>
      <c r="H10" s="62"/>
      <c r="I10" s="62"/>
      <c r="J10" s="159"/>
    </row>
    <row r="11" spans="2:11" s="6" customFormat="1" ht="15" customHeight="1">
      <c r="B11" s="60" t="s">
        <v>538</v>
      </c>
      <c r="C11" s="378"/>
      <c r="D11" s="62"/>
      <c r="E11" s="125"/>
      <c r="F11" s="379"/>
      <c r="G11" s="62"/>
      <c r="H11" s="62"/>
      <c r="I11" s="62"/>
    </row>
    <row r="12" spans="2:11" ht="15" customHeight="1">
      <c r="B12" s="60" t="s">
        <v>539</v>
      </c>
      <c r="C12" s="125"/>
      <c r="D12" s="378"/>
      <c r="E12" s="125"/>
      <c r="F12" s="62"/>
      <c r="G12" s="62"/>
      <c r="H12" s="62"/>
      <c r="I12" s="62"/>
    </row>
    <row r="13" spans="2:11" ht="15" customHeight="1">
      <c r="B13" s="63" t="s">
        <v>540</v>
      </c>
      <c r="C13" s="125"/>
      <c r="D13" s="125"/>
      <c r="E13" s="125"/>
      <c r="F13" s="62"/>
      <c r="G13" s="62"/>
      <c r="H13" s="62"/>
      <c r="I13" s="62"/>
    </row>
    <row r="14" spans="2:11" ht="15" customHeight="1">
      <c r="B14" s="63" t="s">
        <v>668</v>
      </c>
      <c r="C14" s="125"/>
      <c r="D14" s="125"/>
      <c r="E14" s="125"/>
      <c r="F14" s="62"/>
      <c r="G14" s="62"/>
      <c r="H14" s="62"/>
      <c r="I14" s="62"/>
    </row>
    <row r="15" spans="2:11" ht="15" customHeight="1">
      <c r="B15" s="63" t="s">
        <v>541</v>
      </c>
      <c r="C15" s="125"/>
      <c r="D15" s="125"/>
      <c r="E15" s="125"/>
      <c r="F15" s="62"/>
      <c r="G15" s="62"/>
      <c r="H15" s="62"/>
      <c r="I15" s="62"/>
    </row>
    <row r="16" spans="2:11" ht="15" customHeight="1">
      <c r="B16" s="60" t="s">
        <v>542</v>
      </c>
      <c r="C16" s="125"/>
      <c r="D16" s="125"/>
      <c r="E16" s="125"/>
      <c r="F16" s="378"/>
      <c r="G16" s="378"/>
      <c r="H16" s="62"/>
      <c r="I16" s="62"/>
    </row>
    <row r="17" spans="2:10" ht="15" customHeight="1">
      <c r="B17" s="60" t="s">
        <v>543</v>
      </c>
      <c r="C17" s="125"/>
      <c r="D17" s="125"/>
      <c r="E17" s="125"/>
      <c r="F17" s="125"/>
      <c r="G17" s="125"/>
      <c r="H17" s="62"/>
      <c r="I17" s="62"/>
    </row>
    <row r="18" spans="2:10" ht="15" customHeight="1">
      <c r="B18" s="60" t="s">
        <v>544</v>
      </c>
      <c r="C18" s="125"/>
      <c r="D18" s="125"/>
      <c r="E18" s="125"/>
      <c r="F18" s="125"/>
      <c r="G18" s="125"/>
      <c r="H18" s="118"/>
      <c r="I18" s="118"/>
    </row>
    <row r="19" spans="2:10" ht="20.100000000000001" customHeight="1" thickBot="1">
      <c r="B19" s="616" t="s">
        <v>2</v>
      </c>
      <c r="C19" s="617"/>
      <c r="D19" s="617"/>
      <c r="E19" s="617"/>
      <c r="F19" s="617"/>
      <c r="G19" s="617"/>
      <c r="H19" s="380"/>
      <c r="I19" s="613">
        <v>434487.47214364097</v>
      </c>
    </row>
    <row r="20" spans="2:10" ht="15.95" customHeight="1" thickTop="1">
      <c r="B20" s="908"/>
      <c r="C20" s="908"/>
      <c r="D20" s="908"/>
      <c r="E20" s="908"/>
      <c r="F20" s="908"/>
      <c r="G20" s="908"/>
      <c r="H20" s="909"/>
      <c r="I20" s="909"/>
    </row>
    <row r="21" spans="2:10" ht="15.95" customHeight="1">
      <c r="B21" s="383"/>
      <c r="C21" s="383"/>
      <c r="D21" s="383"/>
      <c r="E21" s="383"/>
      <c r="F21" s="383"/>
      <c r="G21" s="383"/>
      <c r="H21" s="383"/>
      <c r="I21" s="461"/>
    </row>
    <row r="22" spans="2:10" ht="14.25">
      <c r="C22" s="907" t="s">
        <v>667</v>
      </c>
      <c r="D22" s="907"/>
      <c r="E22" s="907"/>
      <c r="F22" s="907"/>
      <c r="G22" s="907"/>
      <c r="H22" s="907"/>
      <c r="I22" s="907"/>
      <c r="J22" s="160"/>
    </row>
    <row r="23" spans="2:10" ht="12">
      <c r="C23" s="546" t="s">
        <v>297</v>
      </c>
      <c r="D23" s="546" t="s">
        <v>298</v>
      </c>
      <c r="E23" s="546" t="s">
        <v>299</v>
      </c>
      <c r="F23" s="546" t="s">
        <v>300</v>
      </c>
      <c r="G23" s="546" t="s">
        <v>301</v>
      </c>
      <c r="H23" s="546" t="s">
        <v>302</v>
      </c>
      <c r="I23" s="546" t="s">
        <v>303</v>
      </c>
      <c r="J23" s="160"/>
    </row>
    <row r="24" spans="2:10" ht="50.1" customHeight="1">
      <c r="B24" s="328"/>
      <c r="C24" s="328" t="s">
        <v>531</v>
      </c>
      <c r="D24" s="328" t="s">
        <v>532</v>
      </c>
      <c r="E24" s="328" t="s">
        <v>533</v>
      </c>
      <c r="F24" s="328" t="s">
        <v>534</v>
      </c>
      <c r="G24" s="328" t="s">
        <v>535</v>
      </c>
      <c r="H24" s="328" t="s">
        <v>410</v>
      </c>
      <c r="I24" s="712" t="s">
        <v>1</v>
      </c>
    </row>
    <row r="25" spans="2:10" ht="15" customHeight="1">
      <c r="B25" s="60" t="s">
        <v>536</v>
      </c>
      <c r="C25" s="125"/>
      <c r="D25" s="296">
        <v>348569.43306326465</v>
      </c>
      <c r="E25" s="737">
        <v>303028.17247023981</v>
      </c>
      <c r="F25" s="376"/>
      <c r="G25" s="376"/>
      <c r="H25" s="296">
        <v>668721.24230701616</v>
      </c>
      <c r="I25" s="296">
        <v>433631.60402125993</v>
      </c>
    </row>
    <row r="26" spans="2:10" ht="15" customHeight="1">
      <c r="B26" s="60" t="s">
        <v>537</v>
      </c>
      <c r="C26" s="62"/>
      <c r="D26" s="377"/>
      <c r="E26" s="378"/>
      <c r="F26" s="125"/>
      <c r="G26" s="379"/>
      <c r="H26" s="62"/>
      <c r="I26" s="62"/>
    </row>
    <row r="27" spans="2:10" ht="15" customHeight="1">
      <c r="B27" s="60" t="s">
        <v>538</v>
      </c>
      <c r="C27" s="378"/>
      <c r="D27" s="62"/>
      <c r="E27" s="125"/>
      <c r="F27" s="379"/>
      <c r="G27" s="62"/>
      <c r="H27" s="62"/>
      <c r="I27" s="62"/>
    </row>
    <row r="28" spans="2:10" ht="15" customHeight="1">
      <c r="B28" s="60" t="s">
        <v>539</v>
      </c>
      <c r="C28" s="125"/>
      <c r="D28" s="378"/>
      <c r="E28" s="125"/>
      <c r="F28" s="62"/>
      <c r="G28" s="62"/>
      <c r="H28" s="62"/>
      <c r="I28" s="62"/>
    </row>
    <row r="29" spans="2:10" ht="15" customHeight="1">
      <c r="B29" s="63" t="s">
        <v>540</v>
      </c>
      <c r="C29" s="125"/>
      <c r="D29" s="125"/>
      <c r="E29" s="125"/>
      <c r="F29" s="62"/>
      <c r="G29" s="62"/>
      <c r="H29" s="62"/>
      <c r="I29" s="62"/>
    </row>
    <row r="30" spans="2:10" ht="15" customHeight="1">
      <c r="B30" s="63" t="s">
        <v>668</v>
      </c>
      <c r="C30" s="125"/>
      <c r="D30" s="125"/>
      <c r="E30" s="125"/>
      <c r="F30" s="62"/>
      <c r="G30" s="62"/>
      <c r="H30" s="62"/>
      <c r="I30" s="62"/>
    </row>
    <row r="31" spans="2:10" ht="15" customHeight="1">
      <c r="B31" s="63" t="s">
        <v>541</v>
      </c>
      <c r="C31" s="125"/>
      <c r="D31" s="125"/>
      <c r="E31" s="125"/>
      <c r="F31" s="62"/>
      <c r="G31" s="62"/>
      <c r="H31" s="62"/>
      <c r="I31" s="62"/>
    </row>
    <row r="32" spans="2:10" ht="15" customHeight="1">
      <c r="B32" s="60" t="s">
        <v>542</v>
      </c>
      <c r="C32" s="125"/>
      <c r="D32" s="125"/>
      <c r="E32" s="125"/>
      <c r="F32" s="378"/>
      <c r="G32" s="378"/>
      <c r="H32" s="62"/>
      <c r="I32" s="62"/>
    </row>
    <row r="33" spans="2:9" ht="15" customHeight="1">
      <c r="B33" s="60" t="s">
        <v>543</v>
      </c>
      <c r="C33" s="125"/>
      <c r="D33" s="125"/>
      <c r="E33" s="125"/>
      <c r="F33" s="125"/>
      <c r="G33" s="125"/>
      <c r="H33" s="62"/>
      <c r="I33" s="62"/>
    </row>
    <row r="34" spans="2:9" ht="15" customHeight="1">
      <c r="B34" s="60" t="s">
        <v>544</v>
      </c>
      <c r="C34" s="125"/>
      <c r="D34" s="125"/>
      <c r="E34" s="125"/>
      <c r="F34" s="125"/>
      <c r="G34" s="125"/>
      <c r="H34" s="118"/>
      <c r="I34" s="118"/>
    </row>
    <row r="35" spans="2:9" ht="20.100000000000001" customHeight="1" thickBot="1">
      <c r="B35" s="616" t="s">
        <v>2</v>
      </c>
      <c r="C35" s="617"/>
      <c r="D35" s="617"/>
      <c r="E35" s="617"/>
      <c r="F35" s="617"/>
      <c r="G35" s="617"/>
      <c r="H35" s="380"/>
      <c r="I35" s="613">
        <v>433631.60402125993</v>
      </c>
    </row>
    <row r="36" spans="2:9" ht="15.95" customHeight="1" thickTop="1"/>
    <row r="37" spans="2:9" ht="15.95" customHeight="1">
      <c r="B37" s="910" t="s">
        <v>1000</v>
      </c>
      <c r="C37" s="910"/>
      <c r="D37" s="910"/>
    </row>
    <row r="38" spans="2:9" ht="15.95" customHeight="1">
      <c r="I38" s="856" t="s">
        <v>614</v>
      </c>
    </row>
    <row r="39" spans="2:9" ht="15" customHeight="1">
      <c r="B39" s="910" t="s">
        <v>1009</v>
      </c>
      <c r="C39" s="910"/>
      <c r="D39" s="910"/>
      <c r="I39" s="856"/>
    </row>
  </sheetData>
  <mergeCells count="7">
    <mergeCell ref="C6:I6"/>
    <mergeCell ref="C22:I22"/>
    <mergeCell ref="K6:K7"/>
    <mergeCell ref="I38:I39"/>
    <mergeCell ref="B20:I20"/>
    <mergeCell ref="B37:D37"/>
    <mergeCell ref="B39:D39"/>
  </mergeCells>
  <hyperlinks>
    <hyperlink ref="K6" location="Índice!A1" display="Back to the Index"/>
    <hyperlink ref="I38" location="Índice!A1" display="Back to the Index"/>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G25"/>
  <sheetViews>
    <sheetView showGridLines="0" workbookViewId="0">
      <selection activeCell="B2" sqref="B2:D2"/>
    </sheetView>
  </sheetViews>
  <sheetFormatPr defaultRowHeight="16.5"/>
  <cols>
    <col min="1" max="1" width="12.7109375" style="490" customWidth="1"/>
    <col min="2" max="2" width="60.7109375" style="490" customWidth="1"/>
    <col min="3" max="4" width="12.7109375" style="490" customWidth="1"/>
    <col min="5" max="5" width="5.7109375" style="490" customWidth="1"/>
    <col min="6" max="7" width="12.7109375" style="490" customWidth="1"/>
    <col min="8" max="16384" width="9.140625" style="490"/>
  </cols>
  <sheetData>
    <row r="1" spans="1:7" ht="15" customHeight="1"/>
    <row r="2" spans="1:7" ht="15" customHeight="1">
      <c r="B2" s="493" t="s">
        <v>485</v>
      </c>
      <c r="C2" s="492"/>
      <c r="D2" s="492"/>
      <c r="E2" s="492"/>
      <c r="F2" s="492"/>
      <c r="G2" s="492"/>
    </row>
    <row r="3" spans="1:7" ht="15" customHeight="1">
      <c r="B3" s="493" t="s">
        <v>486</v>
      </c>
      <c r="C3" s="492"/>
      <c r="D3" s="492"/>
      <c r="E3" s="492"/>
      <c r="F3" s="492"/>
      <c r="G3" s="492"/>
    </row>
    <row r="4" spans="1:7" ht="15" customHeight="1">
      <c r="B4" s="589" t="s">
        <v>0</v>
      </c>
      <c r="C4" s="589"/>
      <c r="D4" s="492"/>
      <c r="E4" s="492"/>
      <c r="F4" s="492"/>
      <c r="G4" s="494"/>
    </row>
    <row r="5" spans="1:7" ht="15" customHeight="1">
      <c r="B5" s="558"/>
      <c r="C5" s="558"/>
      <c r="D5" s="492"/>
      <c r="E5" s="492"/>
      <c r="F5" s="492"/>
      <c r="G5" s="494"/>
    </row>
    <row r="6" spans="1:7" ht="15" customHeight="1">
      <c r="B6" s="492"/>
      <c r="C6" s="878" t="s">
        <v>886</v>
      </c>
      <c r="D6" s="878"/>
      <c r="E6" s="178"/>
      <c r="F6" s="878" t="s">
        <v>667</v>
      </c>
      <c r="G6" s="878"/>
    </row>
    <row r="7" spans="1:7" ht="15" customHeight="1">
      <c r="C7" s="547" t="s">
        <v>297</v>
      </c>
      <c r="D7" s="547" t="s">
        <v>298</v>
      </c>
      <c r="E7" s="548"/>
      <c r="F7" s="708" t="s">
        <v>297</v>
      </c>
      <c r="G7" s="708" t="s">
        <v>298</v>
      </c>
    </row>
    <row r="8" spans="1:7" ht="35.1" customHeight="1">
      <c r="B8" s="495"/>
      <c r="C8" s="496" t="s">
        <v>487</v>
      </c>
      <c r="D8" s="496" t="s">
        <v>1</v>
      </c>
      <c r="E8" s="497"/>
      <c r="F8" s="496" t="s">
        <v>487</v>
      </c>
      <c r="G8" s="496" t="s">
        <v>1</v>
      </c>
    </row>
    <row r="9" spans="1:7" ht="20.100000000000001" customHeight="1">
      <c r="B9" s="498" t="s">
        <v>488</v>
      </c>
      <c r="C9" s="499"/>
      <c r="D9" s="499"/>
      <c r="E9" s="492"/>
      <c r="F9" s="499"/>
      <c r="G9" s="499"/>
    </row>
    <row r="10" spans="1:7" ht="20.100000000000001" customHeight="1">
      <c r="B10" s="500" t="s">
        <v>489</v>
      </c>
      <c r="C10" s="551"/>
      <c r="D10" s="501"/>
      <c r="E10" s="492"/>
      <c r="F10" s="551"/>
      <c r="G10" s="501"/>
    </row>
    <row r="11" spans="1:7" ht="20.100000000000001" customHeight="1">
      <c r="B11" s="500" t="s">
        <v>490</v>
      </c>
      <c r="C11" s="552"/>
      <c r="D11" s="501"/>
      <c r="E11" s="492"/>
      <c r="F11" s="552"/>
      <c r="G11" s="501"/>
    </row>
    <row r="12" spans="1:7" ht="20.100000000000001" customHeight="1">
      <c r="B12" s="500" t="s">
        <v>491</v>
      </c>
      <c r="C12" s="501">
        <v>380220.19905</v>
      </c>
      <c r="D12" s="501">
        <v>142837.43794999999</v>
      </c>
      <c r="E12" s="492"/>
      <c r="F12" s="501">
        <v>415897.59358999995</v>
      </c>
      <c r="G12" s="501">
        <v>151301.87952016899</v>
      </c>
    </row>
    <row r="13" spans="1:7" ht="20.100000000000001" customHeight="1">
      <c r="B13" s="500" t="s">
        <v>492</v>
      </c>
      <c r="C13" s="501"/>
      <c r="D13" s="501"/>
      <c r="E13" s="492"/>
      <c r="F13" s="501"/>
      <c r="G13" s="501"/>
    </row>
    <row r="14" spans="1:7" ht="20.100000000000001" customHeight="1" thickBot="1">
      <c r="B14" s="502" t="s">
        <v>493</v>
      </c>
      <c r="C14" s="503">
        <v>380220.19905</v>
      </c>
      <c r="D14" s="503">
        <v>142837.43794999999</v>
      </c>
      <c r="E14" s="492"/>
      <c r="F14" s="503">
        <v>415897.59358999995</v>
      </c>
      <c r="G14" s="503">
        <v>151301.87952016899</v>
      </c>
    </row>
    <row r="15" spans="1:7" ht="17.25" thickTop="1">
      <c r="B15" s="504"/>
      <c r="C15" s="504"/>
      <c r="D15" s="504"/>
    </row>
    <row r="16" spans="1:7">
      <c r="A16" s="505"/>
      <c r="B16" s="911" t="s">
        <v>1010</v>
      </c>
      <c r="C16" s="911"/>
      <c r="D16" s="911"/>
      <c r="E16" s="505"/>
      <c r="G16" s="856" t="s">
        <v>614</v>
      </c>
    </row>
    <row r="17" spans="1:7">
      <c r="A17" s="505"/>
      <c r="B17" s="911"/>
      <c r="C17" s="911"/>
      <c r="D17" s="911"/>
      <c r="E17" s="505"/>
      <c r="G17" s="856"/>
    </row>
    <row r="18" spans="1:7">
      <c r="A18" s="506"/>
      <c r="E18" s="506"/>
    </row>
    <row r="19" spans="1:7">
      <c r="A19" s="507"/>
      <c r="E19" s="508"/>
    </row>
    <row r="20" spans="1:7">
      <c r="A20" s="509"/>
      <c r="E20" s="509"/>
    </row>
    <row r="21" spans="1:7" ht="15" customHeight="1">
      <c r="A21" s="505"/>
      <c r="E21" s="505"/>
    </row>
    <row r="22" spans="1:7" ht="15" customHeight="1">
      <c r="A22" s="505"/>
      <c r="E22" s="505"/>
    </row>
    <row r="23" spans="1:7" ht="15" customHeight="1">
      <c r="A23" s="505"/>
      <c r="E23" s="505"/>
    </row>
    <row r="24" spans="1:7" ht="15" customHeight="1">
      <c r="A24" s="505"/>
      <c r="E24" s="505"/>
    </row>
    <row r="25" spans="1:7">
      <c r="A25" s="505"/>
      <c r="B25" s="505"/>
      <c r="C25" s="505"/>
      <c r="D25" s="505"/>
      <c r="E25" s="505"/>
    </row>
  </sheetData>
  <mergeCells count="4">
    <mergeCell ref="G16:G17"/>
    <mergeCell ref="C6:D6"/>
    <mergeCell ref="F6:G6"/>
    <mergeCell ref="B16:D17"/>
  </mergeCells>
  <hyperlinks>
    <hyperlink ref="G16" location="Índice!A1" display="Back to the 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1:K49"/>
  <sheetViews>
    <sheetView showGridLines="0" showZeros="0" zoomScaleNormal="100" workbookViewId="0">
      <selection activeCell="B2" sqref="B2:D2"/>
    </sheetView>
  </sheetViews>
  <sheetFormatPr defaultColWidth="9.140625" defaultRowHeight="14.25" customHeight="1"/>
  <cols>
    <col min="1" max="1" width="12.7109375" style="52" customWidth="1"/>
    <col min="2" max="2" width="75.7109375" style="52" customWidth="1"/>
    <col min="3" max="3" width="15.7109375" style="52" customWidth="1"/>
    <col min="4" max="5" width="15.7109375" style="75" customWidth="1"/>
    <col min="6" max="6" width="15.7109375" style="52" customWidth="1"/>
    <col min="7" max="7" width="5.7109375" style="52" customWidth="1"/>
    <col min="8" max="9" width="15.7109375" style="52" customWidth="1"/>
    <col min="10" max="10" width="9.140625" style="52"/>
    <col min="11" max="11" width="13" style="52" customWidth="1"/>
    <col min="12" max="16384" width="9.140625" style="52"/>
  </cols>
  <sheetData>
    <row r="1" spans="2:11" ht="15" customHeight="1">
      <c r="B1" s="515"/>
      <c r="C1" s="515"/>
      <c r="D1" s="515"/>
      <c r="E1" s="515"/>
      <c r="F1" s="515"/>
    </row>
    <row r="2" spans="2:11" ht="15" customHeight="1">
      <c r="B2" s="390" t="s">
        <v>248</v>
      </c>
      <c r="C2" s="391"/>
      <c r="D2" s="392"/>
      <c r="E2" s="392"/>
      <c r="F2" s="392"/>
    </row>
    <row r="3" spans="2:11" ht="15" customHeight="1">
      <c r="B3" s="535" t="s">
        <v>249</v>
      </c>
      <c r="C3" s="535"/>
      <c r="D3" s="535"/>
      <c r="E3" s="535"/>
      <c r="F3" s="535"/>
    </row>
    <row r="4" spans="2:11" ht="15" customHeight="1">
      <c r="B4" s="731" t="s">
        <v>0</v>
      </c>
      <c r="C4" s="535"/>
      <c r="D4" s="535"/>
      <c r="E4" s="535"/>
      <c r="F4" s="535"/>
    </row>
    <row r="5" spans="2:11" s="2" customFormat="1" ht="15" customHeight="1">
      <c r="B5" s="54"/>
      <c r="C5" s="556" t="s">
        <v>681</v>
      </c>
      <c r="D5" s="556" t="s">
        <v>682</v>
      </c>
      <c r="E5" s="584" t="s">
        <v>681</v>
      </c>
      <c r="F5" s="556" t="s">
        <v>682</v>
      </c>
      <c r="G5" s="95"/>
      <c r="H5" s="95"/>
      <c r="I5" s="404"/>
    </row>
    <row r="6" spans="2:11" s="2" customFormat="1" ht="35.1" customHeight="1">
      <c r="B6" s="54"/>
      <c r="C6" s="853" t="s">
        <v>1</v>
      </c>
      <c r="D6" s="853"/>
      <c r="E6" s="854" t="s">
        <v>595</v>
      </c>
      <c r="F6" s="855"/>
      <c r="H6" s="567" t="s">
        <v>1</v>
      </c>
      <c r="I6" s="575" t="s">
        <v>595</v>
      </c>
      <c r="K6" s="722" t="s">
        <v>614</v>
      </c>
    </row>
    <row r="7" spans="2:11" s="56" customFormat="1" ht="24.95" customHeight="1">
      <c r="B7" s="55"/>
      <c r="C7" s="395" t="s">
        <v>883</v>
      </c>
      <c r="D7" s="396" t="s">
        <v>884</v>
      </c>
      <c r="E7" s="568" t="s">
        <v>883</v>
      </c>
      <c r="F7" s="396" t="s">
        <v>884</v>
      </c>
      <c r="H7" s="396" t="s">
        <v>666</v>
      </c>
      <c r="I7" s="576" t="s">
        <v>666</v>
      </c>
    </row>
    <row r="8" spans="2:11" ht="15" customHeight="1">
      <c r="B8" s="326" t="s">
        <v>250</v>
      </c>
      <c r="C8" s="57">
        <f>SUM(C10:C13)</f>
        <v>36780365.79074268</v>
      </c>
      <c r="D8" s="58">
        <v>34648677.071859151</v>
      </c>
      <c r="E8" s="569">
        <f>+C8*8%</f>
        <v>2942429.2632594146</v>
      </c>
      <c r="F8" s="58">
        <v>2771894.1657487322</v>
      </c>
      <c r="G8" s="74"/>
      <c r="H8" s="59">
        <v>34400279.036378808</v>
      </c>
      <c r="I8" s="577">
        <v>2752022.3229103046</v>
      </c>
      <c r="K8" s="74"/>
    </row>
    <row r="9" spans="2:11" ht="15" customHeight="1">
      <c r="B9" s="60" t="s">
        <v>251</v>
      </c>
      <c r="C9" s="61"/>
      <c r="D9" s="62"/>
      <c r="E9" s="570"/>
      <c r="F9" s="540"/>
      <c r="G9" s="74"/>
      <c r="H9" s="542"/>
      <c r="I9" s="578"/>
      <c r="K9" s="74"/>
    </row>
    <row r="10" spans="2:11" ht="15" customHeight="1">
      <c r="B10" s="63" t="s">
        <v>252</v>
      </c>
      <c r="C10" s="61">
        <v>12892897.643649999</v>
      </c>
      <c r="D10" s="62">
        <v>10766145.034169998</v>
      </c>
      <c r="E10" s="570">
        <f t="shared" ref="E10:E41" si="0">+C10*8%</f>
        <v>1031431.8114919999</v>
      </c>
      <c r="F10" s="540">
        <v>861291.60273359984</v>
      </c>
      <c r="G10" s="74"/>
      <c r="H10" s="542">
        <v>10299052.862840001</v>
      </c>
      <c r="I10" s="578">
        <v>823924.22902720002</v>
      </c>
      <c r="K10" s="74"/>
    </row>
    <row r="11" spans="2:11" ht="15" customHeight="1">
      <c r="B11" s="63" t="s">
        <v>594</v>
      </c>
      <c r="C11" s="61"/>
      <c r="D11" s="62"/>
      <c r="E11" s="570"/>
      <c r="F11" s="540"/>
      <c r="G11" s="74"/>
      <c r="H11" s="542"/>
      <c r="I11" s="578"/>
      <c r="K11" s="74"/>
    </row>
    <row r="12" spans="2:11" ht="15" customHeight="1">
      <c r="B12" s="63" t="s">
        <v>253</v>
      </c>
      <c r="C12" s="61">
        <v>23887468.147092681</v>
      </c>
      <c r="D12" s="62">
        <v>23882532.037689149</v>
      </c>
      <c r="E12" s="570">
        <f t="shared" si="0"/>
        <v>1910997.4517674146</v>
      </c>
      <c r="F12" s="540">
        <v>1910602.563015132</v>
      </c>
      <c r="G12" s="74"/>
      <c r="H12" s="542">
        <v>24101226.173538808</v>
      </c>
      <c r="I12" s="579">
        <v>1928098.0938831046</v>
      </c>
      <c r="K12" s="74"/>
    </row>
    <row r="13" spans="2:11" ht="15" customHeight="1">
      <c r="B13" s="63" t="s">
        <v>254</v>
      </c>
      <c r="C13" s="61"/>
      <c r="D13" s="62"/>
      <c r="E13" s="570"/>
      <c r="F13" s="540"/>
      <c r="G13" s="74"/>
      <c r="H13" s="542"/>
      <c r="I13" s="578"/>
      <c r="K13" s="74"/>
    </row>
    <row r="14" spans="2:11" ht="15" customHeight="1">
      <c r="B14" s="64" t="s">
        <v>255</v>
      </c>
      <c r="C14" s="65">
        <f>SUM(C16:C21)</f>
        <v>582227.13079000008</v>
      </c>
      <c r="D14" s="66">
        <v>632300.86925999995</v>
      </c>
      <c r="E14" s="571">
        <f t="shared" si="0"/>
        <v>46578.170463200011</v>
      </c>
      <c r="F14" s="66">
        <v>50584.069540799996</v>
      </c>
      <c r="G14" s="74"/>
      <c r="H14" s="66">
        <v>588937.55147000006</v>
      </c>
      <c r="I14" s="580">
        <v>47115.004117600009</v>
      </c>
      <c r="K14" s="74"/>
    </row>
    <row r="15" spans="2:11" ht="15" customHeight="1">
      <c r="B15" s="60" t="s">
        <v>251</v>
      </c>
      <c r="C15" s="61"/>
      <c r="D15" s="62"/>
      <c r="E15" s="570"/>
      <c r="F15" s="540"/>
      <c r="G15" s="74"/>
      <c r="H15" s="542"/>
      <c r="I15" s="578"/>
      <c r="K15" s="74"/>
    </row>
    <row r="16" spans="2:11" ht="15" customHeight="1">
      <c r="B16" s="63" t="s">
        <v>256</v>
      </c>
      <c r="C16" s="61">
        <v>439389.69284000003</v>
      </c>
      <c r="D16" s="67">
        <v>471651.64873999998</v>
      </c>
      <c r="E16" s="570">
        <f t="shared" si="0"/>
        <v>35151.175427200003</v>
      </c>
      <c r="F16" s="540">
        <v>37732.131899200001</v>
      </c>
      <c r="G16" s="74"/>
      <c r="H16" s="542">
        <v>437635.67194999999</v>
      </c>
      <c r="I16" s="578">
        <v>35010.853755999997</v>
      </c>
      <c r="K16" s="74"/>
    </row>
    <row r="17" spans="2:11" ht="15" customHeight="1">
      <c r="B17" s="63" t="s">
        <v>257</v>
      </c>
      <c r="C17" s="61"/>
      <c r="D17" s="62">
        <v>0</v>
      </c>
      <c r="E17" s="570"/>
      <c r="F17" s="540"/>
      <c r="G17" s="74"/>
      <c r="H17" s="542">
        <v>0</v>
      </c>
      <c r="I17" s="578"/>
      <c r="K17" s="74"/>
    </row>
    <row r="18" spans="2:11" ht="15" customHeight="1">
      <c r="B18" s="63" t="s">
        <v>252</v>
      </c>
      <c r="C18" s="61"/>
      <c r="D18" s="67"/>
      <c r="E18" s="570"/>
      <c r="F18" s="540"/>
      <c r="G18" s="74"/>
      <c r="H18" s="543"/>
      <c r="I18" s="578"/>
      <c r="K18" s="74"/>
    </row>
    <row r="19" spans="2:11" ht="15" customHeight="1">
      <c r="B19" s="63" t="s">
        <v>258</v>
      </c>
      <c r="C19" s="61"/>
      <c r="D19" s="62">
        <v>0</v>
      </c>
      <c r="E19" s="570"/>
      <c r="F19" s="540"/>
      <c r="G19" s="74"/>
      <c r="H19" s="542">
        <v>0</v>
      </c>
      <c r="I19" s="578"/>
      <c r="K19" s="74"/>
    </row>
    <row r="20" spans="2:11" ht="15" customHeight="1">
      <c r="B20" s="63" t="s">
        <v>259</v>
      </c>
      <c r="C20" s="61"/>
      <c r="D20" s="62">
        <v>0</v>
      </c>
      <c r="E20" s="570"/>
      <c r="F20" s="540"/>
      <c r="G20" s="74"/>
      <c r="H20" s="542">
        <v>0</v>
      </c>
      <c r="I20" s="578"/>
      <c r="K20" s="74"/>
    </row>
    <row r="21" spans="2:11" ht="15" customHeight="1">
      <c r="B21" s="63" t="s">
        <v>260</v>
      </c>
      <c r="C21" s="61">
        <v>142837.43794999999</v>
      </c>
      <c r="D21" s="62">
        <v>160649.22052</v>
      </c>
      <c r="E21" s="570">
        <f t="shared" si="0"/>
        <v>11426.995036</v>
      </c>
      <c r="F21" s="540">
        <v>12851.937641600001</v>
      </c>
      <c r="G21" s="74"/>
      <c r="H21" s="542">
        <v>151301.87952000002</v>
      </c>
      <c r="I21" s="579">
        <v>12104.150361600001</v>
      </c>
      <c r="K21" s="74"/>
    </row>
    <row r="22" spans="2:11" ht="15" customHeight="1">
      <c r="B22" s="64" t="s">
        <v>261</v>
      </c>
      <c r="C22" s="65"/>
      <c r="D22" s="66"/>
      <c r="E22" s="572"/>
      <c r="F22" s="541"/>
      <c r="G22" s="74"/>
      <c r="H22" s="66">
        <v>0</v>
      </c>
      <c r="I22" s="581"/>
      <c r="K22" s="74"/>
    </row>
    <row r="23" spans="2:11" ht="15" customHeight="1">
      <c r="B23" s="64" t="s">
        <v>262</v>
      </c>
      <c r="C23" s="65">
        <f>SUM(C25:C28)</f>
        <v>279478.69771030004</v>
      </c>
      <c r="D23" s="66">
        <v>288405.80544060003</v>
      </c>
      <c r="E23" s="571">
        <f t="shared" si="0"/>
        <v>22358.295816824004</v>
      </c>
      <c r="F23" s="66">
        <v>23072.464435248003</v>
      </c>
      <c r="G23" s="74"/>
      <c r="H23" s="66">
        <v>284072.9416967</v>
      </c>
      <c r="I23" s="580">
        <v>22725.835335735999</v>
      </c>
      <c r="K23" s="74"/>
    </row>
    <row r="24" spans="2:11" ht="15" customHeight="1">
      <c r="B24" s="60" t="s">
        <v>251</v>
      </c>
      <c r="C24" s="61"/>
      <c r="D24" s="62"/>
      <c r="E24" s="570"/>
      <c r="F24" s="540"/>
      <c r="G24" s="74"/>
      <c r="H24" s="542"/>
      <c r="I24" s="578"/>
      <c r="K24" s="74"/>
    </row>
    <row r="25" spans="2:11" ht="15" customHeight="1">
      <c r="B25" s="63" t="s">
        <v>263</v>
      </c>
      <c r="C25" s="61">
        <v>1904.5055500000001</v>
      </c>
      <c r="D25" s="62">
        <v>1919.3179299999999</v>
      </c>
      <c r="E25" s="570">
        <f t="shared" si="0"/>
        <v>152.360444</v>
      </c>
      <c r="F25" s="540">
        <v>153.5454344</v>
      </c>
      <c r="G25" s="74"/>
      <c r="H25" s="542">
        <v>1945.7326399999999</v>
      </c>
      <c r="I25" s="582">
        <v>155.6586112</v>
      </c>
      <c r="K25" s="74"/>
    </row>
    <row r="26" spans="2:11" ht="15" customHeight="1">
      <c r="B26" s="63" t="s">
        <v>264</v>
      </c>
      <c r="C26" s="61">
        <v>277574.19216030004</v>
      </c>
      <c r="D26" s="62">
        <v>286486.48751060001</v>
      </c>
      <c r="E26" s="570">
        <f t="shared" si="0"/>
        <v>22205.935372824002</v>
      </c>
      <c r="F26" s="540">
        <v>22918.919000848</v>
      </c>
      <c r="G26" s="74"/>
      <c r="H26" s="542">
        <v>282127.2090567</v>
      </c>
      <c r="I26" s="582">
        <v>22570.176724535999</v>
      </c>
      <c r="K26" s="74"/>
    </row>
    <row r="27" spans="2:11" ht="15" customHeight="1">
      <c r="B27" s="63" t="s">
        <v>265</v>
      </c>
      <c r="C27" s="61"/>
      <c r="D27" s="62">
        <v>0</v>
      </c>
      <c r="E27" s="570"/>
      <c r="F27" s="540"/>
      <c r="G27" s="74"/>
      <c r="H27" s="542">
        <v>0</v>
      </c>
      <c r="I27" s="578"/>
      <c r="K27" s="74"/>
    </row>
    <row r="28" spans="2:11" ht="15" customHeight="1">
      <c r="B28" s="63" t="s">
        <v>252</v>
      </c>
      <c r="C28" s="61"/>
      <c r="D28" s="62">
        <v>0</v>
      </c>
      <c r="E28" s="570"/>
      <c r="F28" s="540"/>
      <c r="G28" s="74"/>
      <c r="H28" s="542">
        <v>0</v>
      </c>
      <c r="I28" s="578"/>
      <c r="K28" s="74"/>
    </row>
    <row r="29" spans="2:11" ht="15" customHeight="1">
      <c r="B29" s="64" t="s">
        <v>266</v>
      </c>
      <c r="C29" s="65">
        <f>SUM(C31:C32)</f>
        <v>1148938.6232799999</v>
      </c>
      <c r="D29" s="66">
        <v>1300755.5475300001</v>
      </c>
      <c r="E29" s="572">
        <f t="shared" si="0"/>
        <v>91915.089862399996</v>
      </c>
      <c r="F29" s="541">
        <v>104060.44380240001</v>
      </c>
      <c r="G29" s="74"/>
      <c r="H29" s="66">
        <v>1125844.9321600001</v>
      </c>
      <c r="I29" s="580">
        <v>90067.594572800008</v>
      </c>
      <c r="K29" s="74"/>
    </row>
    <row r="30" spans="2:11" ht="15" customHeight="1">
      <c r="B30" s="60" t="s">
        <v>251</v>
      </c>
      <c r="C30" s="61"/>
      <c r="D30" s="62"/>
      <c r="E30" s="570"/>
      <c r="F30" s="540"/>
      <c r="G30" s="74"/>
      <c r="H30" s="542"/>
      <c r="I30" s="582"/>
      <c r="K30" s="74"/>
    </row>
    <row r="31" spans="2:11" ht="15" customHeight="1">
      <c r="B31" s="63" t="s">
        <v>252</v>
      </c>
      <c r="C31" s="61">
        <v>421956.95921</v>
      </c>
      <c r="D31" s="62">
        <v>554113.27563000005</v>
      </c>
      <c r="E31" s="570">
        <f t="shared" si="0"/>
        <v>33756.556736799997</v>
      </c>
      <c r="F31" s="540">
        <v>44329.062050400003</v>
      </c>
      <c r="G31" s="74"/>
      <c r="H31" s="542">
        <v>485130.20316000003</v>
      </c>
      <c r="I31" s="582">
        <v>38810.416252800002</v>
      </c>
      <c r="K31" s="74"/>
    </row>
    <row r="32" spans="2:11" ht="15" customHeight="1">
      <c r="B32" s="63" t="s">
        <v>267</v>
      </c>
      <c r="C32" s="61">
        <v>726981.66407000006</v>
      </c>
      <c r="D32" s="62">
        <v>746642.27189999993</v>
      </c>
      <c r="E32" s="570">
        <f t="shared" si="0"/>
        <v>58158.533125600006</v>
      </c>
      <c r="F32" s="540">
        <v>59731.381751999994</v>
      </c>
      <c r="G32" s="74"/>
      <c r="H32" s="542">
        <v>640714.72900000005</v>
      </c>
      <c r="I32" s="582">
        <v>51257.178320000006</v>
      </c>
      <c r="K32" s="74"/>
    </row>
    <row r="33" spans="2:11" ht="15" customHeight="1">
      <c r="B33" s="64" t="s">
        <v>268</v>
      </c>
      <c r="C33" s="65"/>
      <c r="D33" s="66">
        <v>0</v>
      </c>
      <c r="E33" s="572"/>
      <c r="F33" s="541"/>
      <c r="G33" s="74"/>
      <c r="H33" s="66">
        <v>0</v>
      </c>
      <c r="I33" s="581"/>
      <c r="K33" s="74"/>
    </row>
    <row r="34" spans="2:11" ht="15" customHeight="1">
      <c r="B34" s="64" t="s">
        <v>269</v>
      </c>
      <c r="C34" s="65">
        <f>SUM(C36:C38)</f>
        <v>3889985.7076699999</v>
      </c>
      <c r="D34" s="66">
        <v>3631244.0299299997</v>
      </c>
      <c r="E34" s="572">
        <f t="shared" si="0"/>
        <v>311198.85661359999</v>
      </c>
      <c r="F34" s="541">
        <v>290499.52239439997</v>
      </c>
      <c r="G34" s="74"/>
      <c r="H34" s="66">
        <v>3631244.0299299997</v>
      </c>
      <c r="I34" s="581">
        <v>290499.52239439997</v>
      </c>
      <c r="K34" s="74"/>
    </row>
    <row r="35" spans="2:11" ht="15" customHeight="1">
      <c r="B35" s="60" t="s">
        <v>251</v>
      </c>
      <c r="C35" s="61"/>
      <c r="D35" s="62"/>
      <c r="E35" s="570"/>
      <c r="F35" s="540"/>
      <c r="G35" s="74"/>
      <c r="H35" s="542"/>
      <c r="I35" s="578"/>
      <c r="K35" s="74"/>
    </row>
    <row r="36" spans="2:11" ht="15" customHeight="1">
      <c r="B36" s="63" t="s">
        <v>270</v>
      </c>
      <c r="C36" s="61"/>
      <c r="D36" s="62">
        <v>0</v>
      </c>
      <c r="E36" s="570"/>
      <c r="F36" s="540"/>
      <c r="G36" s="74"/>
      <c r="H36" s="542">
        <v>0</v>
      </c>
      <c r="I36" s="578"/>
      <c r="K36" s="74"/>
    </row>
    <row r="37" spans="2:11" ht="15" customHeight="1">
      <c r="B37" s="63" t="s">
        <v>252</v>
      </c>
      <c r="C37" s="61">
        <v>3889985.7076699999</v>
      </c>
      <c r="D37" s="62">
        <v>3631244.0299299997</v>
      </c>
      <c r="E37" s="570">
        <f t="shared" si="0"/>
        <v>311198.85661359999</v>
      </c>
      <c r="F37" s="540">
        <v>290499.52239439997</v>
      </c>
      <c r="G37" s="74"/>
      <c r="H37" s="542">
        <v>3631244.0299299997</v>
      </c>
      <c r="I37" s="578">
        <v>1929734.9357175047</v>
      </c>
      <c r="K37" s="74"/>
    </row>
    <row r="38" spans="2:11" ht="15" customHeight="1">
      <c r="B38" s="63" t="s">
        <v>271</v>
      </c>
      <c r="C38" s="61"/>
      <c r="D38" s="62">
        <v>0</v>
      </c>
      <c r="E38" s="570"/>
      <c r="F38" s="540"/>
      <c r="G38" s="74"/>
      <c r="H38" s="542">
        <v>0</v>
      </c>
      <c r="I38" s="578"/>
      <c r="K38" s="74"/>
    </row>
    <row r="39" spans="2:11" ht="15" customHeight="1">
      <c r="B39" s="64" t="s">
        <v>272</v>
      </c>
      <c r="C39" s="65">
        <v>1995267.8317873168</v>
      </c>
      <c r="D39" s="66">
        <v>1987010.2046308476</v>
      </c>
      <c r="E39" s="572">
        <f t="shared" si="0"/>
        <v>159621.42654298534</v>
      </c>
      <c r="F39" s="541">
        <v>158960.8163704678</v>
      </c>
      <c r="G39" s="74"/>
      <c r="H39" s="66">
        <v>1824926.6868511906</v>
      </c>
      <c r="I39" s="581">
        <v>145994.13494809525</v>
      </c>
      <c r="K39" s="74"/>
    </row>
    <row r="40" spans="2:11" ht="15" customHeight="1">
      <c r="B40" s="64" t="s">
        <v>273</v>
      </c>
      <c r="C40" s="68"/>
      <c r="D40" s="69">
        <v>0</v>
      </c>
      <c r="E40" s="573"/>
      <c r="F40" s="70"/>
      <c r="G40" s="74"/>
      <c r="H40" s="544">
        <v>0</v>
      </c>
      <c r="I40" s="573"/>
      <c r="K40" s="74"/>
    </row>
    <row r="41" spans="2:11" ht="15" customHeight="1" thickBot="1">
      <c r="B41" s="71" t="s">
        <v>2</v>
      </c>
      <c r="C41" s="72">
        <f>C39+C34+C33+C29+C23+C22+C14+C8</f>
        <v>44676263.781980298</v>
      </c>
      <c r="D41" s="539">
        <v>42488393.528650597</v>
      </c>
      <c r="E41" s="574">
        <f t="shared" si="0"/>
        <v>3574101.1025584238</v>
      </c>
      <c r="F41" s="539">
        <v>3399071.4822920477</v>
      </c>
      <c r="G41" s="74"/>
      <c r="H41" s="100">
        <v>41855305.178486697</v>
      </c>
      <c r="I41" s="583">
        <v>3348424.4142789356</v>
      </c>
      <c r="K41" s="74"/>
    </row>
    <row r="42" spans="2:11" ht="14.25" customHeight="1" thickTop="1">
      <c r="B42" s="73"/>
      <c r="C42" s="512"/>
      <c r="D42" s="512"/>
      <c r="E42" s="512"/>
      <c r="F42" s="512"/>
    </row>
    <row r="43" spans="2:11" ht="14.25" customHeight="1">
      <c r="D43" s="52"/>
      <c r="E43" s="74"/>
      <c r="F43" s="74"/>
    </row>
    <row r="44" spans="2:11" ht="14.25" customHeight="1">
      <c r="D44" s="52"/>
      <c r="I44" s="856" t="s">
        <v>614</v>
      </c>
    </row>
    <row r="45" spans="2:11" ht="26.25" customHeight="1">
      <c r="B45" s="857" t="s">
        <v>1013</v>
      </c>
      <c r="C45" s="857"/>
      <c r="D45" s="857"/>
      <c r="E45" s="857"/>
      <c r="F45" s="857"/>
      <c r="I45" s="856"/>
    </row>
    <row r="46" spans="2:11" ht="14.25" customHeight="1">
      <c r="D46" s="52"/>
    </row>
    <row r="47" spans="2:11" ht="14.25" customHeight="1">
      <c r="D47" s="52"/>
    </row>
    <row r="48" spans="2:11" ht="14.25" customHeight="1">
      <c r="D48" s="52"/>
    </row>
    <row r="49" spans="4:4" ht="14.25" customHeight="1">
      <c r="D49" s="52"/>
    </row>
  </sheetData>
  <mergeCells count="4">
    <mergeCell ref="C6:D6"/>
    <mergeCell ref="E6:F6"/>
    <mergeCell ref="I44:I45"/>
    <mergeCell ref="B45:F45"/>
  </mergeCells>
  <hyperlinks>
    <hyperlink ref="K6" location="Índice!A1" display="Back to the Index"/>
  </hyperlinks>
  <printOptions horizontalCentered="1"/>
  <pageMargins left="0.22" right="0.19" top="0.98425196850393704" bottom="0.82677165354330717" header="0.51181102362204722" footer="0.51181102362204722"/>
  <pageSetup paperSize="122" scale="73" orientation="portrait" r:id="rId1"/>
  <headerFooter alignWithMargins="0">
    <oddFooter>&amp;C&amp;F &amp;A&amp;R&amp;D &amp;T</oddFooter>
  </headerFooter>
  <ignoredErrors>
    <ignoredError sqref="C7:I7" twoDigitTextYear="1"/>
    <ignoredError sqref="C34"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1:I31"/>
  <sheetViews>
    <sheetView showGridLines="0" showZeros="0" workbookViewId="0">
      <selection activeCell="B2" sqref="B2:D2"/>
    </sheetView>
  </sheetViews>
  <sheetFormatPr defaultRowHeight="16.5"/>
  <cols>
    <col min="1" max="1" width="12.7109375" style="213" customWidth="1"/>
    <col min="2" max="2" width="71.42578125" style="213" customWidth="1"/>
    <col min="3" max="4" width="14.7109375" style="213" customWidth="1"/>
    <col min="5" max="5" width="5.7109375" style="213" customWidth="1"/>
    <col min="6" max="7" width="14.7109375" style="213" customWidth="1"/>
    <col min="8" max="8" width="8.7109375" style="213" customWidth="1"/>
    <col min="9" max="9" width="12.7109375" style="213" customWidth="1"/>
    <col min="10" max="16384" width="9.140625" style="213"/>
  </cols>
  <sheetData>
    <row r="1" spans="2:9" ht="15" customHeight="1"/>
    <row r="2" spans="2:9" ht="15" customHeight="1">
      <c r="B2" s="493" t="s">
        <v>494</v>
      </c>
      <c r="C2" s="298"/>
      <c r="D2" s="298"/>
      <c r="E2" s="298"/>
      <c r="F2" s="298"/>
      <c r="G2" s="298"/>
    </row>
    <row r="3" spans="2:9" ht="15" customHeight="1">
      <c r="B3" s="493" t="s">
        <v>495</v>
      </c>
      <c r="C3" s="298"/>
      <c r="D3" s="298"/>
      <c r="E3" s="298"/>
      <c r="F3" s="298"/>
      <c r="G3" s="298"/>
    </row>
    <row r="4" spans="2:9" ht="15" customHeight="1">
      <c r="B4" s="589" t="s">
        <v>0</v>
      </c>
      <c r="C4" s="589"/>
      <c r="D4" s="298"/>
      <c r="E4" s="298"/>
      <c r="F4" s="298"/>
      <c r="G4" s="464"/>
    </row>
    <row r="5" spans="2:9" ht="15" customHeight="1">
      <c r="B5" s="558"/>
      <c r="C5" s="558"/>
      <c r="D5" s="298"/>
      <c r="E5" s="298"/>
      <c r="F5" s="298"/>
      <c r="G5" s="464"/>
    </row>
    <row r="6" spans="2:9" ht="15" customHeight="1">
      <c r="C6" s="875" t="s">
        <v>886</v>
      </c>
      <c r="D6" s="875"/>
      <c r="E6" s="298"/>
      <c r="F6" s="875" t="s">
        <v>667</v>
      </c>
      <c r="G6" s="875"/>
    </row>
    <row r="7" spans="2:9" s="553" customFormat="1" ht="15" customHeight="1">
      <c r="C7" s="547" t="s">
        <v>297</v>
      </c>
      <c r="D7" s="547" t="s">
        <v>298</v>
      </c>
      <c r="E7" s="554"/>
      <c r="F7" s="708" t="s">
        <v>297</v>
      </c>
      <c r="G7" s="708" t="s">
        <v>298</v>
      </c>
      <c r="I7" s="856" t="s">
        <v>614</v>
      </c>
    </row>
    <row r="8" spans="2:9" ht="17.25" thickBot="1">
      <c r="B8" s="465"/>
      <c r="C8" s="438" t="s">
        <v>410</v>
      </c>
      <c r="D8" s="438" t="s">
        <v>1</v>
      </c>
      <c r="E8" s="298"/>
      <c r="F8" s="711" t="s">
        <v>410</v>
      </c>
      <c r="G8" s="711" t="s">
        <v>1</v>
      </c>
      <c r="I8" s="856"/>
    </row>
    <row r="9" spans="2:9" ht="24.95" customHeight="1">
      <c r="B9" s="691" t="s">
        <v>496</v>
      </c>
      <c r="C9" s="692"/>
      <c r="D9" s="693"/>
      <c r="E9" s="298"/>
      <c r="F9" s="692"/>
      <c r="G9" s="693"/>
    </row>
    <row r="10" spans="2:9" ht="24.95" customHeight="1">
      <c r="B10" s="694" t="s">
        <v>497</v>
      </c>
      <c r="C10" s="695"/>
      <c r="D10" s="695"/>
      <c r="E10" s="298"/>
      <c r="F10" s="695"/>
      <c r="G10" s="695"/>
    </row>
    <row r="11" spans="2:9" ht="15" customHeight="1">
      <c r="B11" s="696" t="s">
        <v>498</v>
      </c>
      <c r="C11" s="697">
        <v>179224.51582814564</v>
      </c>
      <c r="D11" s="697">
        <v>6352.5744242013207</v>
      </c>
      <c r="E11" s="298"/>
      <c r="F11" s="697">
        <v>208450.79901897736</v>
      </c>
      <c r="G11" s="697">
        <v>7910.0887656521636</v>
      </c>
    </row>
    <row r="12" spans="2:9" ht="15" customHeight="1">
      <c r="B12" s="696" t="s">
        <v>499</v>
      </c>
      <c r="C12" s="697"/>
      <c r="D12" s="697"/>
      <c r="E12" s="298"/>
      <c r="F12" s="698"/>
      <c r="G12" s="698"/>
    </row>
    <row r="13" spans="2:9" ht="15" customHeight="1">
      <c r="B13" s="696" t="s">
        <v>500</v>
      </c>
      <c r="C13" s="698"/>
      <c r="D13" s="698"/>
      <c r="E13" s="298"/>
      <c r="F13" s="698"/>
      <c r="G13" s="698"/>
    </row>
    <row r="14" spans="2:9" ht="15" customHeight="1">
      <c r="B14" s="699" t="s">
        <v>501</v>
      </c>
      <c r="C14" s="695"/>
      <c r="D14" s="695"/>
      <c r="E14" s="298"/>
      <c r="F14" s="695"/>
      <c r="G14" s="695"/>
    </row>
    <row r="15" spans="2:9" ht="15" customHeight="1">
      <c r="B15" s="700" t="s">
        <v>502</v>
      </c>
      <c r="C15" s="697">
        <v>164792.59671898154</v>
      </c>
      <c r="D15" s="701"/>
      <c r="E15" s="298"/>
      <c r="F15" s="697">
        <v>140420.03642822604</v>
      </c>
      <c r="G15" s="701"/>
    </row>
    <row r="16" spans="2:9" ht="15" customHeight="1">
      <c r="B16" s="694" t="s">
        <v>503</v>
      </c>
      <c r="C16" s="695"/>
      <c r="D16" s="695"/>
      <c r="E16" s="298"/>
      <c r="F16" s="695"/>
      <c r="G16" s="695"/>
    </row>
    <row r="17" spans="2:7" ht="15" customHeight="1">
      <c r="B17" s="694" t="s">
        <v>504</v>
      </c>
      <c r="C17" s="695"/>
      <c r="D17" s="695"/>
      <c r="E17" s="298"/>
      <c r="F17" s="695"/>
      <c r="G17" s="695"/>
    </row>
    <row r="18" spans="2:7" ht="15" customHeight="1">
      <c r="B18" s="694" t="s">
        <v>505</v>
      </c>
      <c r="C18" s="695"/>
      <c r="D18" s="695"/>
      <c r="E18" s="298"/>
      <c r="F18" s="695"/>
      <c r="G18" s="695"/>
    </row>
    <row r="19" spans="2:7" ht="24.95" customHeight="1">
      <c r="B19" s="702" t="s">
        <v>506</v>
      </c>
      <c r="C19" s="703"/>
      <c r="D19" s="695"/>
      <c r="E19" s="298"/>
      <c r="F19" s="703"/>
      <c r="G19" s="695"/>
    </row>
    <row r="20" spans="2:7" ht="24.95" customHeight="1">
      <c r="B20" s="694" t="s">
        <v>507</v>
      </c>
      <c r="C20" s="695"/>
      <c r="D20" s="695"/>
      <c r="E20" s="298"/>
      <c r="F20" s="695"/>
      <c r="G20" s="695"/>
    </row>
    <row r="21" spans="2:7" ht="15" customHeight="1">
      <c r="B21" s="696" t="s">
        <v>498</v>
      </c>
      <c r="C21" s="695"/>
      <c r="D21" s="695"/>
      <c r="E21" s="298"/>
      <c r="F21" s="695"/>
      <c r="G21" s="695"/>
    </row>
    <row r="22" spans="2:7" ht="15" customHeight="1">
      <c r="B22" s="696" t="s">
        <v>499</v>
      </c>
      <c r="C22" s="695"/>
      <c r="D22" s="695"/>
      <c r="E22" s="298"/>
      <c r="F22" s="695"/>
      <c r="G22" s="695"/>
    </row>
    <row r="23" spans="2:7" ht="15" customHeight="1">
      <c r="B23" s="696" t="s">
        <v>500</v>
      </c>
      <c r="C23" s="695"/>
      <c r="D23" s="695"/>
      <c r="E23" s="298"/>
      <c r="F23" s="695"/>
      <c r="G23" s="695"/>
    </row>
    <row r="24" spans="2:7" ht="15" customHeight="1">
      <c r="B24" s="699" t="s">
        <v>501</v>
      </c>
      <c r="C24" s="695"/>
      <c r="D24" s="695"/>
      <c r="E24" s="298"/>
      <c r="F24" s="695"/>
      <c r="G24" s="695"/>
    </row>
    <row r="25" spans="2:7" ht="15" customHeight="1">
      <c r="B25" s="694" t="s">
        <v>502</v>
      </c>
      <c r="C25" s="695"/>
      <c r="D25" s="703"/>
      <c r="E25" s="298"/>
      <c r="F25" s="695"/>
      <c r="G25" s="703"/>
    </row>
    <row r="26" spans="2:7" ht="15" customHeight="1">
      <c r="B26" s="694" t="s">
        <v>503</v>
      </c>
      <c r="C26" s="695"/>
      <c r="D26" s="695"/>
      <c r="E26" s="298"/>
      <c r="F26" s="695"/>
      <c r="G26" s="695"/>
    </row>
    <row r="27" spans="2:7" ht="15" customHeight="1">
      <c r="B27" s="694" t="s">
        <v>504</v>
      </c>
      <c r="C27" s="695"/>
      <c r="D27" s="695"/>
      <c r="E27" s="298"/>
      <c r="F27" s="695"/>
      <c r="G27" s="695"/>
    </row>
    <row r="28" spans="2:7" ht="15" customHeight="1" thickBot="1">
      <c r="B28" s="704" t="s">
        <v>508</v>
      </c>
      <c r="C28" s="705"/>
      <c r="D28" s="705"/>
      <c r="E28" s="298"/>
      <c r="F28" s="705"/>
      <c r="G28" s="705"/>
    </row>
    <row r="29" spans="2:7" ht="9" customHeight="1" thickTop="1">
      <c r="C29" s="212"/>
      <c r="D29" s="212"/>
      <c r="E29"/>
    </row>
    <row r="30" spans="2:7">
      <c r="B30" s="911" t="s">
        <v>1011</v>
      </c>
      <c r="C30" s="911"/>
      <c r="D30" s="911"/>
    </row>
    <row r="31" spans="2:7">
      <c r="B31" s="911"/>
      <c r="C31" s="911"/>
      <c r="D31" s="911"/>
    </row>
  </sheetData>
  <mergeCells count="4">
    <mergeCell ref="F6:G6"/>
    <mergeCell ref="I7:I8"/>
    <mergeCell ref="C6:D6"/>
    <mergeCell ref="B30:D31"/>
  </mergeCells>
  <hyperlinks>
    <hyperlink ref="I7" location="Índice!A1" display="Back to the Index"/>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47"/>
  <sheetViews>
    <sheetView showZeros="0" zoomScaleNormal="100" workbookViewId="0">
      <selection activeCell="B2" sqref="B2:E2"/>
    </sheetView>
  </sheetViews>
  <sheetFormatPr defaultColWidth="9.140625" defaultRowHeight="12"/>
  <cols>
    <col min="1" max="1" width="12.7109375" style="2" customWidth="1"/>
    <col min="2" max="2" width="54.28515625" style="2" customWidth="1"/>
    <col min="3" max="16" width="8.7109375" style="2" customWidth="1"/>
    <col min="17" max="17" width="12.7109375" style="7" customWidth="1"/>
    <col min="18" max="18" width="9.140625" style="2"/>
    <col min="19" max="19" width="32.7109375" style="2" customWidth="1"/>
    <col min="20" max="16384" width="9.140625" style="2"/>
  </cols>
  <sheetData>
    <row r="1" spans="2:19" ht="15" customHeight="1"/>
    <row r="2" spans="2:19" ht="15" customHeight="1">
      <c r="B2" s="903" t="s">
        <v>401</v>
      </c>
      <c r="C2" s="903"/>
      <c r="D2" s="903"/>
      <c r="E2" s="903"/>
    </row>
    <row r="3" spans="2:19" ht="15" customHeight="1">
      <c r="B3" s="903" t="s">
        <v>402</v>
      </c>
      <c r="C3" s="903"/>
      <c r="D3" s="903"/>
      <c r="E3" s="903"/>
    </row>
    <row r="4" spans="2:19" ht="15" customHeight="1">
      <c r="B4" s="731" t="s">
        <v>0</v>
      </c>
      <c r="C4" s="731"/>
    </row>
    <row r="5" spans="2:19" ht="15" customHeight="1">
      <c r="C5" s="732"/>
      <c r="D5" s="400"/>
      <c r="E5" s="400"/>
      <c r="F5" s="400"/>
      <c r="G5" s="400"/>
      <c r="H5" s="400"/>
      <c r="I5" s="400"/>
      <c r="J5" s="400"/>
      <c r="K5" s="400"/>
      <c r="L5" s="400"/>
      <c r="M5" s="399"/>
      <c r="N5" s="399"/>
      <c r="O5" s="746"/>
    </row>
    <row r="6" spans="2:19" ht="15" customHeight="1">
      <c r="C6" s="907" t="s">
        <v>886</v>
      </c>
      <c r="D6" s="907"/>
      <c r="E6" s="907"/>
      <c r="F6" s="907"/>
      <c r="G6" s="907"/>
      <c r="H6" s="907"/>
      <c r="I6" s="907"/>
      <c r="J6" s="907"/>
      <c r="K6" s="907"/>
      <c r="L6" s="907"/>
      <c r="M6" s="907"/>
      <c r="N6" s="907"/>
      <c r="O6" s="907"/>
    </row>
    <row r="7" spans="2:19" s="49" customFormat="1" ht="15" customHeight="1">
      <c r="B7" s="897" t="s">
        <v>357</v>
      </c>
      <c r="C7" s="871" t="s">
        <v>690</v>
      </c>
      <c r="D7" s="871"/>
      <c r="E7" s="871"/>
      <c r="F7" s="871"/>
      <c r="G7" s="871"/>
      <c r="H7" s="871"/>
      <c r="I7" s="871"/>
      <c r="J7" s="871"/>
      <c r="K7" s="871"/>
      <c r="L7" s="871"/>
      <c r="M7" s="871"/>
      <c r="N7" s="871" t="s">
        <v>288</v>
      </c>
      <c r="O7" s="871" t="s">
        <v>1</v>
      </c>
      <c r="Q7" s="856" t="s">
        <v>614</v>
      </c>
    </row>
    <row r="8" spans="2:19" s="49" customFormat="1" ht="15" customHeight="1">
      <c r="B8" s="898"/>
      <c r="C8" s="113" t="s">
        <v>358</v>
      </c>
      <c r="D8" s="114">
        <v>0.02</v>
      </c>
      <c r="E8" s="114">
        <v>0.04</v>
      </c>
      <c r="F8" s="114">
        <v>0.1</v>
      </c>
      <c r="G8" s="114">
        <v>0.2</v>
      </c>
      <c r="H8" s="114">
        <v>0.5</v>
      </c>
      <c r="I8" s="114">
        <v>0.7</v>
      </c>
      <c r="J8" s="114">
        <v>0.75</v>
      </c>
      <c r="K8" s="114">
        <v>1</v>
      </c>
      <c r="L8" s="114">
        <v>1.5</v>
      </c>
      <c r="M8" s="114" t="s">
        <v>403</v>
      </c>
      <c r="N8" s="867"/>
      <c r="O8" s="867"/>
      <c r="Q8" s="856"/>
      <c r="S8" s="91"/>
    </row>
    <row r="9" spans="2:19" ht="15" customHeight="1">
      <c r="B9" s="109" t="s">
        <v>404</v>
      </c>
      <c r="C9" s="103">
        <v>25295.904115238503</v>
      </c>
      <c r="D9" s="103"/>
      <c r="E9" s="103"/>
      <c r="F9" s="103"/>
      <c r="G9" s="103"/>
      <c r="H9" s="103"/>
      <c r="I9" s="103"/>
      <c r="J9" s="103"/>
      <c r="K9" s="103">
        <v>19.772526358908799</v>
      </c>
      <c r="L9" s="103"/>
      <c r="M9" s="103"/>
      <c r="N9" s="143">
        <f>SUM(C9:M9)</f>
        <v>25315.676641597413</v>
      </c>
      <c r="O9" s="115">
        <v>19.772526358908799</v>
      </c>
      <c r="P9" s="747"/>
      <c r="Q9" s="747"/>
      <c r="S9" s="91"/>
    </row>
    <row r="10" spans="2:19" ht="15" customHeight="1">
      <c r="B10" s="60" t="s">
        <v>405</v>
      </c>
      <c r="C10" s="103"/>
      <c r="D10" s="103"/>
      <c r="E10" s="103"/>
      <c r="F10" s="103"/>
      <c r="G10" s="103"/>
      <c r="H10" s="103"/>
      <c r="I10" s="103"/>
      <c r="J10" s="103"/>
      <c r="K10" s="103"/>
      <c r="L10" s="103"/>
      <c r="M10" s="103"/>
      <c r="N10" s="143">
        <f t="shared" ref="N10:N18" si="0">SUM(C10:M10)</f>
        <v>0</v>
      </c>
      <c r="O10" s="115"/>
      <c r="P10" s="97"/>
      <c r="S10" s="91"/>
    </row>
    <row r="11" spans="2:19" ht="15" customHeight="1">
      <c r="B11" s="60" t="s">
        <v>406</v>
      </c>
      <c r="C11" s="103"/>
      <c r="D11" s="103"/>
      <c r="E11" s="103"/>
      <c r="F11" s="103"/>
      <c r="G11" s="103">
        <v>0.16352332976626019</v>
      </c>
      <c r="H11" s="103"/>
      <c r="I11" s="103"/>
      <c r="J11" s="103"/>
      <c r="K11" s="103"/>
      <c r="L11" s="103"/>
      <c r="M11" s="103"/>
      <c r="N11" s="143">
        <f t="shared" si="0"/>
        <v>0.16352332976626019</v>
      </c>
      <c r="O11" s="115">
        <v>3.2704665953252034E-2</v>
      </c>
      <c r="P11" s="748"/>
      <c r="Q11" s="748"/>
      <c r="S11" s="91"/>
    </row>
    <row r="12" spans="2:19" ht="15" customHeight="1">
      <c r="B12" s="60" t="s">
        <v>407</v>
      </c>
      <c r="C12" s="103"/>
      <c r="D12" s="103"/>
      <c r="E12" s="103"/>
      <c r="F12" s="103"/>
      <c r="G12" s="103"/>
      <c r="H12" s="103"/>
      <c r="I12" s="103"/>
      <c r="J12" s="103"/>
      <c r="K12" s="103"/>
      <c r="L12" s="103"/>
      <c r="M12" s="103"/>
      <c r="N12" s="143">
        <f t="shared" si="0"/>
        <v>0</v>
      </c>
      <c r="O12" s="115"/>
      <c r="P12" s="96"/>
      <c r="S12" s="91"/>
    </row>
    <row r="13" spans="2:19" ht="15" customHeight="1">
      <c r="B13" s="60" t="s">
        <v>323</v>
      </c>
      <c r="C13" s="103"/>
      <c r="D13" s="103"/>
      <c r="E13" s="103"/>
      <c r="F13" s="103"/>
      <c r="G13" s="103"/>
      <c r="H13" s="103"/>
      <c r="I13" s="103"/>
      <c r="J13" s="103"/>
      <c r="K13" s="103"/>
      <c r="L13" s="103"/>
      <c r="M13" s="103"/>
      <c r="N13" s="143">
        <f t="shared" si="0"/>
        <v>0</v>
      </c>
      <c r="O13" s="115"/>
      <c r="P13" s="97"/>
      <c r="S13" s="91"/>
    </row>
    <row r="14" spans="2:19" ht="15" customHeight="1">
      <c r="B14" s="60" t="s">
        <v>314</v>
      </c>
      <c r="C14" s="103"/>
      <c r="D14" s="103"/>
      <c r="E14" s="103"/>
      <c r="F14" s="103"/>
      <c r="G14" s="103">
        <v>110807.60363801703</v>
      </c>
      <c r="H14" s="103">
        <v>182057.73516469818</v>
      </c>
      <c r="I14" s="103"/>
      <c r="J14" s="103"/>
      <c r="K14" s="103">
        <v>2115.000509773964</v>
      </c>
      <c r="L14" s="103"/>
      <c r="M14" s="103">
        <v>245111.0349736815</v>
      </c>
      <c r="N14" s="143">
        <f>SUM(D14:M14)</f>
        <v>540091.37428617058</v>
      </c>
      <c r="O14" s="115">
        <v>120207.60951920005</v>
      </c>
      <c r="P14" s="96"/>
      <c r="S14" s="91"/>
    </row>
    <row r="15" spans="2:19" ht="15" customHeight="1">
      <c r="B15" s="60" t="s">
        <v>315</v>
      </c>
      <c r="C15" s="103"/>
      <c r="D15" s="103"/>
      <c r="E15" s="103"/>
      <c r="F15" s="103"/>
      <c r="G15" s="103"/>
      <c r="H15" s="103"/>
      <c r="I15" s="103"/>
      <c r="J15" s="103"/>
      <c r="K15" s="103">
        <v>139682.63083861207</v>
      </c>
      <c r="L15" s="103"/>
      <c r="M15" s="103"/>
      <c r="N15" s="143">
        <f t="shared" si="0"/>
        <v>139682.63083861207</v>
      </c>
      <c r="O15" s="115">
        <v>139286.47403993641</v>
      </c>
      <c r="P15" s="95"/>
      <c r="S15" s="91"/>
    </row>
    <row r="16" spans="2:19" ht="15" customHeight="1">
      <c r="B16" s="60" t="s">
        <v>316</v>
      </c>
      <c r="C16" s="103"/>
      <c r="D16" s="103"/>
      <c r="E16" s="103"/>
      <c r="F16" s="103"/>
      <c r="G16" s="103"/>
      <c r="H16" s="103"/>
      <c r="I16" s="103"/>
      <c r="J16" s="103">
        <v>16.4398006829989</v>
      </c>
      <c r="K16" s="103"/>
      <c r="L16" s="103"/>
      <c r="M16" s="103"/>
      <c r="N16" s="143">
        <f t="shared" si="0"/>
        <v>16.4398006829989</v>
      </c>
      <c r="O16" s="115">
        <v>9.3941131052826528</v>
      </c>
      <c r="P16" s="95"/>
      <c r="S16" s="91"/>
    </row>
    <row r="17" spans="1:19" s="7" customFormat="1" ht="15" customHeight="1">
      <c r="B17" s="60" t="s">
        <v>408</v>
      </c>
      <c r="C17" s="103"/>
      <c r="D17" s="103"/>
      <c r="E17" s="103"/>
      <c r="F17" s="103"/>
      <c r="G17" s="103"/>
      <c r="H17" s="103"/>
      <c r="I17" s="103"/>
      <c r="J17" s="103"/>
      <c r="K17" s="103"/>
      <c r="L17" s="103"/>
      <c r="M17" s="103"/>
      <c r="N17" s="143">
        <f t="shared" si="0"/>
        <v>0</v>
      </c>
      <c r="O17" s="115"/>
      <c r="P17" s="95"/>
      <c r="R17" s="2"/>
      <c r="S17" s="91"/>
    </row>
    <row r="18" spans="1:19" s="7" customFormat="1" ht="15" customHeight="1">
      <c r="B18" s="60" t="s">
        <v>355</v>
      </c>
      <c r="C18" s="103">
        <v>0</v>
      </c>
      <c r="D18" s="103">
        <v>0</v>
      </c>
      <c r="E18" s="103">
        <v>0</v>
      </c>
      <c r="F18" s="103">
        <v>0</v>
      </c>
      <c r="G18" s="103">
        <v>0</v>
      </c>
      <c r="H18" s="103">
        <v>0</v>
      </c>
      <c r="I18" s="103">
        <v>0</v>
      </c>
      <c r="J18" s="103">
        <v>0</v>
      </c>
      <c r="K18" s="103">
        <v>0</v>
      </c>
      <c r="L18" s="103">
        <v>0</v>
      </c>
      <c r="M18" s="103">
        <v>0</v>
      </c>
      <c r="N18" s="143">
        <f t="shared" si="0"/>
        <v>0</v>
      </c>
      <c r="O18" s="115"/>
      <c r="P18" s="95"/>
      <c r="R18" s="2"/>
      <c r="S18" s="91"/>
    </row>
    <row r="19" spans="1:19" ht="20.100000000000001" customHeight="1" thickBot="1">
      <c r="B19" s="612" t="s">
        <v>2</v>
      </c>
      <c r="C19" s="479">
        <f>SUM(C9:C18)</f>
        <v>25295.904115238503</v>
      </c>
      <c r="D19" s="479">
        <f t="shared" ref="D19:O19" si="1">SUM(D9:D18)</f>
        <v>0</v>
      </c>
      <c r="E19" s="479">
        <f t="shared" si="1"/>
        <v>0</v>
      </c>
      <c r="F19" s="479">
        <f t="shared" si="1"/>
        <v>0</v>
      </c>
      <c r="G19" s="479">
        <f t="shared" si="1"/>
        <v>110807.7671613468</v>
      </c>
      <c r="H19" s="479">
        <f t="shared" si="1"/>
        <v>182057.73516469818</v>
      </c>
      <c r="I19" s="479">
        <f t="shared" si="1"/>
        <v>0</v>
      </c>
      <c r="J19" s="479">
        <f t="shared" si="1"/>
        <v>16.4398006829989</v>
      </c>
      <c r="K19" s="479">
        <f t="shared" si="1"/>
        <v>141817.40387474495</v>
      </c>
      <c r="L19" s="479">
        <f t="shared" si="1"/>
        <v>0</v>
      </c>
      <c r="M19" s="479">
        <f t="shared" si="1"/>
        <v>245111.0349736815</v>
      </c>
      <c r="N19" s="479">
        <f t="shared" si="1"/>
        <v>705106.2850903928</v>
      </c>
      <c r="O19" s="479">
        <f t="shared" si="1"/>
        <v>259523.2829032666</v>
      </c>
      <c r="S19" s="91"/>
    </row>
    <row r="20" spans="1:19" s="33" customFormat="1" ht="15" customHeight="1" thickTop="1">
      <c r="B20" s="111"/>
      <c r="C20" s="111"/>
      <c r="D20" s="111"/>
      <c r="E20" s="111"/>
      <c r="F20" s="111"/>
      <c r="G20" s="111"/>
      <c r="H20" s="111"/>
      <c r="I20" s="111"/>
      <c r="J20" s="111"/>
      <c r="K20" s="111"/>
      <c r="L20" s="111"/>
      <c r="M20" s="111"/>
      <c r="N20" s="5"/>
      <c r="O20" s="5"/>
      <c r="Q20" s="144"/>
      <c r="S20" s="112"/>
    </row>
    <row r="21" spans="1:19" ht="15" customHeight="1">
      <c r="O21" s="746"/>
    </row>
    <row r="22" spans="1:19" ht="15" customHeight="1">
      <c r="C22" s="907" t="s">
        <v>667</v>
      </c>
      <c r="D22" s="907"/>
      <c r="E22" s="907"/>
      <c r="F22" s="907"/>
      <c r="G22" s="907"/>
      <c r="H22" s="907"/>
      <c r="I22" s="907"/>
      <c r="J22" s="907"/>
      <c r="K22" s="907"/>
      <c r="L22" s="907"/>
      <c r="M22" s="907"/>
      <c r="N22" s="907"/>
      <c r="O22" s="907"/>
    </row>
    <row r="23" spans="1:19" ht="15" customHeight="1">
      <c r="B23" s="897" t="s">
        <v>357</v>
      </c>
      <c r="C23" s="871" t="s">
        <v>690</v>
      </c>
      <c r="D23" s="871"/>
      <c r="E23" s="871"/>
      <c r="F23" s="871"/>
      <c r="G23" s="871"/>
      <c r="H23" s="871"/>
      <c r="I23" s="871"/>
      <c r="J23" s="871"/>
      <c r="K23" s="871"/>
      <c r="L23" s="871"/>
      <c r="M23" s="871"/>
      <c r="N23" s="871" t="s">
        <v>288</v>
      </c>
      <c r="O23" s="871" t="s">
        <v>1</v>
      </c>
    </row>
    <row r="24" spans="1:19" ht="15" customHeight="1">
      <c r="B24" s="898"/>
      <c r="C24" s="113" t="s">
        <v>358</v>
      </c>
      <c r="D24" s="114">
        <v>0.02</v>
      </c>
      <c r="E24" s="114">
        <v>0.04</v>
      </c>
      <c r="F24" s="114">
        <v>0.1</v>
      </c>
      <c r="G24" s="114">
        <v>0.2</v>
      </c>
      <c r="H24" s="114">
        <v>0.5</v>
      </c>
      <c r="I24" s="114">
        <v>0.7</v>
      </c>
      <c r="J24" s="114">
        <v>0.75</v>
      </c>
      <c r="K24" s="114">
        <v>1</v>
      </c>
      <c r="L24" s="114">
        <v>1.5</v>
      </c>
      <c r="M24" s="114" t="s">
        <v>403</v>
      </c>
      <c r="N24" s="867"/>
      <c r="O24" s="867"/>
    </row>
    <row r="25" spans="1:19" s="7" customFormat="1" ht="15" customHeight="1">
      <c r="A25" s="2"/>
      <c r="B25" s="109" t="s">
        <v>404</v>
      </c>
      <c r="C25" s="103">
        <v>25999.031087001</v>
      </c>
      <c r="D25" s="103"/>
      <c r="E25" s="103"/>
      <c r="F25" s="103"/>
      <c r="G25" s="103"/>
      <c r="H25" s="103"/>
      <c r="I25" s="103"/>
      <c r="J25" s="103"/>
      <c r="K25" s="103">
        <v>38.5541653443779</v>
      </c>
      <c r="L25" s="103"/>
      <c r="M25" s="103"/>
      <c r="N25" s="143">
        <v>26037.585252345376</v>
      </c>
      <c r="O25" s="115">
        <v>38.5541653443779</v>
      </c>
      <c r="P25" s="2"/>
      <c r="R25" s="2"/>
      <c r="S25" s="2"/>
    </row>
    <row r="26" spans="1:19" s="7" customFormat="1" ht="15" customHeight="1">
      <c r="A26" s="2"/>
      <c r="B26" s="60" t="s">
        <v>405</v>
      </c>
      <c r="C26" s="103"/>
      <c r="D26" s="103"/>
      <c r="E26" s="103"/>
      <c r="F26" s="103"/>
      <c r="G26" s="103"/>
      <c r="H26" s="103"/>
      <c r="I26" s="103"/>
      <c r="J26" s="103"/>
      <c r="K26" s="103"/>
      <c r="L26" s="103"/>
      <c r="M26" s="103"/>
      <c r="N26" s="143">
        <v>0</v>
      </c>
      <c r="O26" s="115"/>
      <c r="P26" s="2"/>
      <c r="R26" s="2"/>
      <c r="S26" s="2"/>
    </row>
    <row r="27" spans="1:19" s="7" customFormat="1" ht="15" customHeight="1">
      <c r="A27" s="2"/>
      <c r="B27" s="60" t="s">
        <v>406</v>
      </c>
      <c r="C27" s="103"/>
      <c r="D27" s="103"/>
      <c r="E27" s="103"/>
      <c r="F27" s="103"/>
      <c r="G27" s="103">
        <v>2.2854923433086487</v>
      </c>
      <c r="H27" s="103"/>
      <c r="I27" s="103"/>
      <c r="J27" s="103"/>
      <c r="K27" s="103"/>
      <c r="L27" s="103"/>
      <c r="M27" s="103"/>
      <c r="N27" s="143">
        <v>2.2854923433086487</v>
      </c>
      <c r="O27" s="115">
        <v>0.45709846866172876</v>
      </c>
      <c r="P27" s="2"/>
      <c r="R27" s="2"/>
      <c r="S27" s="2"/>
    </row>
    <row r="28" spans="1:19" s="7" customFormat="1" ht="15" customHeight="1">
      <c r="A28" s="2"/>
      <c r="B28" s="60" t="s">
        <v>407</v>
      </c>
      <c r="C28" s="103"/>
      <c r="D28" s="103"/>
      <c r="E28" s="103"/>
      <c r="F28" s="103"/>
      <c r="G28" s="103"/>
      <c r="H28" s="103"/>
      <c r="I28" s="103"/>
      <c r="J28" s="103"/>
      <c r="K28" s="103"/>
      <c r="L28" s="103"/>
      <c r="M28" s="103"/>
      <c r="N28" s="143">
        <v>0</v>
      </c>
      <c r="O28" s="115"/>
      <c r="P28" s="2"/>
      <c r="R28" s="2"/>
      <c r="S28" s="2"/>
    </row>
    <row r="29" spans="1:19" s="7" customFormat="1" ht="15" customHeight="1">
      <c r="A29" s="2"/>
      <c r="B29" s="60" t="s">
        <v>323</v>
      </c>
      <c r="C29" s="103"/>
      <c r="D29" s="103"/>
      <c r="E29" s="103"/>
      <c r="F29" s="103"/>
      <c r="G29" s="103"/>
      <c r="H29" s="103"/>
      <c r="I29" s="103"/>
      <c r="J29" s="103"/>
      <c r="K29" s="103"/>
      <c r="L29" s="103"/>
      <c r="M29" s="103"/>
      <c r="N29" s="143">
        <v>0</v>
      </c>
      <c r="O29" s="115"/>
      <c r="P29" s="2"/>
      <c r="R29" s="2"/>
      <c r="S29" s="2"/>
    </row>
    <row r="30" spans="1:19" s="7" customFormat="1" ht="15" customHeight="1">
      <c r="A30" s="2"/>
      <c r="B30" s="60" t="s">
        <v>314</v>
      </c>
      <c r="C30" s="103"/>
      <c r="D30" s="103"/>
      <c r="E30" s="103"/>
      <c r="F30" s="103"/>
      <c r="G30" s="103">
        <v>136455.10437311031</v>
      </c>
      <c r="H30" s="103">
        <v>198515.59115292589</v>
      </c>
      <c r="I30" s="103"/>
      <c r="J30" s="103"/>
      <c r="K30" s="103">
        <v>2537.9037711425481</v>
      </c>
      <c r="L30" s="103"/>
      <c r="M30" s="103">
        <v>200203.39654167477</v>
      </c>
      <c r="N30" s="143">
        <v>537711.99583885353</v>
      </c>
      <c r="O30" s="115">
        <v>133090.78815306112</v>
      </c>
      <c r="P30" s="2"/>
      <c r="R30" s="2"/>
      <c r="S30" s="2"/>
    </row>
    <row r="31" spans="1:19" s="7" customFormat="1" ht="15" customHeight="1">
      <c r="A31" s="2"/>
      <c r="B31" s="60" t="s">
        <v>315</v>
      </c>
      <c r="C31" s="103"/>
      <c r="D31" s="103"/>
      <c r="E31" s="103"/>
      <c r="F31" s="103"/>
      <c r="G31" s="103"/>
      <c r="H31" s="103"/>
      <c r="I31" s="103"/>
      <c r="J31" s="103"/>
      <c r="K31" s="103">
        <v>132238.83785241362</v>
      </c>
      <c r="L31" s="103"/>
      <c r="M31" s="103"/>
      <c r="N31" s="143">
        <v>132238.83785241362</v>
      </c>
      <c r="O31" s="115">
        <v>131874.07189532963</v>
      </c>
      <c r="P31" s="2"/>
      <c r="R31" s="2"/>
      <c r="S31" s="2"/>
    </row>
    <row r="32" spans="1:19" s="7" customFormat="1" ht="15" customHeight="1">
      <c r="A32" s="2"/>
      <c r="B32" s="60" t="s">
        <v>316</v>
      </c>
      <c r="C32" s="103"/>
      <c r="D32" s="103"/>
      <c r="E32" s="103"/>
      <c r="F32" s="103"/>
      <c r="G32" s="103"/>
      <c r="H32" s="103"/>
      <c r="I32" s="103"/>
      <c r="J32" s="103">
        <v>0.15628195478963652</v>
      </c>
      <c r="K32" s="103"/>
      <c r="L32" s="103"/>
      <c r="M32" s="103"/>
      <c r="N32" s="143">
        <v>0.15628195478963652</v>
      </c>
      <c r="O32" s="115">
        <v>8.9303416015667797E-2</v>
      </c>
      <c r="P32" s="2"/>
      <c r="R32" s="2"/>
      <c r="S32" s="2"/>
    </row>
    <row r="33" spans="1:19" s="7" customFormat="1" ht="15" customHeight="1">
      <c r="A33" s="2"/>
      <c r="B33" s="60" t="s">
        <v>408</v>
      </c>
      <c r="C33" s="103"/>
      <c r="D33" s="103"/>
      <c r="E33" s="103"/>
      <c r="F33" s="103"/>
      <c r="G33" s="103"/>
      <c r="H33" s="103"/>
      <c r="I33" s="103"/>
      <c r="J33" s="103"/>
      <c r="K33" s="103"/>
      <c r="L33" s="103"/>
      <c r="M33" s="103"/>
      <c r="N33" s="143">
        <v>0</v>
      </c>
      <c r="O33" s="115"/>
      <c r="P33" s="2"/>
      <c r="R33" s="2"/>
      <c r="S33" s="2"/>
    </row>
    <row r="34" spans="1:19" s="7" customFormat="1" ht="15" customHeight="1">
      <c r="A34" s="2"/>
      <c r="B34" s="60" t="s">
        <v>355</v>
      </c>
      <c r="C34" s="103">
        <v>0</v>
      </c>
      <c r="D34" s="103">
        <v>0</v>
      </c>
      <c r="E34" s="103">
        <v>0</v>
      </c>
      <c r="F34" s="103">
        <v>0</v>
      </c>
      <c r="G34" s="103">
        <v>0</v>
      </c>
      <c r="H34" s="103">
        <v>0</v>
      </c>
      <c r="I34" s="103">
        <v>0</v>
      </c>
      <c r="J34" s="103">
        <v>0</v>
      </c>
      <c r="K34" s="103">
        <v>0</v>
      </c>
      <c r="L34" s="103">
        <v>0</v>
      </c>
      <c r="M34" s="103">
        <v>0</v>
      </c>
      <c r="N34" s="143">
        <v>0</v>
      </c>
      <c r="O34" s="115"/>
      <c r="P34" s="2"/>
      <c r="R34" s="2"/>
      <c r="S34" s="2"/>
    </row>
    <row r="35" spans="1:19" s="7" customFormat="1" ht="20.100000000000001" customHeight="1" thickBot="1">
      <c r="A35" s="2"/>
      <c r="B35" s="612" t="s">
        <v>2</v>
      </c>
      <c r="C35" s="479">
        <v>25999.031087001</v>
      </c>
      <c r="D35" s="479">
        <v>0</v>
      </c>
      <c r="E35" s="479">
        <v>0</v>
      </c>
      <c r="F35" s="479">
        <v>0</v>
      </c>
      <c r="G35" s="479">
        <v>136457.38986545362</v>
      </c>
      <c r="H35" s="479">
        <v>198515.59115292589</v>
      </c>
      <c r="I35" s="479">
        <v>0</v>
      </c>
      <c r="J35" s="479">
        <v>0.15628195478963652</v>
      </c>
      <c r="K35" s="479">
        <v>134815.29578890055</v>
      </c>
      <c r="L35" s="479">
        <v>0</v>
      </c>
      <c r="M35" s="479">
        <v>200203.39654167477</v>
      </c>
      <c r="N35" s="479">
        <v>695990.86071791069</v>
      </c>
      <c r="O35" s="479">
        <v>265003.96061561984</v>
      </c>
      <c r="P35" s="2"/>
      <c r="R35" s="2"/>
      <c r="S35" s="2"/>
    </row>
    <row r="36" spans="1:19" s="7" customFormat="1" ht="12.75" thickTop="1">
      <c r="A36" s="2"/>
      <c r="B36" s="2"/>
      <c r="C36" s="2"/>
      <c r="D36" s="2"/>
      <c r="E36" s="2"/>
      <c r="F36" s="2"/>
      <c r="G36" s="2"/>
      <c r="H36" s="2"/>
      <c r="I36" s="2"/>
      <c r="J36" s="2"/>
      <c r="K36" s="2"/>
      <c r="L36" s="2"/>
      <c r="M36" s="2"/>
      <c r="N36" s="2"/>
      <c r="O36" s="2"/>
      <c r="P36" s="2"/>
      <c r="R36" s="2"/>
      <c r="S36" s="2"/>
    </row>
    <row r="37" spans="1:19" s="7" customFormat="1" ht="15.75" customHeight="1">
      <c r="A37" s="2"/>
      <c r="B37" s="912" t="s">
        <v>1012</v>
      </c>
      <c r="C37" s="912"/>
      <c r="D37" s="852"/>
      <c r="E37" s="2"/>
      <c r="F37" s="2"/>
      <c r="G37" s="2"/>
      <c r="H37" s="2"/>
      <c r="I37" s="2"/>
      <c r="J37" s="2"/>
      <c r="K37" s="2"/>
      <c r="L37" s="2"/>
      <c r="M37" s="2"/>
      <c r="N37" s="2"/>
      <c r="O37" s="2"/>
      <c r="P37" s="2"/>
      <c r="R37" s="2"/>
      <c r="S37" s="2"/>
    </row>
    <row r="38" spans="1:19" s="7" customFormat="1">
      <c r="A38" s="2"/>
      <c r="B38" s="852"/>
      <c r="C38" s="852"/>
      <c r="D38" s="852"/>
      <c r="E38" s="2"/>
      <c r="F38" s="2"/>
      <c r="G38" s="2"/>
      <c r="H38" s="2"/>
      <c r="I38" s="2"/>
      <c r="J38" s="2"/>
      <c r="K38" s="2"/>
      <c r="L38" s="2"/>
      <c r="M38" s="2"/>
      <c r="N38" s="2"/>
      <c r="O38" s="2"/>
      <c r="P38" s="2"/>
      <c r="R38" s="2"/>
      <c r="S38" s="2"/>
    </row>
    <row r="39" spans="1:19" s="7" customFormat="1">
      <c r="A39" s="2"/>
      <c r="B39" s="2"/>
      <c r="C39" s="2"/>
      <c r="D39" s="2"/>
      <c r="E39" s="2"/>
      <c r="F39" s="2"/>
      <c r="G39" s="2"/>
      <c r="H39" s="2"/>
      <c r="I39" s="2"/>
      <c r="J39" s="2"/>
      <c r="K39" s="2"/>
      <c r="L39" s="2"/>
      <c r="M39" s="2"/>
      <c r="N39" s="2"/>
      <c r="O39" s="2"/>
      <c r="P39" s="2"/>
      <c r="R39" s="2"/>
      <c r="S39" s="2"/>
    </row>
    <row r="40" spans="1:19" s="7" customFormat="1">
      <c r="A40" s="2"/>
      <c r="B40" s="2"/>
      <c r="C40" s="2"/>
      <c r="D40" s="2"/>
      <c r="E40" s="2"/>
      <c r="F40" s="2"/>
      <c r="G40" s="2"/>
      <c r="H40" s="2"/>
      <c r="I40" s="2"/>
      <c r="J40" s="2"/>
      <c r="K40" s="2"/>
      <c r="L40" s="2"/>
      <c r="M40" s="2"/>
      <c r="N40" s="2"/>
      <c r="O40" s="2"/>
      <c r="P40" s="2"/>
      <c r="R40" s="2"/>
      <c r="S40" s="2"/>
    </row>
    <row r="41" spans="1:19" s="7" customFormat="1">
      <c r="A41" s="2"/>
      <c r="B41" s="2"/>
      <c r="C41" s="2"/>
      <c r="D41" s="2"/>
      <c r="E41" s="2"/>
      <c r="F41" s="2"/>
      <c r="G41" s="2"/>
      <c r="H41" s="2"/>
      <c r="I41" s="2"/>
      <c r="J41" s="2"/>
      <c r="K41" s="2"/>
      <c r="L41" s="2"/>
      <c r="M41" s="2"/>
      <c r="N41" s="2"/>
      <c r="O41" s="2"/>
      <c r="P41" s="2"/>
      <c r="R41" s="2"/>
      <c r="S41" s="2"/>
    </row>
    <row r="42" spans="1:19" s="7" customFormat="1">
      <c r="A42" s="2"/>
      <c r="B42" s="2"/>
      <c r="C42" s="2"/>
      <c r="D42" s="2"/>
      <c r="E42" s="2"/>
      <c r="F42" s="2"/>
      <c r="G42" s="2"/>
      <c r="H42" s="2"/>
      <c r="I42" s="2"/>
      <c r="J42" s="2"/>
      <c r="K42" s="2"/>
      <c r="L42" s="2"/>
      <c r="M42" s="2"/>
      <c r="N42" s="2"/>
      <c r="O42" s="2"/>
      <c r="P42" s="2"/>
      <c r="R42" s="2"/>
      <c r="S42" s="2"/>
    </row>
    <row r="43" spans="1:19" s="7" customFormat="1">
      <c r="A43" s="2"/>
      <c r="B43" s="2"/>
      <c r="C43" s="2"/>
      <c r="D43" s="2"/>
      <c r="E43" s="2"/>
      <c r="F43" s="2"/>
      <c r="G43" s="2"/>
      <c r="H43" s="2"/>
      <c r="I43" s="2"/>
      <c r="J43" s="2"/>
      <c r="K43" s="2"/>
      <c r="L43" s="2"/>
      <c r="M43" s="2"/>
      <c r="N43" s="2"/>
      <c r="O43" s="2"/>
      <c r="P43" s="2"/>
      <c r="R43" s="2"/>
      <c r="S43" s="2"/>
    </row>
    <row r="44" spans="1:19" s="7" customFormat="1">
      <c r="A44" s="2"/>
      <c r="B44" s="2"/>
      <c r="C44" s="2"/>
      <c r="D44" s="2"/>
      <c r="E44" s="2"/>
      <c r="F44" s="2"/>
      <c r="G44" s="2"/>
      <c r="H44" s="2"/>
      <c r="I44" s="2"/>
      <c r="J44" s="2"/>
      <c r="K44" s="2"/>
      <c r="L44" s="2"/>
      <c r="M44" s="2"/>
      <c r="N44" s="2"/>
      <c r="O44" s="2"/>
      <c r="P44" s="2"/>
      <c r="R44" s="2"/>
      <c r="S44" s="2"/>
    </row>
    <row r="45" spans="1:19" s="7" customFormat="1">
      <c r="A45" s="2"/>
      <c r="B45" s="2"/>
      <c r="C45" s="2"/>
      <c r="D45" s="2"/>
      <c r="E45" s="2"/>
      <c r="F45" s="2"/>
      <c r="G45" s="2"/>
      <c r="H45" s="2"/>
      <c r="I45" s="2"/>
      <c r="J45" s="2"/>
      <c r="K45" s="2"/>
      <c r="L45" s="2"/>
      <c r="M45" s="2"/>
      <c r="N45" s="2"/>
      <c r="O45" s="2"/>
      <c r="P45" s="2"/>
      <c r="R45" s="2"/>
      <c r="S45" s="2"/>
    </row>
    <row r="46" spans="1:19" s="7" customFormat="1">
      <c r="A46" s="2"/>
      <c r="B46" s="2"/>
      <c r="C46" s="2"/>
      <c r="D46" s="2"/>
      <c r="E46" s="2"/>
      <c r="F46" s="2"/>
      <c r="G46" s="2"/>
      <c r="H46" s="2"/>
      <c r="I46" s="2"/>
      <c r="J46" s="2"/>
      <c r="K46" s="2"/>
      <c r="L46" s="2"/>
      <c r="M46" s="2"/>
      <c r="N46" s="2"/>
      <c r="O46" s="2"/>
      <c r="P46" s="2"/>
      <c r="R46" s="2"/>
      <c r="S46" s="2"/>
    </row>
    <row r="47" spans="1:19" s="7" customFormat="1">
      <c r="A47" s="2"/>
      <c r="B47" s="2"/>
      <c r="C47" s="2"/>
      <c r="D47" s="2"/>
      <c r="E47" s="2"/>
      <c r="F47" s="2"/>
      <c r="G47" s="2"/>
      <c r="H47" s="2"/>
      <c r="I47" s="2"/>
      <c r="J47" s="2"/>
      <c r="K47" s="2"/>
      <c r="L47" s="2"/>
      <c r="M47" s="2"/>
      <c r="N47" s="2"/>
      <c r="O47" s="2"/>
      <c r="P47" s="2"/>
      <c r="R47" s="2"/>
      <c r="S47" s="2"/>
    </row>
  </sheetData>
  <mergeCells count="14">
    <mergeCell ref="B37:C37"/>
    <mergeCell ref="B2:E2"/>
    <mergeCell ref="B3:E3"/>
    <mergeCell ref="C6:O6"/>
    <mergeCell ref="B7:B8"/>
    <mergeCell ref="C7:M7"/>
    <mergeCell ref="N7:N8"/>
    <mergeCell ref="O7:O8"/>
    <mergeCell ref="Q7:Q8"/>
    <mergeCell ref="C22:O22"/>
    <mergeCell ref="B23:B24"/>
    <mergeCell ref="C23:M23"/>
    <mergeCell ref="N23:N24"/>
    <mergeCell ref="O23:O24"/>
  </mergeCells>
  <hyperlinks>
    <hyperlink ref="Q7" location="Índice!A1" display="Back to the Index"/>
  </hyperlinks>
  <pageMargins left="0.7" right="0.7" top="0.75" bottom="0.75" header="0.3" footer="0.3"/>
  <pageSetup paperSize="9" orientation="portrait" r:id="rId1"/>
  <ignoredErrors>
    <ignoredError sqref="C8 C24" numberStoredAsText="1"/>
    <ignoredError sqref="D19:L19" formulaRange="1"/>
    <ignoredError sqref="N14"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R170"/>
  <sheetViews>
    <sheetView showGridLines="0" showZeros="0" zoomScaleNormal="100" workbookViewId="0">
      <selection activeCell="B2" sqref="B2:E2"/>
    </sheetView>
  </sheetViews>
  <sheetFormatPr defaultColWidth="9.140625" defaultRowHeight="15" customHeight="1"/>
  <cols>
    <col min="1" max="1" width="12.7109375" style="2" customWidth="1"/>
    <col min="2" max="3" width="15.7109375" style="2" customWidth="1"/>
    <col min="4" max="10" width="15" style="2" customWidth="1"/>
    <col min="11" max="11" width="8.7109375" style="2" customWidth="1"/>
    <col min="12" max="12" width="14.85546875" style="2" bestFit="1" customWidth="1"/>
    <col min="13" max="13" width="13.7109375" style="2" bestFit="1" customWidth="1"/>
    <col min="14" max="14" width="10.85546875" style="2" bestFit="1" customWidth="1"/>
    <col min="15" max="16384" width="9.140625" style="2"/>
  </cols>
  <sheetData>
    <row r="2" spans="2:14" ht="15" customHeight="1">
      <c r="B2" s="903" t="s">
        <v>605</v>
      </c>
      <c r="C2" s="903"/>
      <c r="D2" s="903"/>
      <c r="E2" s="903"/>
    </row>
    <row r="3" spans="2:14" ht="15" customHeight="1">
      <c r="B3" s="903" t="s">
        <v>409</v>
      </c>
      <c r="C3" s="903"/>
      <c r="D3" s="903"/>
      <c r="E3" s="903"/>
    </row>
    <row r="4" spans="2:14" ht="15" customHeight="1">
      <c r="B4" s="903" t="s">
        <v>700</v>
      </c>
      <c r="C4" s="903"/>
      <c r="D4" s="903"/>
      <c r="E4" s="903"/>
    </row>
    <row r="5" spans="2:14" ht="15" customHeight="1">
      <c r="B5" s="731" t="s">
        <v>0</v>
      </c>
      <c r="C5" s="731"/>
      <c r="J5" s="730"/>
    </row>
    <row r="6" spans="2:14" ht="15" customHeight="1">
      <c r="B6" s="731"/>
      <c r="C6" s="731"/>
      <c r="D6" s="741"/>
      <c r="E6" s="741"/>
      <c r="F6" s="741"/>
      <c r="G6" s="741"/>
      <c r="H6" s="741"/>
      <c r="I6" s="741"/>
      <c r="J6" s="741"/>
    </row>
    <row r="7" spans="2:14" ht="15" customHeight="1">
      <c r="D7" s="861" t="s">
        <v>886</v>
      </c>
      <c r="E7" s="861"/>
      <c r="F7" s="861"/>
      <c r="G7" s="861"/>
      <c r="H7" s="861"/>
      <c r="I7" s="861"/>
      <c r="J7" s="861"/>
    </row>
    <row r="8" spans="2:14" ht="15" customHeight="1">
      <c r="D8" s="546" t="s">
        <v>297</v>
      </c>
      <c r="E8" s="546" t="s">
        <v>298</v>
      </c>
      <c r="F8" s="546" t="s">
        <v>299</v>
      </c>
      <c r="G8" s="546" t="s">
        <v>300</v>
      </c>
      <c r="H8" s="546" t="s">
        <v>301</v>
      </c>
      <c r="I8" s="546" t="s">
        <v>302</v>
      </c>
      <c r="J8" s="546" t="s">
        <v>303</v>
      </c>
    </row>
    <row r="9" spans="2:14" ht="24.95" customHeight="1">
      <c r="B9" s="462"/>
      <c r="C9" s="726" t="s">
        <v>362</v>
      </c>
      <c r="D9" s="726" t="s">
        <v>410</v>
      </c>
      <c r="E9" s="726" t="s">
        <v>411</v>
      </c>
      <c r="F9" s="726" t="s">
        <v>367</v>
      </c>
      <c r="G9" s="726" t="s">
        <v>368</v>
      </c>
      <c r="H9" s="726" t="s">
        <v>412</v>
      </c>
      <c r="I9" s="726" t="s">
        <v>1</v>
      </c>
      <c r="J9" s="726" t="s">
        <v>354</v>
      </c>
      <c r="L9" s="856" t="s">
        <v>614</v>
      </c>
    </row>
    <row r="10" spans="2:14" s="91" customFormat="1" ht="15" customHeight="1">
      <c r="B10" s="116" t="s">
        <v>372</v>
      </c>
      <c r="C10" s="117" t="s">
        <v>373</v>
      </c>
      <c r="D10" s="118"/>
      <c r="E10" s="118"/>
      <c r="F10" s="118"/>
      <c r="G10" s="118"/>
      <c r="H10" s="118"/>
      <c r="I10" s="121"/>
      <c r="J10" s="120"/>
      <c r="L10" s="856"/>
    </row>
    <row r="11" spans="2:14" s="91" customFormat="1" ht="15" customHeight="1">
      <c r="B11" s="123"/>
      <c r="C11" s="117" t="s">
        <v>374</v>
      </c>
      <c r="D11" s="62"/>
      <c r="E11" s="62"/>
      <c r="F11" s="62"/>
      <c r="G11" s="62"/>
      <c r="H11" s="62"/>
      <c r="I11" s="62"/>
      <c r="J11" s="110"/>
      <c r="L11"/>
      <c r="M11"/>
      <c r="N11"/>
    </row>
    <row r="12" spans="2:14" s="49" customFormat="1" ht="15" customHeight="1">
      <c r="B12" s="123"/>
      <c r="C12" s="117" t="s">
        <v>375</v>
      </c>
      <c r="D12" s="62"/>
      <c r="E12" s="124"/>
      <c r="F12" s="62"/>
      <c r="G12" s="124"/>
      <c r="H12" s="62"/>
      <c r="I12" s="62"/>
      <c r="J12" s="110"/>
      <c r="L12"/>
      <c r="M12"/>
      <c r="N12"/>
    </row>
    <row r="13" spans="2:14" ht="15" customHeight="1">
      <c r="B13" s="123"/>
      <c r="C13" s="749" t="s">
        <v>376</v>
      </c>
      <c r="D13" s="62">
        <v>60.690347754960001</v>
      </c>
      <c r="E13" s="124">
        <v>2E-3</v>
      </c>
      <c r="F13" s="62">
        <v>2</v>
      </c>
      <c r="G13" s="124">
        <v>0.42260000000000009</v>
      </c>
      <c r="H13" s="62">
        <v>365.24999999999932</v>
      </c>
      <c r="I13" s="62">
        <v>18.139826609886402</v>
      </c>
      <c r="J13" s="110">
        <v>0.29889145936561057</v>
      </c>
      <c r="L13"/>
      <c r="M13"/>
      <c r="N13"/>
    </row>
    <row r="14" spans="2:14" ht="15" customHeight="1">
      <c r="B14" s="123"/>
      <c r="C14" s="117" t="s">
        <v>377</v>
      </c>
      <c r="D14" s="62">
        <v>184.685265362411</v>
      </c>
      <c r="E14" s="124">
        <v>4.0000000000000001E-3</v>
      </c>
      <c r="F14" s="62">
        <v>3</v>
      </c>
      <c r="G14" s="124">
        <v>0.42259999999999948</v>
      </c>
      <c r="H14" s="62">
        <v>365.24999999999989</v>
      </c>
      <c r="I14" s="62">
        <v>84.651366863328292</v>
      </c>
      <c r="J14" s="110">
        <v>0.45835474041318613</v>
      </c>
      <c r="L14"/>
      <c r="M14"/>
      <c r="N14"/>
    </row>
    <row r="15" spans="2:14" ht="15" customHeight="1">
      <c r="B15" s="123"/>
      <c r="C15" s="117" t="s">
        <v>378</v>
      </c>
      <c r="D15" s="62">
        <v>890.49721260882905</v>
      </c>
      <c r="E15" s="124">
        <v>6.9999999999999967E-3</v>
      </c>
      <c r="F15" s="62">
        <v>7</v>
      </c>
      <c r="G15" s="124">
        <v>0.42259999999999981</v>
      </c>
      <c r="H15" s="62">
        <v>1097.1520738066711</v>
      </c>
      <c r="I15" s="62">
        <v>768.37694838960101</v>
      </c>
      <c r="J15" s="110">
        <v>0.86286283383025919</v>
      </c>
      <c r="L15"/>
      <c r="M15"/>
      <c r="N15"/>
    </row>
    <row r="16" spans="2:14" ht="15" customHeight="1">
      <c r="B16" s="123"/>
      <c r="C16" s="117" t="s">
        <v>379</v>
      </c>
      <c r="D16" s="62">
        <v>17.403283014989501</v>
      </c>
      <c r="E16" s="124">
        <v>1.3000000000000027E-2</v>
      </c>
      <c r="F16" s="62">
        <v>3</v>
      </c>
      <c r="G16" s="124">
        <v>0.42260000000000092</v>
      </c>
      <c r="H16" s="62">
        <v>365.25000000000085</v>
      </c>
      <c r="I16" s="62">
        <v>14.155851370130399</v>
      </c>
      <c r="J16" s="110">
        <v>0.81340120470016608</v>
      </c>
      <c r="L16"/>
      <c r="M16"/>
      <c r="N16"/>
    </row>
    <row r="17" spans="1:18" ht="15" customHeight="1">
      <c r="B17" s="123"/>
      <c r="C17" s="117" t="s">
        <v>380</v>
      </c>
      <c r="D17" s="62">
        <v>6309.68149761732</v>
      </c>
      <c r="E17" s="124">
        <v>2.3E-2</v>
      </c>
      <c r="F17" s="62">
        <v>4</v>
      </c>
      <c r="G17" s="124">
        <v>0.42260000000000009</v>
      </c>
      <c r="H17" s="62">
        <v>1205.2759268197526</v>
      </c>
      <c r="I17" s="62">
        <v>8133.4625377346902</v>
      </c>
      <c r="J17" s="110">
        <v>1.2890448655460773</v>
      </c>
      <c r="L17"/>
      <c r="M17"/>
      <c r="N17"/>
    </row>
    <row r="18" spans="1:18" ht="15" customHeight="1">
      <c r="B18" s="123"/>
      <c r="C18" s="117" t="s">
        <v>381</v>
      </c>
      <c r="D18" s="62">
        <v>241.000573269379</v>
      </c>
      <c r="E18" s="124">
        <v>3.7000000000000026E-2</v>
      </c>
      <c r="F18" s="62">
        <v>3</v>
      </c>
      <c r="G18" s="124">
        <v>0.42260000000000181</v>
      </c>
      <c r="H18" s="62">
        <v>365.25000000000045</v>
      </c>
      <c r="I18" s="62">
        <v>283.23260345673503</v>
      </c>
      <c r="J18" s="110">
        <v>1.1752362229452089</v>
      </c>
      <c r="L18"/>
      <c r="M18"/>
      <c r="N18"/>
    </row>
    <row r="19" spans="1:18" ht="15" customHeight="1">
      <c r="B19" s="123"/>
      <c r="C19" s="117" t="s">
        <v>382</v>
      </c>
      <c r="D19" s="62">
        <v>80.436180133208396</v>
      </c>
      <c r="E19" s="124">
        <v>5.8999999999999997E-2</v>
      </c>
      <c r="F19" s="62">
        <v>1</v>
      </c>
      <c r="G19" s="124">
        <v>0.42260000000000036</v>
      </c>
      <c r="H19" s="62">
        <v>365.2500000000004</v>
      </c>
      <c r="I19" s="62">
        <v>112.779374708359</v>
      </c>
      <c r="J19" s="110">
        <v>1.4020975949080106</v>
      </c>
      <c r="L19"/>
      <c r="M19"/>
      <c r="N19"/>
    </row>
    <row r="20" spans="1:18" ht="15" customHeight="1">
      <c r="B20" s="123"/>
      <c r="C20" s="749" t="s">
        <v>383</v>
      </c>
      <c r="D20" s="62"/>
      <c r="E20" s="124"/>
      <c r="F20" s="62"/>
      <c r="G20" s="124"/>
      <c r="H20" s="62"/>
      <c r="I20" s="62"/>
      <c r="J20" s="110"/>
      <c r="L20"/>
      <c r="M20"/>
      <c r="N20"/>
    </row>
    <row r="21" spans="1:18" ht="15" customHeight="1">
      <c r="B21" s="123"/>
      <c r="C21" s="117" t="s">
        <v>384</v>
      </c>
      <c r="D21" s="62">
        <v>2935.9298942109299</v>
      </c>
      <c r="E21" s="124">
        <v>0.11500000000000003</v>
      </c>
      <c r="F21" s="62">
        <v>3</v>
      </c>
      <c r="G21" s="124">
        <v>0.42260000000000036</v>
      </c>
      <c r="H21" s="62">
        <v>836.31206993474154</v>
      </c>
      <c r="I21" s="62">
        <v>5865.7593818425603</v>
      </c>
      <c r="J21" s="110">
        <v>1.9979221552287989</v>
      </c>
      <c r="L21"/>
      <c r="M21"/>
      <c r="N21"/>
    </row>
    <row r="22" spans="1:18" ht="15" customHeight="1">
      <c r="B22" s="123"/>
      <c r="C22" s="117" t="s">
        <v>385</v>
      </c>
      <c r="D22" s="62"/>
      <c r="E22" s="124"/>
      <c r="F22" s="62"/>
      <c r="G22" s="124"/>
      <c r="H22" s="62"/>
      <c r="I22" s="62"/>
      <c r="J22" s="110"/>
      <c r="L22"/>
      <c r="M22"/>
      <c r="N22"/>
    </row>
    <row r="23" spans="1:18" ht="15" customHeight="1">
      <c r="A23" s="7"/>
      <c r="B23" s="123"/>
      <c r="C23" s="117" t="s">
        <v>386</v>
      </c>
      <c r="D23" s="62"/>
      <c r="E23" s="124"/>
      <c r="F23" s="124"/>
      <c r="G23" s="124"/>
      <c r="H23" s="124"/>
      <c r="I23" s="62"/>
      <c r="J23" s="110"/>
      <c r="L23"/>
      <c r="M23"/>
      <c r="N23"/>
    </row>
    <row r="24" spans="1:18" ht="15" customHeight="1">
      <c r="A24" s="7"/>
      <c r="B24" s="138"/>
      <c r="C24" s="689" t="s">
        <v>387</v>
      </c>
      <c r="D24" s="126">
        <v>10720.324253972027</v>
      </c>
      <c r="E24" s="127">
        <v>4.7E-2</v>
      </c>
      <c r="F24" s="126">
        <v>26</v>
      </c>
      <c r="G24" s="127">
        <v>0.42260000000000014</v>
      </c>
      <c r="H24" s="126">
        <v>1049.4697907431246</v>
      </c>
      <c r="I24" s="126">
        <v>15280.557890975291</v>
      </c>
      <c r="J24" s="128">
        <v>1.4254</v>
      </c>
      <c r="L24" s="835"/>
      <c r="M24"/>
      <c r="N24"/>
      <c r="O24" s="744"/>
      <c r="P24" s="744"/>
      <c r="Q24" s="744"/>
      <c r="R24" s="744"/>
    </row>
    <row r="25" spans="1:18" ht="15" customHeight="1">
      <c r="A25" s="7"/>
      <c r="B25" s="116" t="s">
        <v>317</v>
      </c>
      <c r="C25" s="117" t="s">
        <v>373</v>
      </c>
      <c r="D25" s="62"/>
      <c r="E25" s="124"/>
      <c r="F25" s="124"/>
      <c r="G25" s="124"/>
      <c r="H25" s="124"/>
      <c r="I25" s="62"/>
      <c r="J25" s="120"/>
      <c r="L25"/>
      <c r="M25"/>
      <c r="N25"/>
    </row>
    <row r="26" spans="1:18" ht="15" customHeight="1">
      <c r="A26" s="7"/>
      <c r="B26" s="137"/>
      <c r="C26" s="117" t="s">
        <v>374</v>
      </c>
      <c r="D26" s="62"/>
      <c r="E26" s="124"/>
      <c r="F26" s="124"/>
      <c r="G26" s="124"/>
      <c r="H26" s="124"/>
      <c r="I26" s="62"/>
      <c r="J26" s="120"/>
      <c r="L26"/>
      <c r="M26"/>
      <c r="N26"/>
    </row>
    <row r="27" spans="1:18" ht="15" customHeight="1">
      <c r="A27" s="7"/>
      <c r="B27" s="137"/>
      <c r="C27" s="117" t="s">
        <v>375</v>
      </c>
      <c r="D27" s="62"/>
      <c r="E27" s="124"/>
      <c r="F27" s="124"/>
      <c r="G27" s="124"/>
      <c r="H27" s="124"/>
      <c r="I27" s="62"/>
      <c r="J27" s="120"/>
      <c r="L27"/>
      <c r="M27"/>
      <c r="N27"/>
    </row>
    <row r="28" spans="1:18" ht="15" customHeight="1">
      <c r="A28" s="7"/>
      <c r="B28" s="137"/>
      <c r="C28" s="117" t="s">
        <v>376</v>
      </c>
      <c r="D28" s="62">
        <v>115.33467183761401</v>
      </c>
      <c r="E28" s="124">
        <v>2E-3</v>
      </c>
      <c r="F28" s="62">
        <v>8</v>
      </c>
      <c r="G28" s="124">
        <v>0.39620105264713545</v>
      </c>
      <c r="H28" s="62">
        <v>365.25000000000074</v>
      </c>
      <c r="I28" s="62">
        <v>25.767805821263799</v>
      </c>
      <c r="J28" s="120">
        <v>0.22341768880691576</v>
      </c>
      <c r="L28"/>
      <c r="M28"/>
      <c r="N28"/>
    </row>
    <row r="29" spans="1:18" ht="15" customHeight="1">
      <c r="A29" s="7"/>
      <c r="B29" s="137"/>
      <c r="C29" s="117" t="s">
        <v>377</v>
      </c>
      <c r="D29" s="62">
        <v>15.961902657146601</v>
      </c>
      <c r="E29" s="124">
        <v>4.0000000000000001E-3</v>
      </c>
      <c r="F29" s="62">
        <v>3</v>
      </c>
      <c r="G29" s="124">
        <v>0.42857300971711038</v>
      </c>
      <c r="H29" s="62">
        <v>365.25000000000085</v>
      </c>
      <c r="I29" s="62">
        <v>4.7166347589252897</v>
      </c>
      <c r="J29" s="120">
        <v>0.29549326670110454</v>
      </c>
      <c r="L29"/>
      <c r="M29"/>
      <c r="N29"/>
    </row>
    <row r="30" spans="1:18" ht="15" customHeight="1">
      <c r="A30" s="7"/>
      <c r="B30" s="137"/>
      <c r="C30" s="117" t="s">
        <v>378</v>
      </c>
      <c r="D30" s="62">
        <v>23.088751460066199</v>
      </c>
      <c r="E30" s="124">
        <v>7.0000000000000001E-3</v>
      </c>
      <c r="F30" s="62">
        <v>3</v>
      </c>
      <c r="G30" s="124">
        <v>0.39415960743961842</v>
      </c>
      <c r="H30" s="62">
        <v>365.25000000000006</v>
      </c>
      <c r="I30" s="62">
        <v>11.935104610849001</v>
      </c>
      <c r="J30" s="120">
        <v>0.51692291077287988</v>
      </c>
      <c r="L30"/>
      <c r="M30"/>
      <c r="N30"/>
    </row>
    <row r="31" spans="1:18" ht="15" customHeight="1">
      <c r="A31" s="7"/>
      <c r="B31" s="137"/>
      <c r="C31" s="117" t="s">
        <v>379</v>
      </c>
      <c r="D31" s="62">
        <v>113.936643386798</v>
      </c>
      <c r="E31" s="124">
        <v>1.2999999999999999E-2</v>
      </c>
      <c r="F31" s="62">
        <v>8</v>
      </c>
      <c r="G31" s="124">
        <v>0.39125069280363839</v>
      </c>
      <c r="H31" s="62">
        <v>556.1019623124439</v>
      </c>
      <c r="I31" s="62">
        <v>75.013037179741403</v>
      </c>
      <c r="J31" s="120">
        <v>0.65837499640114261</v>
      </c>
      <c r="L31"/>
      <c r="M31"/>
      <c r="N31"/>
    </row>
    <row r="32" spans="1:18" ht="15" customHeight="1">
      <c r="A32" s="7"/>
      <c r="B32" s="137"/>
      <c r="C32" s="117" t="s">
        <v>380</v>
      </c>
      <c r="D32" s="62">
        <v>9.1161468877322207</v>
      </c>
      <c r="E32" s="124">
        <v>2.2999999999999993E-2</v>
      </c>
      <c r="F32" s="62">
        <v>2</v>
      </c>
      <c r="G32" s="124">
        <v>0.41420294113782219</v>
      </c>
      <c r="H32" s="62">
        <v>365.2499999999996</v>
      </c>
      <c r="I32" s="62">
        <v>6.8499285623303701</v>
      </c>
      <c r="J32" s="120">
        <v>0.75140612000761575</v>
      </c>
      <c r="L32"/>
      <c r="M32"/>
      <c r="N32"/>
    </row>
    <row r="33" spans="1:14" ht="15" customHeight="1">
      <c r="A33" s="7"/>
      <c r="B33" s="123"/>
      <c r="C33" s="117" t="s">
        <v>381</v>
      </c>
      <c r="D33" s="62">
        <v>20.263371819906101</v>
      </c>
      <c r="E33" s="124">
        <v>3.7000000000000019E-2</v>
      </c>
      <c r="F33" s="62">
        <v>3</v>
      </c>
      <c r="G33" s="124">
        <v>0.38660000000000011</v>
      </c>
      <c r="H33" s="62">
        <v>514.21730885667</v>
      </c>
      <c r="I33" s="62">
        <v>18.1562603996482</v>
      </c>
      <c r="J33" s="120">
        <v>0.89601378097459872</v>
      </c>
      <c r="L33"/>
      <c r="M33"/>
      <c r="N33"/>
    </row>
    <row r="34" spans="1:14" ht="15" customHeight="1">
      <c r="A34" s="7"/>
      <c r="B34" s="123"/>
      <c r="C34" s="117" t="s">
        <v>382</v>
      </c>
      <c r="D34" s="62">
        <v>71.283439153864705</v>
      </c>
      <c r="E34" s="124">
        <v>5.9000000000000032E-2</v>
      </c>
      <c r="F34" s="62">
        <v>4</v>
      </c>
      <c r="G34" s="124">
        <v>0.44315634857392727</v>
      </c>
      <c r="H34" s="62">
        <v>365.25000000000023</v>
      </c>
      <c r="I34" s="62">
        <v>72.238309400251495</v>
      </c>
      <c r="J34" s="120">
        <v>1.0133954009194999</v>
      </c>
      <c r="L34"/>
      <c r="M34"/>
      <c r="N34"/>
    </row>
    <row r="35" spans="1:14" ht="15" customHeight="1">
      <c r="A35" s="7"/>
      <c r="B35" s="123"/>
      <c r="C35" s="117" t="s">
        <v>383</v>
      </c>
      <c r="D35" s="62">
        <v>227.231823058684</v>
      </c>
      <c r="E35" s="124">
        <v>8.3000000000000004E-2</v>
      </c>
      <c r="F35" s="62">
        <v>4</v>
      </c>
      <c r="G35" s="124">
        <v>0.44400000000000134</v>
      </c>
      <c r="H35" s="62">
        <v>711.21238513690139</v>
      </c>
      <c r="I35" s="62">
        <v>316.70797722300398</v>
      </c>
      <c r="J35" s="120">
        <v>1.3937659477440896</v>
      </c>
      <c r="L35"/>
      <c r="M35"/>
      <c r="N35"/>
    </row>
    <row r="36" spans="1:14" ht="15" customHeight="1">
      <c r="A36" s="7"/>
      <c r="B36" s="123"/>
      <c r="C36" s="117" t="s">
        <v>384</v>
      </c>
      <c r="D36" s="62">
        <v>40.494363468955697</v>
      </c>
      <c r="E36" s="124">
        <v>0.1150000000000001</v>
      </c>
      <c r="F36" s="62">
        <v>5</v>
      </c>
      <c r="G36" s="124">
        <v>0.35835278147497024</v>
      </c>
      <c r="H36" s="62">
        <v>454.8373829141359</v>
      </c>
      <c r="I36" s="62">
        <v>49.176368732228703</v>
      </c>
      <c r="J36" s="120">
        <v>1.2144003391960689</v>
      </c>
      <c r="L36"/>
      <c r="M36"/>
      <c r="N36"/>
    </row>
    <row r="37" spans="1:14" ht="15" customHeight="1">
      <c r="A37" s="7"/>
      <c r="B37" s="123"/>
      <c r="C37" s="117" t="s">
        <v>385</v>
      </c>
      <c r="D37" s="62"/>
      <c r="E37" s="124"/>
      <c r="F37" s="62"/>
      <c r="G37" s="124"/>
      <c r="H37" s="62"/>
      <c r="I37" s="62"/>
      <c r="J37" s="120"/>
      <c r="L37"/>
      <c r="M37"/>
      <c r="N37"/>
    </row>
    <row r="38" spans="1:14" ht="15" customHeight="1">
      <c r="A38" s="7"/>
      <c r="B38" s="123"/>
      <c r="C38" s="117" t="s">
        <v>386</v>
      </c>
      <c r="D38" s="62"/>
      <c r="E38" s="124"/>
      <c r="F38" s="62"/>
      <c r="G38" s="124"/>
      <c r="H38" s="62"/>
      <c r="I38" s="62"/>
      <c r="J38" s="120"/>
      <c r="L38"/>
      <c r="M38"/>
      <c r="N38"/>
    </row>
    <row r="39" spans="1:14" ht="15" customHeight="1">
      <c r="A39" s="7"/>
      <c r="B39" s="138"/>
      <c r="C39" s="689" t="s">
        <v>387</v>
      </c>
      <c r="D39" s="126">
        <v>636.71111373076758</v>
      </c>
      <c r="E39" s="127">
        <v>4.8099999999999997E-2</v>
      </c>
      <c r="F39" s="126">
        <v>40</v>
      </c>
      <c r="G39" s="127">
        <v>0.41589999999999999</v>
      </c>
      <c r="H39" s="126">
        <v>533.30904147234708</v>
      </c>
      <c r="I39" s="126">
        <v>580.56142668824225</v>
      </c>
      <c r="J39" s="128">
        <v>0.91180000000000005</v>
      </c>
      <c r="L39" s="836"/>
      <c r="M39"/>
      <c r="N39"/>
    </row>
    <row r="40" spans="1:14" ht="15" customHeight="1" thickBot="1">
      <c r="A40" s="7"/>
      <c r="B40" s="145" t="s">
        <v>2</v>
      </c>
      <c r="C40" s="131"/>
      <c r="D40" s="833">
        <v>11357.035367702794</v>
      </c>
      <c r="E40" s="833" t="s">
        <v>664</v>
      </c>
      <c r="F40" s="833">
        <v>66</v>
      </c>
      <c r="G40" s="833" t="s">
        <v>664</v>
      </c>
      <c r="H40" s="833" t="s">
        <v>664</v>
      </c>
      <c r="I40" s="833">
        <v>15861.119317663533</v>
      </c>
      <c r="J40" s="834">
        <v>1.3966000000000001</v>
      </c>
      <c r="L40" s="836"/>
      <c r="M40"/>
      <c r="N40"/>
    </row>
    <row r="41" spans="1:14" ht="15" customHeight="1" thickTop="1">
      <c r="A41" s="7"/>
      <c r="B41" s="146" t="s">
        <v>691</v>
      </c>
      <c r="C41" s="51"/>
      <c r="D41" s="51"/>
      <c r="E41" s="51"/>
      <c r="F41" s="51"/>
      <c r="G41" s="51"/>
      <c r="H41" s="51"/>
      <c r="I41" s="51"/>
      <c r="J41" s="51"/>
      <c r="L41"/>
      <c r="M41"/>
      <c r="N41"/>
    </row>
    <row r="42" spans="1:14" ht="15" customHeight="1">
      <c r="A42" s="7"/>
      <c r="B42" s="146"/>
      <c r="C42" s="51"/>
      <c r="D42" s="51"/>
      <c r="E42" s="51"/>
      <c r="F42" s="51"/>
      <c r="G42" s="51"/>
      <c r="H42" s="51"/>
      <c r="I42" s="51"/>
      <c r="J42" s="51"/>
      <c r="L42"/>
      <c r="M42"/>
      <c r="N42"/>
    </row>
    <row r="43" spans="1:14" ht="15" customHeight="1">
      <c r="A43" s="7"/>
      <c r="B43" s="95"/>
      <c r="C43" s="455"/>
      <c r="D43" s="861" t="s">
        <v>667</v>
      </c>
      <c r="E43" s="861"/>
      <c r="F43" s="861"/>
      <c r="G43" s="861"/>
      <c r="H43" s="861"/>
      <c r="I43" s="861"/>
      <c r="J43" s="861"/>
      <c r="L43"/>
      <c r="M43"/>
      <c r="N43"/>
    </row>
    <row r="44" spans="1:14" ht="15" customHeight="1">
      <c r="A44" s="7"/>
      <c r="B44" s="95"/>
      <c r="C44" s="455"/>
      <c r="D44" s="546" t="s">
        <v>297</v>
      </c>
      <c r="E44" s="546" t="s">
        <v>298</v>
      </c>
      <c r="F44" s="546" t="s">
        <v>299</v>
      </c>
      <c r="G44" s="546" t="s">
        <v>300</v>
      </c>
      <c r="H44" s="546" t="s">
        <v>301</v>
      </c>
      <c r="I44" s="546" t="s">
        <v>302</v>
      </c>
      <c r="J44" s="546" t="s">
        <v>303</v>
      </c>
      <c r="L44"/>
      <c r="M44"/>
      <c r="N44"/>
    </row>
    <row r="45" spans="1:14" ht="24.95" customHeight="1">
      <c r="B45" s="462"/>
      <c r="C45" s="726" t="s">
        <v>362</v>
      </c>
      <c r="D45" s="726" t="s">
        <v>410</v>
      </c>
      <c r="E45" s="726" t="s">
        <v>411</v>
      </c>
      <c r="F45" s="726" t="s">
        <v>367</v>
      </c>
      <c r="G45" s="726" t="s">
        <v>368</v>
      </c>
      <c r="H45" s="726" t="s">
        <v>412</v>
      </c>
      <c r="I45" s="726" t="s">
        <v>1</v>
      </c>
      <c r="J45" s="726" t="s">
        <v>354</v>
      </c>
      <c r="L45"/>
      <c r="M45"/>
      <c r="N45"/>
    </row>
    <row r="46" spans="1:14" ht="15" customHeight="1">
      <c r="B46" s="116" t="s">
        <v>372</v>
      </c>
      <c r="C46" s="117" t="s">
        <v>373</v>
      </c>
      <c r="D46" s="118"/>
      <c r="E46" s="118"/>
      <c r="F46" s="118"/>
      <c r="G46" s="118"/>
      <c r="H46" s="118"/>
      <c r="I46" s="121"/>
      <c r="J46" s="120"/>
      <c r="L46"/>
      <c r="M46"/>
      <c r="N46"/>
    </row>
    <row r="47" spans="1:14" ht="15" customHeight="1">
      <c r="B47" s="123"/>
      <c r="C47" s="117" t="s">
        <v>374</v>
      </c>
      <c r="D47" s="62"/>
      <c r="E47" s="62"/>
      <c r="F47" s="62"/>
      <c r="G47" s="62"/>
      <c r="H47" s="62"/>
      <c r="I47" s="62"/>
      <c r="J47" s="110"/>
      <c r="L47"/>
      <c r="M47"/>
      <c r="N47"/>
    </row>
    <row r="48" spans="1:14" ht="15" customHeight="1">
      <c r="B48" s="123"/>
      <c r="C48" s="117" t="s">
        <v>375</v>
      </c>
      <c r="D48" s="62">
        <v>2.1649321466347202</v>
      </c>
      <c r="E48" s="124">
        <v>1E-3</v>
      </c>
      <c r="F48" s="62">
        <v>1</v>
      </c>
      <c r="G48" s="124">
        <v>0.42259999999999998</v>
      </c>
      <c r="H48" s="62">
        <v>365.24999999999932</v>
      </c>
      <c r="I48" s="62">
        <v>0.40235739811718402</v>
      </c>
      <c r="J48" s="110">
        <v>0.18590000000000001</v>
      </c>
      <c r="L48"/>
      <c r="M48"/>
      <c r="N48"/>
    </row>
    <row r="49" spans="2:14" ht="15" customHeight="1">
      <c r="B49" s="123"/>
      <c r="C49" s="117" t="s">
        <v>376</v>
      </c>
      <c r="D49" s="62">
        <v>133.63280075399399</v>
      </c>
      <c r="E49" s="124">
        <v>2E-3</v>
      </c>
      <c r="F49" s="62">
        <v>2</v>
      </c>
      <c r="G49" s="124">
        <v>0.42259999999999998</v>
      </c>
      <c r="H49" s="62">
        <v>365.24999999999994</v>
      </c>
      <c r="I49" s="62">
        <v>39.941702836475002</v>
      </c>
      <c r="J49" s="110">
        <v>0.2989</v>
      </c>
      <c r="L49"/>
      <c r="M49"/>
      <c r="N49"/>
    </row>
    <row r="50" spans="2:14" ht="15" customHeight="1">
      <c r="B50" s="123"/>
      <c r="C50" s="117" t="s">
        <v>377</v>
      </c>
      <c r="D50" s="62">
        <v>359.64737802198903</v>
      </c>
      <c r="E50" s="124">
        <v>4.0000000000000001E-3</v>
      </c>
      <c r="F50" s="62">
        <v>2</v>
      </c>
      <c r="G50" s="124">
        <v>0.42259999999999998</v>
      </c>
      <c r="H50" s="62">
        <v>365.24999999999864</v>
      </c>
      <c r="I50" s="62">
        <v>164.84608059355202</v>
      </c>
      <c r="J50" s="110">
        <v>0.45839999999999997</v>
      </c>
      <c r="L50"/>
      <c r="M50"/>
      <c r="N50"/>
    </row>
    <row r="51" spans="2:14" ht="15" customHeight="1">
      <c r="B51" s="123"/>
      <c r="C51" s="117" t="s">
        <v>378</v>
      </c>
      <c r="D51" s="62">
        <v>2870.11696245027</v>
      </c>
      <c r="E51" s="124">
        <v>7.0000000000000001E-3</v>
      </c>
      <c r="F51" s="62">
        <v>9</v>
      </c>
      <c r="G51" s="124">
        <v>0.42259999999999998</v>
      </c>
      <c r="H51" s="62">
        <v>571.72898463668866</v>
      </c>
      <c r="I51" s="62">
        <v>1972.4325427717399</v>
      </c>
      <c r="J51" s="110">
        <v>0.68720000000000003</v>
      </c>
      <c r="L51"/>
      <c r="M51"/>
      <c r="N51"/>
    </row>
    <row r="52" spans="2:14" ht="15" customHeight="1">
      <c r="B52" s="123"/>
      <c r="C52" s="117" t="s">
        <v>379</v>
      </c>
      <c r="D52" s="62">
        <v>14.666960977428699</v>
      </c>
      <c r="E52" s="124">
        <v>1.2999999999999999E-2</v>
      </c>
      <c r="F52" s="62">
        <v>4</v>
      </c>
      <c r="G52" s="124">
        <v>0.42259999999999998</v>
      </c>
      <c r="H52" s="62">
        <v>365.24999999999915</v>
      </c>
      <c r="I52" s="62">
        <v>11.9301237283308</v>
      </c>
      <c r="J52" s="110">
        <v>0.81340000000000001</v>
      </c>
      <c r="L52"/>
      <c r="M52"/>
      <c r="N52"/>
    </row>
    <row r="53" spans="2:14" ht="15" customHeight="1">
      <c r="B53" s="123"/>
      <c r="C53" s="117" t="s">
        <v>380</v>
      </c>
      <c r="D53" s="62">
        <v>5536.5656490758902</v>
      </c>
      <c r="E53" s="124">
        <v>2.3E-2</v>
      </c>
      <c r="F53" s="62">
        <v>6</v>
      </c>
      <c r="G53" s="124">
        <v>0.42259999999999998</v>
      </c>
      <c r="H53" s="62">
        <v>1171.1827883004225</v>
      </c>
      <c r="I53" s="62">
        <v>7071.9383846824594</v>
      </c>
      <c r="J53" s="110">
        <v>1.2773000000000001</v>
      </c>
      <c r="L53"/>
      <c r="M53"/>
      <c r="N53"/>
    </row>
    <row r="54" spans="2:14" ht="15" customHeight="1">
      <c r="B54" s="123"/>
      <c r="C54" s="117" t="s">
        <v>381</v>
      </c>
      <c r="D54" s="62">
        <v>64.943387291308895</v>
      </c>
      <c r="E54" s="124">
        <v>3.6999999999999998E-2</v>
      </c>
      <c r="F54" s="62">
        <v>1</v>
      </c>
      <c r="G54" s="124">
        <v>0.42259999999999998</v>
      </c>
      <c r="H54" s="62">
        <v>365.2500000000004</v>
      </c>
      <c r="I54" s="62">
        <v>76.323821185505807</v>
      </c>
      <c r="J54" s="110">
        <v>1.1752</v>
      </c>
      <c r="L54"/>
      <c r="M54"/>
      <c r="N54"/>
    </row>
    <row r="55" spans="2:14" ht="15" customHeight="1">
      <c r="B55" s="123"/>
      <c r="C55" s="117" t="s">
        <v>382</v>
      </c>
      <c r="D55" s="62">
        <v>68.130215495968002</v>
      </c>
      <c r="E55" s="124">
        <v>5.8999999999999997E-2</v>
      </c>
      <c r="F55" s="62">
        <v>1</v>
      </c>
      <c r="G55" s="124">
        <v>0.42259999999999998</v>
      </c>
      <c r="H55" s="62">
        <v>365.24999999999983</v>
      </c>
      <c r="I55" s="62">
        <v>95.525211287461403</v>
      </c>
      <c r="J55" s="110">
        <v>1.4020999999999999</v>
      </c>
      <c r="L55"/>
      <c r="M55"/>
      <c r="N55"/>
    </row>
    <row r="56" spans="2:14" ht="15" customHeight="1">
      <c r="B56" s="123"/>
      <c r="C56" s="117" t="s">
        <v>383</v>
      </c>
      <c r="D56" s="62">
        <v>0</v>
      </c>
      <c r="E56" s="124">
        <v>0</v>
      </c>
      <c r="F56" s="62"/>
      <c r="G56" s="124">
        <v>0</v>
      </c>
      <c r="H56" s="62">
        <v>0</v>
      </c>
      <c r="I56" s="62">
        <v>0</v>
      </c>
      <c r="J56" s="110"/>
      <c r="L56"/>
      <c r="M56"/>
      <c r="N56"/>
    </row>
    <row r="57" spans="2:14" ht="15" customHeight="1">
      <c r="B57" s="123"/>
      <c r="C57" s="117" t="s">
        <v>384</v>
      </c>
      <c r="D57" s="62">
        <v>3091.0808105409801</v>
      </c>
      <c r="E57" s="124">
        <v>0.115</v>
      </c>
      <c r="F57" s="62">
        <v>4</v>
      </c>
      <c r="G57" s="124">
        <v>0.42259999999999998</v>
      </c>
      <c r="H57" s="62">
        <v>977.80732283610394</v>
      </c>
      <c r="I57" s="62">
        <v>6311.7253547096298</v>
      </c>
      <c r="J57" s="110">
        <v>2.0419</v>
      </c>
      <c r="L57"/>
      <c r="M57"/>
      <c r="N57"/>
    </row>
    <row r="58" spans="2:14" ht="15" customHeight="1">
      <c r="B58" s="123"/>
      <c r="C58" s="117" t="s">
        <v>385</v>
      </c>
      <c r="D58" s="62">
        <v>0</v>
      </c>
      <c r="E58" s="124">
        <v>0</v>
      </c>
      <c r="F58" s="62">
        <v>0</v>
      </c>
      <c r="G58" s="124">
        <v>0</v>
      </c>
      <c r="H58" s="62">
        <v>0</v>
      </c>
      <c r="I58" s="62">
        <v>0</v>
      </c>
      <c r="J58" s="110"/>
      <c r="L58"/>
      <c r="M58"/>
      <c r="N58"/>
    </row>
    <row r="59" spans="2:14" ht="15" customHeight="1">
      <c r="B59" s="123"/>
      <c r="C59" s="117" t="s">
        <v>389</v>
      </c>
      <c r="D59" s="62">
        <v>0</v>
      </c>
      <c r="E59" s="124">
        <v>0</v>
      </c>
      <c r="F59" s="124">
        <v>0</v>
      </c>
      <c r="G59" s="124">
        <v>0</v>
      </c>
      <c r="H59" s="124">
        <v>0</v>
      </c>
      <c r="I59" s="62">
        <v>0</v>
      </c>
      <c r="J59" s="110"/>
      <c r="L59"/>
      <c r="M59"/>
      <c r="N59"/>
    </row>
    <row r="60" spans="2:14" ht="15" customHeight="1">
      <c r="B60" s="138"/>
      <c r="C60" s="689" t="s">
        <v>387</v>
      </c>
      <c r="D60" s="126">
        <v>12140.949096754464</v>
      </c>
      <c r="E60" s="127">
        <v>4.2099999999999999E-2</v>
      </c>
      <c r="F60" s="126">
        <v>30</v>
      </c>
      <c r="G60" s="127">
        <v>0.42259999999999998</v>
      </c>
      <c r="H60" s="126">
        <v>937.54321677954954</v>
      </c>
      <c r="I60" s="126">
        <v>15745.065579193273</v>
      </c>
      <c r="J60" s="128">
        <v>1.2968999999999999</v>
      </c>
      <c r="L60"/>
      <c r="M60"/>
      <c r="N60"/>
    </row>
    <row r="61" spans="2:14" ht="15" customHeight="1">
      <c r="B61" s="116" t="s">
        <v>317</v>
      </c>
      <c r="C61" s="117" t="s">
        <v>373</v>
      </c>
      <c r="D61" s="62"/>
      <c r="E61" s="124"/>
      <c r="F61" s="124"/>
      <c r="G61" s="124"/>
      <c r="H61" s="124"/>
      <c r="I61" s="62"/>
      <c r="J61" s="120"/>
      <c r="L61"/>
      <c r="M61"/>
      <c r="N61"/>
    </row>
    <row r="62" spans="2:14" ht="15" customHeight="1">
      <c r="B62" s="137"/>
      <c r="C62" s="117" t="s">
        <v>374</v>
      </c>
      <c r="D62" s="62"/>
      <c r="E62" s="124"/>
      <c r="F62" s="124"/>
      <c r="G62" s="124"/>
      <c r="H62" s="124"/>
      <c r="I62" s="62"/>
      <c r="J62" s="120"/>
      <c r="L62"/>
      <c r="M62"/>
      <c r="N62"/>
    </row>
    <row r="63" spans="2:14" ht="15" customHeight="1">
      <c r="B63" s="137"/>
      <c r="C63" s="117" t="s">
        <v>375</v>
      </c>
      <c r="D63" s="62"/>
      <c r="E63" s="124"/>
      <c r="F63" s="124"/>
      <c r="G63" s="124"/>
      <c r="H63" s="124"/>
      <c r="I63" s="62"/>
      <c r="J63" s="120"/>
      <c r="L63"/>
      <c r="M63"/>
      <c r="N63"/>
    </row>
    <row r="64" spans="2:14" ht="15" customHeight="1">
      <c r="B64" s="137"/>
      <c r="C64" s="117" t="s">
        <v>376</v>
      </c>
      <c r="D64" s="62">
        <v>20.9448504855777</v>
      </c>
      <c r="E64" s="124">
        <v>2E-3</v>
      </c>
      <c r="F64" s="62">
        <v>7</v>
      </c>
      <c r="G64" s="124">
        <v>0.3866</v>
      </c>
      <c r="H64" s="62">
        <v>365.24999999999977</v>
      </c>
      <c r="I64" s="62">
        <v>4.6669362536491699</v>
      </c>
      <c r="J64" s="120">
        <v>0.2228</v>
      </c>
      <c r="L64"/>
      <c r="M64"/>
      <c r="N64"/>
    </row>
    <row r="65" spans="2:14" ht="15" customHeight="1">
      <c r="B65" s="137"/>
      <c r="C65" s="117" t="s">
        <v>377</v>
      </c>
      <c r="D65" s="62">
        <v>7.5451694084011596</v>
      </c>
      <c r="E65" s="124">
        <v>4.0000000000000001E-3</v>
      </c>
      <c r="F65" s="62">
        <v>2</v>
      </c>
      <c r="G65" s="124">
        <v>0.44400000000000001</v>
      </c>
      <c r="H65" s="62">
        <v>365.24999999999955</v>
      </c>
      <c r="I65" s="62">
        <v>2.22386569717218</v>
      </c>
      <c r="J65" s="120">
        <v>0.29470000000000002</v>
      </c>
      <c r="L65"/>
      <c r="M65"/>
      <c r="N65"/>
    </row>
    <row r="66" spans="2:14" ht="15" customHeight="1">
      <c r="B66" s="137"/>
      <c r="C66" s="117" t="s">
        <v>378</v>
      </c>
      <c r="D66" s="62">
        <v>27.2680526734163</v>
      </c>
      <c r="E66" s="124">
        <v>7.0000000000000001E-3</v>
      </c>
      <c r="F66" s="62">
        <v>5</v>
      </c>
      <c r="G66" s="124">
        <v>0.39600000000000002</v>
      </c>
      <c r="H66" s="62">
        <v>365.25000000000063</v>
      </c>
      <c r="I66" s="62">
        <v>13.557714802991601</v>
      </c>
      <c r="J66" s="120">
        <v>0.49719999999999998</v>
      </c>
      <c r="L66"/>
      <c r="M66"/>
      <c r="N66"/>
    </row>
    <row r="67" spans="2:14" ht="15" customHeight="1">
      <c r="B67" s="137"/>
      <c r="C67" s="117" t="s">
        <v>379</v>
      </c>
      <c r="D67" s="62">
        <v>76.036972793740389</v>
      </c>
      <c r="E67" s="124">
        <v>1.2999999999999999E-2</v>
      </c>
      <c r="F67" s="62">
        <v>10</v>
      </c>
      <c r="G67" s="124">
        <v>0.38940000000000002</v>
      </c>
      <c r="H67" s="62">
        <v>644.82335745584862</v>
      </c>
      <c r="I67" s="62">
        <v>46.702397262449502</v>
      </c>
      <c r="J67" s="120">
        <v>0.61419999999999997</v>
      </c>
      <c r="L67"/>
      <c r="M67"/>
      <c r="N67"/>
    </row>
    <row r="68" spans="2:14" ht="15" customHeight="1">
      <c r="B68" s="137"/>
      <c r="C68" s="117" t="s">
        <v>380</v>
      </c>
      <c r="D68" s="62">
        <v>1.97811323611001</v>
      </c>
      <c r="E68" s="124">
        <v>2.3E-2</v>
      </c>
      <c r="F68" s="62">
        <v>3</v>
      </c>
      <c r="G68" s="124">
        <v>0.44400000000000001</v>
      </c>
      <c r="H68" s="62">
        <v>365.24999999999943</v>
      </c>
      <c r="I68" s="62">
        <v>1.44311596563426</v>
      </c>
      <c r="J68" s="120">
        <v>0.72950000000000004</v>
      </c>
      <c r="L68"/>
      <c r="M68"/>
      <c r="N68"/>
    </row>
    <row r="69" spans="2:14" ht="15" customHeight="1">
      <c r="B69" s="123"/>
      <c r="C69" s="117" t="s">
        <v>381</v>
      </c>
      <c r="D69" s="62">
        <v>36.811766066762701</v>
      </c>
      <c r="E69" s="124">
        <v>3.6999999999999998E-2</v>
      </c>
      <c r="F69" s="62">
        <v>3</v>
      </c>
      <c r="G69" s="124">
        <v>0.3866</v>
      </c>
      <c r="H69" s="62">
        <v>365.25000000000063</v>
      </c>
      <c r="I69" s="62">
        <v>26.222579746125</v>
      </c>
      <c r="J69" s="120">
        <v>0.71230000000000004</v>
      </c>
      <c r="L69"/>
      <c r="M69"/>
      <c r="N69"/>
    </row>
    <row r="70" spans="2:14" ht="15" customHeight="1">
      <c r="B70" s="123"/>
      <c r="C70" s="117" t="s">
        <v>382</v>
      </c>
      <c r="D70" s="62">
        <v>32.871711382727995</v>
      </c>
      <c r="E70" s="124">
        <v>5.8999999999999997E-2</v>
      </c>
      <c r="F70" s="62">
        <v>4</v>
      </c>
      <c r="G70" s="124">
        <v>0.41339999999999999</v>
      </c>
      <c r="H70" s="62">
        <v>510.5698656336574</v>
      </c>
      <c r="I70" s="62">
        <v>37.3942452217888</v>
      </c>
      <c r="J70" s="120">
        <v>1.1375999999999999</v>
      </c>
      <c r="L70"/>
      <c r="M70"/>
      <c r="N70"/>
    </row>
    <row r="71" spans="2:14" ht="15" customHeight="1">
      <c r="B71" s="123"/>
      <c r="C71" s="117" t="s">
        <v>383</v>
      </c>
      <c r="D71" s="62">
        <v>228.76394837950602</v>
      </c>
      <c r="E71" s="124">
        <v>8.3000000000000004E-2</v>
      </c>
      <c r="F71" s="62">
        <v>3</v>
      </c>
      <c r="G71" s="124">
        <v>0.44400000000000001</v>
      </c>
      <c r="H71" s="62">
        <v>843.80780410112914</v>
      </c>
      <c r="I71" s="62">
        <v>321.91235984010001</v>
      </c>
      <c r="J71" s="120">
        <v>1.4072</v>
      </c>
      <c r="L71"/>
      <c r="M71"/>
      <c r="N71"/>
    </row>
    <row r="72" spans="2:14" ht="15" customHeight="1">
      <c r="B72" s="123"/>
      <c r="C72" s="117" t="s">
        <v>384</v>
      </c>
      <c r="D72" s="62">
        <v>51.922937617893098</v>
      </c>
      <c r="E72" s="124">
        <v>0.115</v>
      </c>
      <c r="F72" s="62">
        <v>5</v>
      </c>
      <c r="G72" s="124">
        <v>0.35639999999999999</v>
      </c>
      <c r="H72" s="62">
        <v>535.55363417707679</v>
      </c>
      <c r="I72" s="62">
        <v>61.483645587088702</v>
      </c>
      <c r="J72" s="120">
        <v>1.1840999999999999</v>
      </c>
      <c r="L72"/>
      <c r="M72"/>
      <c r="N72"/>
    </row>
    <row r="73" spans="2:14" ht="15" customHeight="1">
      <c r="B73" s="123"/>
      <c r="C73" s="117" t="s">
        <v>385</v>
      </c>
      <c r="D73" s="62">
        <v>0</v>
      </c>
      <c r="E73" s="124">
        <v>0</v>
      </c>
      <c r="F73" s="62"/>
      <c r="G73" s="124">
        <v>0</v>
      </c>
      <c r="H73" s="62">
        <v>0</v>
      </c>
      <c r="I73" s="62">
        <v>0</v>
      </c>
      <c r="J73" s="120"/>
      <c r="L73"/>
      <c r="M73"/>
      <c r="N73"/>
    </row>
    <row r="74" spans="2:14" ht="15" customHeight="1">
      <c r="B74" s="123"/>
      <c r="C74" s="117" t="s">
        <v>389</v>
      </c>
      <c r="D74" s="62">
        <v>79.473437673327993</v>
      </c>
      <c r="E74" s="124">
        <v>1</v>
      </c>
      <c r="F74" s="62">
        <v>2</v>
      </c>
      <c r="G74" s="124">
        <v>0.58679999999999999</v>
      </c>
      <c r="H74" s="62">
        <v>365.24999999999943</v>
      </c>
      <c r="I74" s="62">
        <v>4.9670898545829996</v>
      </c>
      <c r="J74" s="120">
        <v>6.25E-2</v>
      </c>
      <c r="L74"/>
      <c r="M74"/>
      <c r="N74"/>
    </row>
    <row r="75" spans="2:14" ht="15" customHeight="1">
      <c r="B75" s="138"/>
      <c r="C75" s="689" t="s">
        <v>387</v>
      </c>
      <c r="D75" s="126">
        <v>563.61695971746337</v>
      </c>
      <c r="E75" s="127">
        <v>0.19339999999999999</v>
      </c>
      <c r="F75" s="126">
        <v>44</v>
      </c>
      <c r="G75" s="127">
        <v>0.43869999999999998</v>
      </c>
      <c r="H75" s="126">
        <v>621.37121802695981</v>
      </c>
      <c r="I75" s="126">
        <v>520.57395023158233</v>
      </c>
      <c r="J75" s="128">
        <v>0.92359999999999998</v>
      </c>
      <c r="L75"/>
      <c r="M75"/>
      <c r="N75"/>
    </row>
    <row r="76" spans="2:14" ht="15" customHeight="1" thickBot="1">
      <c r="B76" s="145" t="s">
        <v>2</v>
      </c>
      <c r="C76" s="131"/>
      <c r="D76" s="132">
        <v>12704.566056471927</v>
      </c>
      <c r="E76" s="132" t="s">
        <v>664</v>
      </c>
      <c r="F76" s="132">
        <v>74</v>
      </c>
      <c r="G76" s="132" t="s">
        <v>664</v>
      </c>
      <c r="H76" s="132" t="s">
        <v>664</v>
      </c>
      <c r="I76" s="132">
        <v>16265.639529424856</v>
      </c>
      <c r="J76" s="134">
        <v>1.2803</v>
      </c>
      <c r="L76"/>
      <c r="M76"/>
      <c r="N76"/>
    </row>
    <row r="77" spans="2:14" ht="15" customHeight="1" thickTop="1">
      <c r="B77" s="146" t="s">
        <v>692</v>
      </c>
      <c r="C77" s="51"/>
      <c r="D77" s="51"/>
      <c r="E77" s="51"/>
      <c r="F77" s="51"/>
      <c r="G77" s="51"/>
      <c r="H77" s="51"/>
      <c r="I77" s="51"/>
      <c r="J77" s="51"/>
      <c r="L77"/>
      <c r="M77"/>
      <c r="N77"/>
    </row>
    <row r="78" spans="2:14" ht="15" customHeight="1">
      <c r="J78" s="856" t="s">
        <v>614</v>
      </c>
      <c r="L78"/>
      <c r="M78"/>
      <c r="N78"/>
    </row>
    <row r="79" spans="2:14" ht="15" customHeight="1">
      <c r="B79" s="857" t="s">
        <v>1008</v>
      </c>
      <c r="C79" s="857"/>
      <c r="D79" s="857"/>
      <c r="E79" s="857"/>
      <c r="F79" s="857"/>
      <c r="J79" s="856"/>
      <c r="L79"/>
      <c r="M79"/>
      <c r="N79"/>
    </row>
    <row r="80" spans="2:14" ht="15" customHeight="1">
      <c r="L80"/>
      <c r="M80"/>
      <c r="N80"/>
    </row>
    <row r="81" spans="12:14" ht="15" customHeight="1">
      <c r="L81"/>
      <c r="M81"/>
      <c r="N81"/>
    </row>
    <row r="82" spans="12:14" ht="15" customHeight="1">
      <c r="L82"/>
      <c r="M82"/>
      <c r="N82"/>
    </row>
    <row r="83" spans="12:14" ht="15" customHeight="1">
      <c r="L83"/>
      <c r="M83"/>
      <c r="N83"/>
    </row>
    <row r="84" spans="12:14" ht="15" customHeight="1">
      <c r="L84"/>
      <c r="M84"/>
      <c r="N84"/>
    </row>
    <row r="85" spans="12:14" ht="15" customHeight="1">
      <c r="L85"/>
      <c r="M85"/>
      <c r="N85"/>
    </row>
    <row r="86" spans="12:14" ht="15" customHeight="1">
      <c r="L86"/>
      <c r="M86"/>
      <c r="N86"/>
    </row>
    <row r="87" spans="12:14" ht="15" customHeight="1">
      <c r="L87"/>
      <c r="M87"/>
      <c r="N87"/>
    </row>
    <row r="88" spans="12:14" ht="15" customHeight="1">
      <c r="L88"/>
      <c r="M88"/>
      <c r="N88"/>
    </row>
    <row r="89" spans="12:14" ht="15" customHeight="1">
      <c r="L89"/>
      <c r="M89"/>
      <c r="N89"/>
    </row>
    <row r="90" spans="12:14" ht="15" customHeight="1">
      <c r="L90"/>
      <c r="M90"/>
      <c r="N90"/>
    </row>
    <row r="91" spans="12:14" ht="15" customHeight="1">
      <c r="L91"/>
      <c r="M91"/>
      <c r="N91"/>
    </row>
    <row r="92" spans="12:14" ht="15" customHeight="1">
      <c r="L92"/>
      <c r="M92"/>
      <c r="N92"/>
    </row>
    <row r="93" spans="12:14" ht="15" customHeight="1">
      <c r="L93"/>
      <c r="M93"/>
      <c r="N93"/>
    </row>
    <row r="94" spans="12:14" ht="15" customHeight="1">
      <c r="L94"/>
      <c r="M94"/>
      <c r="N94"/>
    </row>
    <row r="95" spans="12:14" ht="15" customHeight="1">
      <c r="L95"/>
      <c r="M95"/>
      <c r="N95"/>
    </row>
    <row r="96" spans="12:14" ht="15" customHeight="1">
      <c r="L96"/>
      <c r="M96"/>
      <c r="N96"/>
    </row>
    <row r="97" spans="12:14" ht="15" customHeight="1">
      <c r="L97"/>
      <c r="M97"/>
      <c r="N97"/>
    </row>
    <row r="98" spans="12:14" ht="15" customHeight="1">
      <c r="L98"/>
      <c r="M98"/>
      <c r="N98"/>
    </row>
    <row r="99" spans="12:14" ht="15" customHeight="1">
      <c r="L99"/>
      <c r="M99"/>
      <c r="N99"/>
    </row>
    <row r="100" spans="12:14" ht="15" customHeight="1">
      <c r="L100"/>
      <c r="M100"/>
      <c r="N100"/>
    </row>
    <row r="101" spans="12:14" ht="15" customHeight="1">
      <c r="L101"/>
      <c r="M101"/>
      <c r="N101"/>
    </row>
    <row r="102" spans="12:14" ht="15" customHeight="1">
      <c r="L102"/>
      <c r="M102"/>
      <c r="N102"/>
    </row>
    <row r="103" spans="12:14" ht="15" customHeight="1">
      <c r="L103"/>
      <c r="M103"/>
      <c r="N103"/>
    </row>
    <row r="104" spans="12:14" ht="15" customHeight="1">
      <c r="L104"/>
      <c r="M104"/>
      <c r="N104"/>
    </row>
    <row r="105" spans="12:14" ht="15" customHeight="1">
      <c r="L105"/>
      <c r="M105"/>
      <c r="N105"/>
    </row>
    <row r="106" spans="12:14" ht="15" customHeight="1">
      <c r="L106"/>
      <c r="M106"/>
      <c r="N106"/>
    </row>
    <row r="107" spans="12:14" ht="15" customHeight="1">
      <c r="L107"/>
      <c r="M107"/>
      <c r="N107"/>
    </row>
    <row r="108" spans="12:14" ht="15" customHeight="1">
      <c r="L108"/>
      <c r="M108"/>
      <c r="N108"/>
    </row>
    <row r="109" spans="12:14" ht="15" customHeight="1">
      <c r="L109"/>
      <c r="M109"/>
      <c r="N109"/>
    </row>
    <row r="110" spans="12:14" ht="15" customHeight="1">
      <c r="L110"/>
      <c r="M110"/>
      <c r="N110"/>
    </row>
    <row r="111" spans="12:14" ht="15" customHeight="1">
      <c r="L111"/>
      <c r="M111"/>
      <c r="N111"/>
    </row>
    <row r="112" spans="12:14" ht="15" customHeight="1">
      <c r="L112"/>
      <c r="M112"/>
      <c r="N112"/>
    </row>
    <row r="113" spans="12:14" ht="15" customHeight="1">
      <c r="L113"/>
      <c r="M113"/>
      <c r="N113"/>
    </row>
    <row r="114" spans="12:14" ht="15" customHeight="1">
      <c r="L114"/>
      <c r="M114"/>
      <c r="N114"/>
    </row>
    <row r="115" spans="12:14" ht="15" customHeight="1">
      <c r="L115"/>
      <c r="M115"/>
      <c r="N115"/>
    </row>
    <row r="116" spans="12:14" ht="15" customHeight="1">
      <c r="L116"/>
      <c r="M116"/>
      <c r="N116"/>
    </row>
    <row r="117" spans="12:14" ht="15" customHeight="1">
      <c r="L117"/>
      <c r="M117"/>
      <c r="N117"/>
    </row>
    <row r="118" spans="12:14" ht="15" customHeight="1">
      <c r="L118"/>
      <c r="M118"/>
      <c r="N118"/>
    </row>
    <row r="119" spans="12:14" ht="15" customHeight="1">
      <c r="L119"/>
      <c r="M119"/>
      <c r="N119"/>
    </row>
    <row r="120" spans="12:14" ht="15" customHeight="1">
      <c r="L120"/>
      <c r="M120"/>
      <c r="N120"/>
    </row>
    <row r="121" spans="12:14" ht="15" customHeight="1">
      <c r="L121"/>
      <c r="M121"/>
      <c r="N121"/>
    </row>
    <row r="122" spans="12:14" ht="15" customHeight="1">
      <c r="L122"/>
      <c r="M122"/>
      <c r="N122"/>
    </row>
    <row r="123" spans="12:14" ht="15" customHeight="1">
      <c r="L123"/>
      <c r="M123"/>
      <c r="N123"/>
    </row>
    <row r="124" spans="12:14" ht="15" customHeight="1">
      <c r="L124"/>
      <c r="M124"/>
      <c r="N124"/>
    </row>
    <row r="125" spans="12:14" ht="15" customHeight="1">
      <c r="L125"/>
      <c r="M125"/>
      <c r="N125"/>
    </row>
    <row r="126" spans="12:14" ht="15" customHeight="1">
      <c r="L126"/>
      <c r="M126"/>
      <c r="N126"/>
    </row>
    <row r="127" spans="12:14" ht="15" customHeight="1">
      <c r="L127"/>
      <c r="M127"/>
      <c r="N127"/>
    </row>
    <row r="128" spans="12:14" ht="15" customHeight="1">
      <c r="L128"/>
      <c r="M128"/>
      <c r="N128"/>
    </row>
    <row r="129" spans="12:14" ht="15" customHeight="1">
      <c r="L129"/>
      <c r="M129"/>
      <c r="N129"/>
    </row>
    <row r="130" spans="12:14" ht="15" customHeight="1">
      <c r="L130"/>
      <c r="M130"/>
      <c r="N130"/>
    </row>
    <row r="131" spans="12:14" ht="15" customHeight="1">
      <c r="L131"/>
      <c r="M131"/>
      <c r="N131"/>
    </row>
    <row r="132" spans="12:14" ht="15" customHeight="1">
      <c r="L132"/>
      <c r="M132"/>
      <c r="N132"/>
    </row>
    <row r="133" spans="12:14" ht="15" customHeight="1">
      <c r="L133"/>
      <c r="M133"/>
      <c r="N133"/>
    </row>
    <row r="134" spans="12:14" ht="15" customHeight="1">
      <c r="L134"/>
      <c r="M134"/>
      <c r="N134"/>
    </row>
    <row r="135" spans="12:14" ht="15" customHeight="1">
      <c r="L135"/>
      <c r="M135"/>
      <c r="N135"/>
    </row>
    <row r="136" spans="12:14" ht="15" customHeight="1">
      <c r="L136"/>
      <c r="M136"/>
      <c r="N136"/>
    </row>
    <row r="137" spans="12:14" ht="15" customHeight="1">
      <c r="L137"/>
      <c r="M137"/>
      <c r="N137"/>
    </row>
    <row r="138" spans="12:14" ht="15" customHeight="1">
      <c r="L138"/>
      <c r="M138"/>
      <c r="N138"/>
    </row>
    <row r="139" spans="12:14" ht="15" customHeight="1">
      <c r="L139"/>
      <c r="M139"/>
      <c r="N139"/>
    </row>
    <row r="140" spans="12:14" ht="15" customHeight="1">
      <c r="L140"/>
      <c r="M140"/>
      <c r="N140"/>
    </row>
    <row r="141" spans="12:14" ht="15" customHeight="1">
      <c r="L141"/>
      <c r="M141"/>
      <c r="N141"/>
    </row>
    <row r="142" spans="12:14" ht="15" customHeight="1">
      <c r="L142"/>
      <c r="M142"/>
      <c r="N142"/>
    </row>
    <row r="143" spans="12:14" ht="15" customHeight="1">
      <c r="L143"/>
      <c r="M143"/>
      <c r="N143"/>
    </row>
    <row r="144" spans="12:14" ht="15" customHeight="1">
      <c r="L144"/>
      <c r="M144"/>
      <c r="N144"/>
    </row>
    <row r="145" spans="12:14" ht="15" customHeight="1">
      <c r="L145"/>
      <c r="M145"/>
      <c r="N145"/>
    </row>
    <row r="146" spans="12:14" ht="15" customHeight="1">
      <c r="L146"/>
      <c r="M146"/>
      <c r="N146"/>
    </row>
    <row r="147" spans="12:14" ht="15" customHeight="1">
      <c r="L147"/>
      <c r="M147"/>
      <c r="N147"/>
    </row>
    <row r="148" spans="12:14" ht="15" customHeight="1">
      <c r="L148"/>
      <c r="M148"/>
      <c r="N148"/>
    </row>
    <row r="149" spans="12:14" ht="15" customHeight="1">
      <c r="L149"/>
      <c r="M149"/>
      <c r="N149"/>
    </row>
    <row r="150" spans="12:14" ht="15" customHeight="1">
      <c r="L150"/>
      <c r="M150"/>
      <c r="N150"/>
    </row>
    <row r="151" spans="12:14" ht="15" customHeight="1">
      <c r="L151"/>
      <c r="M151"/>
      <c r="N151"/>
    </row>
    <row r="152" spans="12:14" ht="15" customHeight="1">
      <c r="L152"/>
      <c r="M152"/>
      <c r="N152"/>
    </row>
    <row r="153" spans="12:14" ht="15" customHeight="1">
      <c r="L153"/>
      <c r="M153"/>
      <c r="N153"/>
    </row>
    <row r="154" spans="12:14" ht="15" customHeight="1">
      <c r="L154"/>
      <c r="M154"/>
      <c r="N154"/>
    </row>
    <row r="155" spans="12:14" ht="15" customHeight="1">
      <c r="L155"/>
      <c r="M155"/>
      <c r="N155"/>
    </row>
    <row r="156" spans="12:14" ht="15" customHeight="1">
      <c r="L156"/>
      <c r="M156"/>
      <c r="N156"/>
    </row>
    <row r="157" spans="12:14" ht="15" customHeight="1">
      <c r="L157"/>
      <c r="M157"/>
      <c r="N157"/>
    </row>
    <row r="158" spans="12:14" ht="15" customHeight="1">
      <c r="L158"/>
      <c r="M158"/>
      <c r="N158"/>
    </row>
    <row r="159" spans="12:14" ht="15" customHeight="1">
      <c r="L159"/>
      <c r="M159"/>
      <c r="N159"/>
    </row>
    <row r="160" spans="12:14" ht="15" customHeight="1">
      <c r="L160"/>
      <c r="M160"/>
      <c r="N160"/>
    </row>
    <row r="161" spans="12:14" ht="15" customHeight="1">
      <c r="L161"/>
      <c r="M161"/>
      <c r="N161"/>
    </row>
    <row r="162" spans="12:14" ht="15" customHeight="1">
      <c r="L162"/>
      <c r="M162"/>
      <c r="N162"/>
    </row>
    <row r="163" spans="12:14" ht="15" customHeight="1">
      <c r="L163"/>
      <c r="M163"/>
      <c r="N163"/>
    </row>
    <row r="164" spans="12:14" ht="15" customHeight="1">
      <c r="L164"/>
      <c r="M164"/>
      <c r="N164"/>
    </row>
    <row r="165" spans="12:14" ht="15" customHeight="1">
      <c r="L165"/>
      <c r="M165"/>
      <c r="N165"/>
    </row>
    <row r="166" spans="12:14" ht="15" customHeight="1">
      <c r="L166"/>
      <c r="M166"/>
      <c r="N166"/>
    </row>
    <row r="167" spans="12:14" ht="15" customHeight="1">
      <c r="L167"/>
      <c r="M167"/>
      <c r="N167"/>
    </row>
    <row r="168" spans="12:14" ht="15" customHeight="1">
      <c r="L168"/>
      <c r="M168"/>
      <c r="N168"/>
    </row>
    <row r="169" spans="12:14" ht="15" customHeight="1">
      <c r="L169"/>
      <c r="M169"/>
      <c r="N169"/>
    </row>
    <row r="170" spans="12:14" ht="15" customHeight="1">
      <c r="L170"/>
      <c r="M170"/>
      <c r="N170"/>
    </row>
  </sheetData>
  <mergeCells count="8">
    <mergeCell ref="L9:L10"/>
    <mergeCell ref="D43:J43"/>
    <mergeCell ref="J78:J79"/>
    <mergeCell ref="B2:E2"/>
    <mergeCell ref="B3:E3"/>
    <mergeCell ref="B4:E4"/>
    <mergeCell ref="D7:J7"/>
    <mergeCell ref="B79:F79"/>
  </mergeCells>
  <hyperlinks>
    <hyperlink ref="L9" location="Índice!A1" display="Back to the Index"/>
    <hyperlink ref="J78" location="Índice!A1" display="Back to the Index"/>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N169"/>
  <sheetViews>
    <sheetView showGridLines="0" showZeros="0" zoomScaleNormal="100" workbookViewId="0">
      <selection activeCell="B2" sqref="B2:E2"/>
    </sheetView>
  </sheetViews>
  <sheetFormatPr defaultColWidth="9.140625" defaultRowHeight="15" customHeight="1"/>
  <cols>
    <col min="1" max="1" width="12.7109375" style="2" customWidth="1"/>
    <col min="2" max="2" width="20.7109375" style="2" customWidth="1"/>
    <col min="3" max="9" width="15.7109375" style="2" customWidth="1"/>
    <col min="10" max="10" width="14.85546875" style="2" customWidth="1"/>
    <col min="11" max="11" width="8.7109375" style="2" customWidth="1"/>
    <col min="12" max="12" width="12.7109375" style="2" customWidth="1"/>
    <col min="13" max="13" width="13" style="2" bestFit="1" customWidth="1"/>
    <col min="14" max="16384" width="9.140625" style="2"/>
  </cols>
  <sheetData>
    <row r="2" spans="2:14" ht="15" customHeight="1">
      <c r="B2" s="903" t="s">
        <v>605</v>
      </c>
      <c r="C2" s="903"/>
      <c r="D2" s="903"/>
      <c r="E2" s="903"/>
    </row>
    <row r="3" spans="2:14" ht="15" customHeight="1">
      <c r="B3" s="903" t="s">
        <v>409</v>
      </c>
      <c r="C3" s="903"/>
      <c r="D3" s="903"/>
      <c r="E3" s="903"/>
    </row>
    <row r="4" spans="2:14" ht="15" customHeight="1">
      <c r="B4" s="903" t="s">
        <v>701</v>
      </c>
      <c r="C4" s="903"/>
      <c r="D4" s="903"/>
      <c r="E4" s="903"/>
    </row>
    <row r="5" spans="2:14" ht="15" customHeight="1">
      <c r="B5" s="731" t="s">
        <v>0</v>
      </c>
      <c r="C5" s="731"/>
      <c r="J5" s="730"/>
    </row>
    <row r="6" spans="2:14" ht="15" customHeight="1">
      <c r="B6" s="731"/>
      <c r="C6" s="731"/>
      <c r="D6" s="741"/>
      <c r="E6" s="741"/>
      <c r="F6" s="741"/>
      <c r="G6" s="741"/>
      <c r="H6" s="741"/>
      <c r="I6" s="741"/>
      <c r="J6" s="750"/>
    </row>
    <row r="7" spans="2:14" ht="15" customHeight="1">
      <c r="B7" s="95"/>
      <c r="C7" s="455"/>
      <c r="D7" s="861" t="s">
        <v>886</v>
      </c>
      <c r="E7" s="861"/>
      <c r="F7" s="861"/>
      <c r="G7" s="861"/>
      <c r="H7" s="861"/>
      <c r="I7" s="861"/>
      <c r="J7" s="861"/>
    </row>
    <row r="8" spans="2:14" ht="15" customHeight="1">
      <c r="B8" s="95"/>
      <c r="C8" s="455"/>
      <c r="D8" s="546" t="s">
        <v>297</v>
      </c>
      <c r="E8" s="546" t="s">
        <v>298</v>
      </c>
      <c r="F8" s="546" t="s">
        <v>299</v>
      </c>
      <c r="G8" s="546" t="s">
        <v>300</v>
      </c>
      <c r="H8" s="546" t="s">
        <v>301</v>
      </c>
      <c r="I8" s="546" t="s">
        <v>302</v>
      </c>
      <c r="J8" s="546" t="s">
        <v>303</v>
      </c>
    </row>
    <row r="9" spans="2:14" ht="24.95" customHeight="1">
      <c r="B9" s="462"/>
      <c r="C9" s="726" t="s">
        <v>362</v>
      </c>
      <c r="D9" s="726" t="s">
        <v>410</v>
      </c>
      <c r="E9" s="726" t="s">
        <v>411</v>
      </c>
      <c r="F9" s="726" t="s">
        <v>367</v>
      </c>
      <c r="G9" s="726" t="s">
        <v>368</v>
      </c>
      <c r="H9" s="726" t="s">
        <v>412</v>
      </c>
      <c r="I9" s="726" t="s">
        <v>1</v>
      </c>
      <c r="J9" s="726" t="s">
        <v>354</v>
      </c>
      <c r="L9" s="856" t="s">
        <v>614</v>
      </c>
    </row>
    <row r="10" spans="2:14" s="91" customFormat="1" ht="15" customHeight="1">
      <c r="B10" s="116" t="s">
        <v>413</v>
      </c>
      <c r="C10" s="117" t="s">
        <v>373</v>
      </c>
      <c r="D10" s="118"/>
      <c r="E10" s="118"/>
      <c r="F10" s="118"/>
      <c r="G10" s="118"/>
      <c r="H10" s="148"/>
      <c r="I10" s="121"/>
      <c r="J10" s="120"/>
      <c r="L10" s="856"/>
    </row>
    <row r="11" spans="2:14" s="91" customFormat="1" ht="15" customHeight="1">
      <c r="B11" s="123"/>
      <c r="C11" s="117" t="s">
        <v>374</v>
      </c>
      <c r="D11" s="62"/>
      <c r="E11" s="62"/>
      <c r="F11" s="62"/>
      <c r="G11" s="62"/>
      <c r="H11" s="148"/>
      <c r="I11" s="62"/>
      <c r="J11" s="110"/>
      <c r="L11"/>
    </row>
    <row r="12" spans="2:14" s="49" customFormat="1" ht="15" customHeight="1">
      <c r="B12" s="123"/>
      <c r="C12" s="117" t="s">
        <v>375</v>
      </c>
      <c r="D12" s="62">
        <v>3.9971506948156796</v>
      </c>
      <c r="E12" s="124">
        <v>1E-3</v>
      </c>
      <c r="F12" s="62">
        <v>3</v>
      </c>
      <c r="G12" s="124">
        <v>0.44120828263173939</v>
      </c>
      <c r="H12" s="148"/>
      <c r="I12" s="62">
        <v>0.35331635986194604</v>
      </c>
      <c r="J12" s="110">
        <f>I12/D12</f>
        <v>8.8392053949879534E-2</v>
      </c>
      <c r="L12" s="706"/>
      <c r="M12"/>
      <c r="N12"/>
    </row>
    <row r="13" spans="2:14" ht="15" customHeight="1">
      <c r="B13" s="123"/>
      <c r="C13" s="117" t="s">
        <v>376</v>
      </c>
      <c r="D13" s="62">
        <v>11.552928813714699</v>
      </c>
      <c r="E13" s="124">
        <v>2E-3</v>
      </c>
      <c r="F13" s="62">
        <v>2</v>
      </c>
      <c r="G13" s="124">
        <v>0.33980732280649778</v>
      </c>
      <c r="H13" s="147"/>
      <c r="I13" s="62">
        <v>1.2841064210904101</v>
      </c>
      <c r="J13" s="110">
        <f t="shared" ref="J13:J21" si="0">I13/D13</f>
        <v>0.11114986007409855</v>
      </c>
      <c r="L13"/>
      <c r="M13"/>
      <c r="N13"/>
    </row>
    <row r="14" spans="2:14" ht="15" customHeight="1">
      <c r="B14" s="123"/>
      <c r="C14" s="117" t="s">
        <v>377</v>
      </c>
      <c r="D14" s="62"/>
      <c r="E14" s="124"/>
      <c r="F14" s="62"/>
      <c r="G14" s="124"/>
      <c r="H14" s="147"/>
      <c r="I14" s="62"/>
      <c r="J14" s="110"/>
      <c r="L14"/>
      <c r="M14"/>
      <c r="N14"/>
    </row>
    <row r="15" spans="2:14" ht="15" customHeight="1">
      <c r="B15" s="123"/>
      <c r="C15" s="117" t="s">
        <v>378</v>
      </c>
      <c r="D15" s="62">
        <v>3.2033734246077903</v>
      </c>
      <c r="E15" s="124">
        <v>6.9999999999999906E-3</v>
      </c>
      <c r="F15" s="62">
        <v>2</v>
      </c>
      <c r="G15" s="124">
        <v>0.25871791078818657</v>
      </c>
      <c r="H15" s="147"/>
      <c r="I15" s="62">
        <v>0.57629398046300506</v>
      </c>
      <c r="J15" s="110">
        <f t="shared" si="0"/>
        <v>0.17990221684303462</v>
      </c>
      <c r="L15"/>
      <c r="M15"/>
      <c r="N15"/>
    </row>
    <row r="16" spans="2:14" ht="15" customHeight="1">
      <c r="B16" s="123"/>
      <c r="C16" s="117" t="s">
        <v>379</v>
      </c>
      <c r="D16" s="62"/>
      <c r="E16" s="124"/>
      <c r="F16" s="62"/>
      <c r="G16" s="124"/>
      <c r="H16" s="147"/>
      <c r="I16" s="62"/>
      <c r="J16" s="110"/>
      <c r="L16"/>
      <c r="M16"/>
      <c r="N16"/>
    </row>
    <row r="17" spans="1:14" ht="15" customHeight="1">
      <c r="B17" s="123"/>
      <c r="C17" s="117" t="s">
        <v>380</v>
      </c>
      <c r="D17" s="62"/>
      <c r="E17" s="124"/>
      <c r="F17" s="62"/>
      <c r="G17" s="124"/>
      <c r="H17" s="147"/>
      <c r="I17" s="62"/>
      <c r="J17" s="110"/>
      <c r="L17"/>
      <c r="M17"/>
      <c r="N17"/>
    </row>
    <row r="18" spans="1:14" ht="15" customHeight="1">
      <c r="B18" s="123"/>
      <c r="C18" s="117" t="s">
        <v>381</v>
      </c>
      <c r="D18" s="62">
        <v>9.856631661093699</v>
      </c>
      <c r="E18" s="124">
        <v>3.7000000000000012E-2</v>
      </c>
      <c r="F18" s="62">
        <v>1</v>
      </c>
      <c r="G18" s="124">
        <v>0.85659999999999969</v>
      </c>
      <c r="H18" s="147"/>
      <c r="I18" s="62">
        <v>9.7713226462292404</v>
      </c>
      <c r="J18" s="110">
        <f t="shared" si="0"/>
        <v>0.9913450134084657</v>
      </c>
      <c r="L18"/>
      <c r="M18"/>
      <c r="N18"/>
    </row>
    <row r="19" spans="1:14" ht="15" customHeight="1">
      <c r="B19" s="123"/>
      <c r="C19" s="117" t="s">
        <v>382</v>
      </c>
      <c r="D19" s="62">
        <v>1.2045809048869001</v>
      </c>
      <c r="E19" s="124">
        <v>5.9000000000000073E-2</v>
      </c>
      <c r="F19" s="62">
        <v>1</v>
      </c>
      <c r="G19" s="124">
        <v>0.43170000000000103</v>
      </c>
      <c r="H19" s="147"/>
      <c r="I19" s="62">
        <v>0.63082616715749995</v>
      </c>
      <c r="J19" s="110">
        <f t="shared" si="0"/>
        <v>0.52368933012160701</v>
      </c>
      <c r="L19"/>
      <c r="M19"/>
      <c r="N19"/>
    </row>
    <row r="20" spans="1:14" ht="15" customHeight="1">
      <c r="B20" s="123"/>
      <c r="C20" s="117" t="s">
        <v>383</v>
      </c>
      <c r="D20" s="62"/>
      <c r="E20" s="124"/>
      <c r="F20" s="62"/>
      <c r="G20" s="124"/>
      <c r="H20" s="147"/>
      <c r="I20" s="62"/>
      <c r="J20" s="110"/>
      <c r="L20"/>
      <c r="M20"/>
      <c r="N20"/>
    </row>
    <row r="21" spans="1:14" ht="15" customHeight="1">
      <c r="B21" s="123"/>
      <c r="C21" s="117" t="s">
        <v>384</v>
      </c>
      <c r="D21" s="62">
        <v>7.0785895260661</v>
      </c>
      <c r="E21" s="124">
        <v>0.11499999999999994</v>
      </c>
      <c r="F21" s="62">
        <v>4</v>
      </c>
      <c r="G21" s="124">
        <v>0.16231074506836593</v>
      </c>
      <c r="H21" s="147"/>
      <c r="I21" s="62">
        <v>1.6363880669477902</v>
      </c>
      <c r="J21" s="110">
        <f t="shared" si="0"/>
        <v>0.23117431247029899</v>
      </c>
      <c r="L21"/>
      <c r="M21"/>
      <c r="N21"/>
    </row>
    <row r="22" spans="1:14" ht="15" customHeight="1">
      <c r="B22" s="123"/>
      <c r="C22" s="117" t="s">
        <v>385</v>
      </c>
      <c r="D22" s="62"/>
      <c r="E22" s="124"/>
      <c r="F22" s="62"/>
      <c r="G22" s="124"/>
      <c r="H22" s="147"/>
      <c r="I22" s="62"/>
      <c r="J22" s="110"/>
      <c r="L22"/>
      <c r="M22"/>
      <c r="N22"/>
    </row>
    <row r="23" spans="1:14" ht="15" customHeight="1">
      <c r="A23" s="7"/>
      <c r="B23" s="123"/>
      <c r="C23" s="117" t="s">
        <v>386</v>
      </c>
      <c r="D23" s="62"/>
      <c r="E23" s="124"/>
      <c r="F23" s="124"/>
      <c r="G23" s="124"/>
      <c r="H23" s="147"/>
      <c r="I23" s="62"/>
      <c r="J23" s="110"/>
      <c r="L23"/>
      <c r="M23"/>
      <c r="N23"/>
    </row>
    <row r="24" spans="1:14" ht="15" customHeight="1">
      <c r="A24" s="7"/>
      <c r="B24" s="138"/>
      <c r="C24" s="689" t="s">
        <v>387</v>
      </c>
      <c r="D24" s="126">
        <v>36.893255025184871</v>
      </c>
      <c r="E24" s="127">
        <v>3.5200000000000002E-2</v>
      </c>
      <c r="F24" s="126">
        <v>13</v>
      </c>
      <c r="G24" s="127">
        <v>0.45079999999999998</v>
      </c>
      <c r="H24" s="149"/>
      <c r="I24" s="126">
        <v>14.25225364174989</v>
      </c>
      <c r="J24" s="128">
        <v>0.38629999999999998</v>
      </c>
      <c r="L24"/>
      <c r="M24"/>
      <c r="N24"/>
    </row>
    <row r="25" spans="1:14" ht="15" customHeight="1">
      <c r="A25" s="7"/>
      <c r="B25" s="116" t="s">
        <v>414</v>
      </c>
      <c r="C25" s="117" t="s">
        <v>373</v>
      </c>
      <c r="D25" s="67"/>
      <c r="E25" s="150"/>
      <c r="F25" s="150"/>
      <c r="G25" s="150"/>
      <c r="H25" s="148"/>
      <c r="I25" s="67"/>
      <c r="J25" s="151"/>
      <c r="L25"/>
      <c r="M25"/>
      <c r="N25"/>
    </row>
    <row r="26" spans="1:14" ht="15" customHeight="1">
      <c r="A26" s="7"/>
      <c r="B26" s="137"/>
      <c r="C26" s="117" t="s">
        <v>374</v>
      </c>
      <c r="D26" s="67"/>
      <c r="E26" s="150"/>
      <c r="F26" s="150"/>
      <c r="G26" s="150"/>
      <c r="H26" s="148"/>
      <c r="I26" s="67"/>
      <c r="J26" s="151"/>
      <c r="L26"/>
      <c r="M26"/>
      <c r="N26"/>
    </row>
    <row r="27" spans="1:14" ht="15" customHeight="1">
      <c r="A27" s="7"/>
      <c r="B27" s="137"/>
      <c r="C27" s="117" t="s">
        <v>375</v>
      </c>
      <c r="D27" s="67"/>
      <c r="E27" s="150"/>
      <c r="F27" s="150"/>
      <c r="G27" s="150"/>
      <c r="H27" s="148"/>
      <c r="I27" s="67"/>
      <c r="J27" s="151"/>
      <c r="L27"/>
      <c r="M27"/>
      <c r="N27"/>
    </row>
    <row r="28" spans="1:14" ht="15" customHeight="1">
      <c r="A28" s="7"/>
      <c r="B28" s="137"/>
      <c r="C28" s="117" t="s">
        <v>376</v>
      </c>
      <c r="D28" s="67"/>
      <c r="E28" s="150"/>
      <c r="F28" s="67"/>
      <c r="G28" s="150"/>
      <c r="H28" s="147"/>
      <c r="I28" s="67"/>
      <c r="J28" s="151"/>
      <c r="L28"/>
      <c r="M28"/>
      <c r="N28"/>
    </row>
    <row r="29" spans="1:14" ht="15" customHeight="1">
      <c r="A29" s="7"/>
      <c r="B29" s="137"/>
      <c r="C29" s="117" t="s">
        <v>377</v>
      </c>
      <c r="D29" s="67"/>
      <c r="E29" s="150"/>
      <c r="F29" s="67"/>
      <c r="G29" s="150"/>
      <c r="H29" s="147"/>
      <c r="I29" s="67"/>
      <c r="J29" s="151"/>
      <c r="L29"/>
      <c r="M29"/>
      <c r="N29"/>
    </row>
    <row r="30" spans="1:14" ht="15" customHeight="1">
      <c r="A30" s="7"/>
      <c r="B30" s="137"/>
      <c r="C30" s="117" t="s">
        <v>378</v>
      </c>
      <c r="D30" s="67"/>
      <c r="E30" s="150"/>
      <c r="F30" s="67"/>
      <c r="G30" s="150"/>
      <c r="H30" s="147"/>
      <c r="I30" s="67"/>
      <c r="J30" s="151"/>
      <c r="L30"/>
      <c r="M30"/>
      <c r="N30"/>
    </row>
    <row r="31" spans="1:14" ht="15" customHeight="1">
      <c r="A31" s="7"/>
      <c r="B31" s="137"/>
      <c r="C31" s="117" t="s">
        <v>379</v>
      </c>
      <c r="D31" s="67"/>
      <c r="E31" s="150"/>
      <c r="F31" s="67"/>
      <c r="G31" s="150"/>
      <c r="H31" s="147"/>
      <c r="I31" s="67"/>
      <c r="J31" s="151"/>
      <c r="L31"/>
      <c r="M31"/>
      <c r="N31"/>
    </row>
    <row r="32" spans="1:14" ht="15" customHeight="1">
      <c r="A32" s="7"/>
      <c r="B32" s="137"/>
      <c r="C32" s="117" t="s">
        <v>380</v>
      </c>
      <c r="D32" s="67"/>
      <c r="E32" s="150"/>
      <c r="F32" s="67"/>
      <c r="G32" s="150"/>
      <c r="H32" s="147"/>
      <c r="I32" s="67"/>
      <c r="J32" s="151"/>
      <c r="L32"/>
      <c r="M32"/>
      <c r="N32"/>
    </row>
    <row r="33" spans="1:14" ht="15" customHeight="1">
      <c r="A33" s="7"/>
      <c r="B33" s="123"/>
      <c r="C33" s="117" t="s">
        <v>381</v>
      </c>
      <c r="D33" s="67"/>
      <c r="E33" s="150"/>
      <c r="F33" s="67"/>
      <c r="G33" s="150"/>
      <c r="H33" s="147"/>
      <c r="I33" s="67"/>
      <c r="J33" s="151"/>
      <c r="L33"/>
      <c r="M33"/>
      <c r="N33"/>
    </row>
    <row r="34" spans="1:14" ht="15" customHeight="1">
      <c r="A34" s="7"/>
      <c r="B34" s="123"/>
      <c r="C34" s="117" t="s">
        <v>382</v>
      </c>
      <c r="D34" s="67"/>
      <c r="E34" s="150"/>
      <c r="F34" s="67"/>
      <c r="G34" s="150"/>
      <c r="H34" s="147"/>
      <c r="I34" s="67"/>
      <c r="J34" s="151"/>
      <c r="L34"/>
      <c r="M34"/>
      <c r="N34"/>
    </row>
    <row r="35" spans="1:14" ht="15" customHeight="1">
      <c r="A35" s="7"/>
      <c r="B35" s="123"/>
      <c r="C35" s="117" t="s">
        <v>383</v>
      </c>
      <c r="D35" s="67"/>
      <c r="E35" s="150"/>
      <c r="F35" s="67"/>
      <c r="G35" s="150"/>
      <c r="H35" s="147"/>
      <c r="I35" s="67"/>
      <c r="J35" s="151"/>
      <c r="L35"/>
      <c r="M35"/>
      <c r="N35"/>
    </row>
    <row r="36" spans="1:14" ht="15" customHeight="1">
      <c r="A36" s="7"/>
      <c r="B36" s="123"/>
      <c r="C36" s="117" t="s">
        <v>384</v>
      </c>
      <c r="D36" s="67"/>
      <c r="E36" s="150"/>
      <c r="F36" s="67"/>
      <c r="G36" s="150"/>
      <c r="H36" s="147"/>
      <c r="I36" s="67"/>
      <c r="J36" s="151"/>
      <c r="L36"/>
      <c r="M36"/>
      <c r="N36"/>
    </row>
    <row r="37" spans="1:14" ht="15" customHeight="1">
      <c r="A37" s="7"/>
      <c r="B37" s="123"/>
      <c r="C37" s="117" t="s">
        <v>385</v>
      </c>
      <c r="D37" s="67"/>
      <c r="E37" s="150"/>
      <c r="F37" s="67"/>
      <c r="G37" s="150"/>
      <c r="H37" s="147"/>
      <c r="I37" s="67"/>
      <c r="J37" s="151"/>
      <c r="L37"/>
      <c r="M37"/>
      <c r="N37"/>
    </row>
    <row r="38" spans="1:14" ht="15" customHeight="1">
      <c r="A38" s="7"/>
      <c r="B38" s="123"/>
      <c r="C38" s="117" t="s">
        <v>386</v>
      </c>
      <c r="D38" s="67"/>
      <c r="E38" s="150"/>
      <c r="F38" s="67"/>
      <c r="G38" s="150"/>
      <c r="H38" s="147"/>
      <c r="I38" s="67"/>
      <c r="J38" s="151"/>
      <c r="L38"/>
      <c r="M38"/>
      <c r="N38"/>
    </row>
    <row r="39" spans="1:14" ht="15" customHeight="1">
      <c r="A39" s="7"/>
      <c r="B39" s="138"/>
      <c r="C39" s="689" t="s">
        <v>387</v>
      </c>
      <c r="D39" s="152"/>
      <c r="E39" s="153"/>
      <c r="F39" s="152"/>
      <c r="G39" s="153"/>
      <c r="H39" s="149"/>
      <c r="I39" s="152"/>
      <c r="J39" s="385"/>
      <c r="L39"/>
      <c r="M39"/>
      <c r="N39"/>
    </row>
    <row r="40" spans="1:14" ht="15" customHeight="1" thickBot="1">
      <c r="A40" s="7"/>
      <c r="B40" s="145" t="s">
        <v>2</v>
      </c>
      <c r="C40" s="131"/>
      <c r="D40" s="613">
        <v>36.893255025184871</v>
      </c>
      <c r="E40" s="804">
        <v>3.5200000000000002E-2</v>
      </c>
      <c r="F40" s="613">
        <v>13</v>
      </c>
      <c r="G40" s="804">
        <v>0.45079999999999998</v>
      </c>
      <c r="H40" s="805"/>
      <c r="I40" s="613">
        <v>14.25225364174989</v>
      </c>
      <c r="J40" s="614">
        <v>0.38629999999999998</v>
      </c>
      <c r="L40"/>
      <c r="M40"/>
      <c r="N40"/>
    </row>
    <row r="41" spans="1:14" ht="15" customHeight="1" thickTop="1">
      <c r="A41" s="7"/>
      <c r="B41" s="146" t="s">
        <v>388</v>
      </c>
      <c r="C41" s="138"/>
      <c r="D41" s="138"/>
      <c r="E41" s="138"/>
      <c r="F41" s="138"/>
      <c r="G41" s="138"/>
      <c r="H41" s="138"/>
      <c r="I41" s="138"/>
      <c r="J41" s="138"/>
      <c r="L41"/>
      <c r="M41"/>
      <c r="N41"/>
    </row>
    <row r="42" spans="1:14" ht="15" customHeight="1">
      <c r="A42" s="7"/>
      <c r="J42" s="730"/>
      <c r="L42"/>
      <c r="M42"/>
      <c r="N42"/>
    </row>
    <row r="43" spans="1:14" ht="15" customHeight="1">
      <c r="A43" s="7"/>
      <c r="B43" s="95"/>
      <c r="C43" s="455"/>
      <c r="D43" s="861" t="s">
        <v>667</v>
      </c>
      <c r="E43" s="861"/>
      <c r="F43" s="861"/>
      <c r="G43" s="861"/>
      <c r="H43" s="861"/>
      <c r="I43" s="861"/>
      <c r="J43" s="861"/>
      <c r="L43"/>
      <c r="M43"/>
      <c r="N43"/>
    </row>
    <row r="44" spans="1:14" ht="15" customHeight="1">
      <c r="A44" s="7"/>
      <c r="B44" s="95"/>
      <c r="C44" s="455"/>
      <c r="D44" s="546" t="s">
        <v>297</v>
      </c>
      <c r="E44" s="546" t="s">
        <v>298</v>
      </c>
      <c r="F44" s="546" t="s">
        <v>299</v>
      </c>
      <c r="G44" s="546" t="s">
        <v>300</v>
      </c>
      <c r="H44" s="546" t="s">
        <v>301</v>
      </c>
      <c r="I44" s="546" t="s">
        <v>302</v>
      </c>
      <c r="J44" s="546" t="s">
        <v>303</v>
      </c>
      <c r="L44"/>
      <c r="M44"/>
      <c r="N44"/>
    </row>
    <row r="45" spans="1:14" ht="24.95" customHeight="1">
      <c r="B45" s="462"/>
      <c r="C45" s="726" t="s">
        <v>362</v>
      </c>
      <c r="D45" s="726" t="s">
        <v>410</v>
      </c>
      <c r="E45" s="726" t="s">
        <v>411</v>
      </c>
      <c r="F45" s="726" t="s">
        <v>367</v>
      </c>
      <c r="G45" s="726" t="s">
        <v>368</v>
      </c>
      <c r="H45" s="726" t="s">
        <v>412</v>
      </c>
      <c r="I45" s="726" t="s">
        <v>1</v>
      </c>
      <c r="J45" s="726" t="s">
        <v>354</v>
      </c>
      <c r="L45"/>
      <c r="M45"/>
      <c r="N45"/>
    </row>
    <row r="46" spans="1:14" ht="15" customHeight="1">
      <c r="B46" s="116" t="s">
        <v>413</v>
      </c>
      <c r="C46" s="117" t="s">
        <v>373</v>
      </c>
      <c r="D46" s="118"/>
      <c r="E46" s="118"/>
      <c r="F46" s="118"/>
      <c r="G46" s="118"/>
      <c r="H46" s="148"/>
      <c r="I46" s="121"/>
      <c r="J46" s="120"/>
      <c r="L46"/>
      <c r="M46"/>
      <c r="N46"/>
    </row>
    <row r="47" spans="1:14" ht="15" customHeight="1">
      <c r="B47" s="123"/>
      <c r="C47" s="117" t="s">
        <v>374</v>
      </c>
      <c r="D47" s="62"/>
      <c r="E47" s="62"/>
      <c r="F47" s="62"/>
      <c r="G47" s="62"/>
      <c r="H47" s="148"/>
      <c r="I47" s="62"/>
      <c r="J47" s="110"/>
      <c r="L47"/>
      <c r="M47"/>
      <c r="N47"/>
    </row>
    <row r="48" spans="1:14" ht="15" customHeight="1">
      <c r="B48" s="123"/>
      <c r="C48" s="117" t="s">
        <v>375</v>
      </c>
      <c r="D48" s="62">
        <v>1.39240756101019</v>
      </c>
      <c r="E48" s="124">
        <v>1E-3</v>
      </c>
      <c r="F48" s="62">
        <v>1</v>
      </c>
      <c r="G48" s="124">
        <v>0.45179999999999998</v>
      </c>
      <c r="H48" s="148"/>
      <c r="I48" s="62">
        <v>0.126032388961141</v>
      </c>
      <c r="J48" s="110">
        <v>9.0499999999999997E-2</v>
      </c>
      <c r="L48"/>
      <c r="M48"/>
      <c r="N48"/>
    </row>
    <row r="49" spans="2:14" ht="15" customHeight="1">
      <c r="B49" s="123"/>
      <c r="C49" s="117" t="s">
        <v>376</v>
      </c>
      <c r="D49" s="62">
        <v>10.3734037415514</v>
      </c>
      <c r="E49" s="124">
        <v>2E-3</v>
      </c>
      <c r="F49" s="62">
        <v>2</v>
      </c>
      <c r="G49" s="124">
        <v>0.15060000000000001</v>
      </c>
      <c r="H49" s="147">
        <v>0</v>
      </c>
      <c r="I49" s="62">
        <v>0.51100520479574596</v>
      </c>
      <c r="J49" s="110">
        <v>4.9299999999999997E-2</v>
      </c>
      <c r="L49"/>
      <c r="M49"/>
      <c r="N49"/>
    </row>
    <row r="50" spans="2:14" ht="15" customHeight="1">
      <c r="B50" s="123"/>
      <c r="C50" s="117" t="s">
        <v>377</v>
      </c>
      <c r="D50" s="62">
        <v>3.2286748212427203</v>
      </c>
      <c r="E50" s="124">
        <v>4.0000000000000001E-3</v>
      </c>
      <c r="F50" s="62">
        <v>3</v>
      </c>
      <c r="G50" s="124">
        <v>0.46389999999999998</v>
      </c>
      <c r="H50" s="147">
        <v>0</v>
      </c>
      <c r="I50" s="62">
        <v>0.76410668862107201</v>
      </c>
      <c r="J50" s="110">
        <v>0.23669999999999999</v>
      </c>
      <c r="L50"/>
      <c r="M50"/>
      <c r="N50"/>
    </row>
    <row r="51" spans="2:14" ht="15" customHeight="1">
      <c r="B51" s="123"/>
      <c r="C51" s="117" t="s">
        <v>378</v>
      </c>
      <c r="D51" s="62"/>
      <c r="E51" s="124">
        <v>0</v>
      </c>
      <c r="F51" s="62"/>
      <c r="G51" s="124">
        <v>0</v>
      </c>
      <c r="H51" s="147">
        <v>0</v>
      </c>
      <c r="I51" s="62"/>
      <c r="J51" s="110"/>
      <c r="L51"/>
      <c r="M51"/>
      <c r="N51"/>
    </row>
    <row r="52" spans="2:14" ht="15" customHeight="1">
      <c r="B52" s="123"/>
      <c r="C52" s="117" t="s">
        <v>379</v>
      </c>
      <c r="D52" s="62"/>
      <c r="E52" s="124">
        <v>0</v>
      </c>
      <c r="F52" s="62"/>
      <c r="G52" s="124">
        <v>0</v>
      </c>
      <c r="H52" s="147">
        <v>0</v>
      </c>
      <c r="I52" s="62"/>
      <c r="J52" s="110"/>
      <c r="L52"/>
      <c r="M52"/>
      <c r="N52"/>
    </row>
    <row r="53" spans="2:14" ht="15" customHeight="1">
      <c r="B53" s="123"/>
      <c r="C53" s="117" t="s">
        <v>380</v>
      </c>
      <c r="D53" s="62">
        <v>2.38252029066392</v>
      </c>
      <c r="E53" s="124">
        <v>2.3E-2</v>
      </c>
      <c r="F53" s="62">
        <v>1</v>
      </c>
      <c r="G53" s="124">
        <v>0.43169999999999997</v>
      </c>
      <c r="H53" s="147"/>
      <c r="I53" s="62">
        <v>1.1054177087574899</v>
      </c>
      <c r="J53" s="110">
        <v>0.46400000000000002</v>
      </c>
      <c r="L53"/>
      <c r="M53"/>
      <c r="N53"/>
    </row>
    <row r="54" spans="2:14" ht="15" customHeight="1">
      <c r="B54" s="123"/>
      <c r="C54" s="117" t="s">
        <v>381</v>
      </c>
      <c r="D54" s="62"/>
      <c r="E54" s="124">
        <v>0</v>
      </c>
      <c r="F54" s="62"/>
      <c r="G54" s="124">
        <v>0</v>
      </c>
      <c r="H54" s="147">
        <v>0</v>
      </c>
      <c r="I54" s="62"/>
      <c r="J54" s="110"/>
      <c r="L54"/>
      <c r="M54"/>
      <c r="N54"/>
    </row>
    <row r="55" spans="2:14" ht="15" customHeight="1">
      <c r="B55" s="123"/>
      <c r="C55" s="117" t="s">
        <v>382</v>
      </c>
      <c r="D55" s="62"/>
      <c r="E55" s="124">
        <v>0</v>
      </c>
      <c r="F55" s="62"/>
      <c r="G55" s="124">
        <v>0</v>
      </c>
      <c r="H55" s="147"/>
      <c r="I55" s="62"/>
      <c r="J55" s="110"/>
      <c r="L55"/>
      <c r="M55"/>
      <c r="N55"/>
    </row>
    <row r="56" spans="2:14" ht="15" customHeight="1">
      <c r="B56" s="123"/>
      <c r="C56" s="117" t="s">
        <v>383</v>
      </c>
      <c r="D56" s="62">
        <v>1.1672187955898901</v>
      </c>
      <c r="E56" s="124">
        <v>8.3000000000000004E-2</v>
      </c>
      <c r="F56" s="62">
        <v>1</v>
      </c>
      <c r="G56" s="124">
        <v>0.26390000000000002</v>
      </c>
      <c r="H56" s="147"/>
      <c r="I56" s="62">
        <v>0.396292633455751</v>
      </c>
      <c r="J56" s="110">
        <v>0.33950000000000002</v>
      </c>
      <c r="L56"/>
      <c r="M56"/>
      <c r="N56"/>
    </row>
    <row r="57" spans="2:14" ht="15" customHeight="1">
      <c r="B57" s="123"/>
      <c r="C57" s="117" t="s">
        <v>384</v>
      </c>
      <c r="D57" s="62">
        <v>312.20962856171502</v>
      </c>
      <c r="E57" s="124">
        <v>0.115</v>
      </c>
      <c r="F57" s="62">
        <v>4</v>
      </c>
      <c r="G57" s="124">
        <v>0.62050000000000005</v>
      </c>
      <c r="H57" s="147">
        <v>0</v>
      </c>
      <c r="I57" s="62">
        <v>275.92092634915298</v>
      </c>
      <c r="J57" s="110">
        <v>0.88380000000000003</v>
      </c>
      <c r="L57"/>
      <c r="M57"/>
      <c r="N57"/>
    </row>
    <row r="58" spans="2:14" ht="15" customHeight="1">
      <c r="B58" s="123"/>
      <c r="C58" s="117" t="s">
        <v>385</v>
      </c>
      <c r="D58" s="62"/>
      <c r="E58" s="124">
        <v>0</v>
      </c>
      <c r="F58" s="62"/>
      <c r="G58" s="124">
        <v>0</v>
      </c>
      <c r="H58" s="147"/>
      <c r="I58" s="62"/>
      <c r="J58" s="110"/>
      <c r="L58"/>
      <c r="M58"/>
      <c r="N58"/>
    </row>
    <row r="59" spans="2:14" ht="15" customHeight="1">
      <c r="B59" s="123"/>
      <c r="C59" s="117" t="s">
        <v>389</v>
      </c>
      <c r="D59" s="62">
        <v>4.5103726519608998</v>
      </c>
      <c r="E59" s="124">
        <v>1</v>
      </c>
      <c r="F59" s="124">
        <v>1</v>
      </c>
      <c r="G59" s="124">
        <v>0.25540000000000002</v>
      </c>
      <c r="H59" s="147"/>
      <c r="I59" s="62">
        <v>8.6486959397931802</v>
      </c>
      <c r="J59" s="110">
        <v>1.9175</v>
      </c>
      <c r="L59"/>
      <c r="M59"/>
      <c r="N59"/>
    </row>
    <row r="60" spans="2:14" ht="15" customHeight="1">
      <c r="B60" s="138"/>
      <c r="C60" s="689" t="s">
        <v>387</v>
      </c>
      <c r="D60" s="126">
        <v>335.26422642373404</v>
      </c>
      <c r="E60" s="127">
        <v>0.1211</v>
      </c>
      <c r="F60" s="126">
        <v>13</v>
      </c>
      <c r="G60" s="127">
        <v>0.59630000000000005</v>
      </c>
      <c r="H60" s="149">
        <v>0</v>
      </c>
      <c r="I60" s="126">
        <v>287.47247691353738</v>
      </c>
      <c r="J60" s="128">
        <v>0.85750000000000004</v>
      </c>
      <c r="L60"/>
      <c r="M60"/>
      <c r="N60"/>
    </row>
    <row r="61" spans="2:14" ht="15" customHeight="1">
      <c r="B61" s="116" t="s">
        <v>414</v>
      </c>
      <c r="C61" s="117" t="s">
        <v>373</v>
      </c>
      <c r="D61" s="67"/>
      <c r="E61" s="150"/>
      <c r="F61" s="150"/>
      <c r="G61" s="150"/>
      <c r="H61" s="148"/>
      <c r="I61" s="67"/>
      <c r="J61" s="151"/>
      <c r="L61"/>
      <c r="M61"/>
      <c r="N61"/>
    </row>
    <row r="62" spans="2:14" ht="15" customHeight="1">
      <c r="B62" s="137"/>
      <c r="C62" s="117" t="s">
        <v>374</v>
      </c>
      <c r="D62" s="67"/>
      <c r="E62" s="150"/>
      <c r="F62" s="150"/>
      <c r="G62" s="150"/>
      <c r="H62" s="148"/>
      <c r="I62" s="67"/>
      <c r="J62" s="151"/>
      <c r="L62"/>
      <c r="M62"/>
      <c r="N62"/>
    </row>
    <row r="63" spans="2:14" ht="15" customHeight="1">
      <c r="B63" s="137"/>
      <c r="C63" s="117" t="s">
        <v>375</v>
      </c>
      <c r="D63" s="67"/>
      <c r="E63" s="150"/>
      <c r="F63" s="150"/>
      <c r="G63" s="150"/>
      <c r="H63" s="148"/>
      <c r="I63" s="67"/>
      <c r="J63" s="151"/>
      <c r="L63"/>
      <c r="M63"/>
      <c r="N63"/>
    </row>
    <row r="64" spans="2:14" ht="15" customHeight="1">
      <c r="B64" s="137"/>
      <c r="C64" s="117" t="s">
        <v>376</v>
      </c>
      <c r="D64" s="67"/>
      <c r="E64" s="150"/>
      <c r="F64" s="67"/>
      <c r="G64" s="150"/>
      <c r="H64" s="147"/>
      <c r="I64" s="67"/>
      <c r="J64" s="151"/>
      <c r="L64"/>
      <c r="M64"/>
      <c r="N64"/>
    </row>
    <row r="65" spans="2:14" ht="15" customHeight="1">
      <c r="B65" s="137"/>
      <c r="C65" s="117" t="s">
        <v>377</v>
      </c>
      <c r="D65" s="67"/>
      <c r="E65" s="150"/>
      <c r="F65" s="67"/>
      <c r="G65" s="150"/>
      <c r="H65" s="147"/>
      <c r="I65" s="67"/>
      <c r="J65" s="151"/>
      <c r="L65"/>
      <c r="M65"/>
      <c r="N65"/>
    </row>
    <row r="66" spans="2:14" ht="15" customHeight="1">
      <c r="B66" s="137"/>
      <c r="C66" s="117" t="s">
        <v>378</v>
      </c>
      <c r="D66" s="67"/>
      <c r="E66" s="150"/>
      <c r="F66" s="67"/>
      <c r="G66" s="150"/>
      <c r="H66" s="147"/>
      <c r="I66" s="67"/>
      <c r="J66" s="151"/>
      <c r="L66"/>
      <c r="M66"/>
      <c r="N66"/>
    </row>
    <row r="67" spans="2:14" ht="15" customHeight="1">
      <c r="B67" s="137"/>
      <c r="C67" s="117" t="s">
        <v>379</v>
      </c>
      <c r="D67" s="67"/>
      <c r="E67" s="150"/>
      <c r="F67" s="67"/>
      <c r="G67" s="150"/>
      <c r="H67" s="147"/>
      <c r="I67" s="67"/>
      <c r="J67" s="151"/>
      <c r="L67"/>
      <c r="M67"/>
      <c r="N67"/>
    </row>
    <row r="68" spans="2:14" ht="15" customHeight="1">
      <c r="B68" s="137"/>
      <c r="C68" s="117" t="s">
        <v>380</v>
      </c>
      <c r="D68" s="67"/>
      <c r="E68" s="150"/>
      <c r="F68" s="67"/>
      <c r="G68" s="150"/>
      <c r="H68" s="147"/>
      <c r="I68" s="67"/>
      <c r="J68" s="151"/>
      <c r="L68"/>
      <c r="M68"/>
      <c r="N68"/>
    </row>
    <row r="69" spans="2:14" ht="15" customHeight="1">
      <c r="B69" s="123"/>
      <c r="C69" s="117" t="s">
        <v>381</v>
      </c>
      <c r="D69" s="67"/>
      <c r="E69" s="150"/>
      <c r="F69" s="67"/>
      <c r="G69" s="150"/>
      <c r="H69" s="147"/>
      <c r="I69" s="67"/>
      <c r="J69" s="151"/>
      <c r="L69"/>
      <c r="M69"/>
      <c r="N69"/>
    </row>
    <row r="70" spans="2:14" ht="15" customHeight="1">
      <c r="B70" s="123"/>
      <c r="C70" s="117" t="s">
        <v>382</v>
      </c>
      <c r="D70" s="67"/>
      <c r="E70" s="150"/>
      <c r="F70" s="67"/>
      <c r="G70" s="150"/>
      <c r="H70" s="147"/>
      <c r="I70" s="67"/>
      <c r="J70" s="151"/>
      <c r="L70"/>
      <c r="M70"/>
      <c r="N70"/>
    </row>
    <row r="71" spans="2:14" ht="15" customHeight="1">
      <c r="B71" s="123"/>
      <c r="C71" s="117" t="s">
        <v>383</v>
      </c>
      <c r="D71" s="67"/>
      <c r="E71" s="150"/>
      <c r="F71" s="67"/>
      <c r="G71" s="150"/>
      <c r="H71" s="147"/>
      <c r="I71" s="67"/>
      <c r="J71" s="151"/>
      <c r="L71"/>
      <c r="M71"/>
      <c r="N71"/>
    </row>
    <row r="72" spans="2:14" ht="15" customHeight="1">
      <c r="B72" s="123"/>
      <c r="C72" s="117" t="s">
        <v>384</v>
      </c>
      <c r="D72" s="67"/>
      <c r="E72" s="150"/>
      <c r="F72" s="67"/>
      <c r="G72" s="150"/>
      <c r="H72" s="147"/>
      <c r="I72" s="67"/>
      <c r="J72" s="151"/>
      <c r="L72"/>
      <c r="M72"/>
      <c r="N72"/>
    </row>
    <row r="73" spans="2:14" ht="15" customHeight="1">
      <c r="B73" s="123"/>
      <c r="C73" s="117" t="s">
        <v>385</v>
      </c>
      <c r="D73" s="67"/>
      <c r="E73" s="150"/>
      <c r="F73" s="67"/>
      <c r="G73" s="150"/>
      <c r="H73" s="147"/>
      <c r="I73" s="67"/>
      <c r="J73" s="151"/>
      <c r="L73"/>
      <c r="M73"/>
      <c r="N73"/>
    </row>
    <row r="74" spans="2:14" ht="15" customHeight="1">
      <c r="B74" s="123"/>
      <c r="C74" s="117" t="s">
        <v>389</v>
      </c>
      <c r="D74" s="67"/>
      <c r="E74" s="150"/>
      <c r="F74" s="67"/>
      <c r="G74" s="150"/>
      <c r="H74" s="147"/>
      <c r="I74" s="67"/>
      <c r="J74" s="151"/>
      <c r="L74"/>
      <c r="M74"/>
      <c r="N74"/>
    </row>
    <row r="75" spans="2:14" ht="15" customHeight="1">
      <c r="B75" s="138"/>
      <c r="C75" s="689" t="s">
        <v>387</v>
      </c>
      <c r="D75" s="152"/>
      <c r="E75" s="153"/>
      <c r="F75" s="152"/>
      <c r="G75" s="153"/>
      <c r="H75" s="149"/>
      <c r="I75" s="152"/>
      <c r="J75" s="385"/>
      <c r="L75"/>
      <c r="M75"/>
      <c r="N75"/>
    </row>
    <row r="76" spans="2:14" ht="15" customHeight="1" thickBot="1">
      <c r="B76" s="145" t="s">
        <v>2</v>
      </c>
      <c r="C76" s="131"/>
      <c r="D76" s="613">
        <v>335.26422642373404</v>
      </c>
      <c r="E76" s="804">
        <v>0.1211</v>
      </c>
      <c r="F76" s="613">
        <v>13</v>
      </c>
      <c r="G76" s="804">
        <v>0.59630000000000005</v>
      </c>
      <c r="H76" s="805">
        <v>0</v>
      </c>
      <c r="I76" s="613">
        <v>287.47247691353738</v>
      </c>
      <c r="J76" s="614">
        <v>0.85750000000000004</v>
      </c>
      <c r="L76"/>
      <c r="M76"/>
      <c r="N76"/>
    </row>
    <row r="77" spans="2:14" ht="15" customHeight="1" thickTop="1">
      <c r="B77" s="146" t="s">
        <v>388</v>
      </c>
      <c r="C77" s="138"/>
      <c r="D77" s="138"/>
      <c r="E77" s="138"/>
      <c r="F77" s="138"/>
      <c r="G77" s="138"/>
      <c r="H77" s="138"/>
      <c r="I77" s="138"/>
      <c r="J77" s="138"/>
      <c r="L77"/>
      <c r="M77"/>
      <c r="N77"/>
    </row>
    <row r="78" spans="2:14" ht="15" customHeight="1">
      <c r="J78" s="856" t="s">
        <v>614</v>
      </c>
      <c r="L78"/>
      <c r="M78"/>
      <c r="N78"/>
    </row>
    <row r="79" spans="2:14" ht="15" customHeight="1">
      <c r="B79" s="857" t="s">
        <v>1008</v>
      </c>
      <c r="C79" s="857"/>
      <c r="D79" s="857"/>
      <c r="E79" s="857"/>
      <c r="F79" s="857"/>
      <c r="J79" s="856"/>
      <c r="L79"/>
      <c r="M79"/>
      <c r="N79"/>
    </row>
    <row r="80" spans="2:14" ht="15" customHeight="1">
      <c r="L80"/>
      <c r="M80"/>
      <c r="N80"/>
    </row>
    <row r="81" spans="12:14" ht="15" customHeight="1">
      <c r="L81"/>
      <c r="M81"/>
      <c r="N81"/>
    </row>
    <row r="82" spans="12:14" ht="15" customHeight="1">
      <c r="L82"/>
      <c r="M82"/>
      <c r="N82"/>
    </row>
    <row r="83" spans="12:14" ht="15" customHeight="1">
      <c r="L83"/>
      <c r="M83"/>
      <c r="N83"/>
    </row>
    <row r="84" spans="12:14" ht="15" customHeight="1">
      <c r="L84"/>
      <c r="M84"/>
      <c r="N84"/>
    </row>
    <row r="85" spans="12:14" ht="15" customHeight="1">
      <c r="L85"/>
      <c r="M85"/>
      <c r="N85"/>
    </row>
    <row r="86" spans="12:14" ht="15" customHeight="1">
      <c r="L86"/>
      <c r="M86"/>
      <c r="N86"/>
    </row>
    <row r="87" spans="12:14" ht="15" customHeight="1">
      <c r="L87"/>
      <c r="M87"/>
      <c r="N87"/>
    </row>
    <row r="88" spans="12:14" ht="15" customHeight="1">
      <c r="L88"/>
      <c r="M88"/>
      <c r="N88"/>
    </row>
    <row r="89" spans="12:14" ht="15" customHeight="1">
      <c r="L89"/>
      <c r="M89"/>
      <c r="N89"/>
    </row>
    <row r="90" spans="12:14" ht="15" customHeight="1">
      <c r="L90"/>
      <c r="M90"/>
      <c r="N90"/>
    </row>
    <row r="91" spans="12:14" ht="15" customHeight="1">
      <c r="L91"/>
      <c r="M91"/>
      <c r="N91"/>
    </row>
    <row r="92" spans="12:14" ht="15" customHeight="1">
      <c r="L92"/>
      <c r="M92"/>
      <c r="N92"/>
    </row>
    <row r="93" spans="12:14" ht="15" customHeight="1">
      <c r="L93"/>
      <c r="M93"/>
      <c r="N93"/>
    </row>
    <row r="94" spans="12:14" ht="15" customHeight="1">
      <c r="L94"/>
      <c r="M94"/>
      <c r="N94"/>
    </row>
    <row r="95" spans="12:14" ht="15" customHeight="1">
      <c r="L95"/>
      <c r="M95"/>
      <c r="N95"/>
    </row>
    <row r="96" spans="12:14" ht="15" customHeight="1">
      <c r="L96"/>
      <c r="M96"/>
      <c r="N96"/>
    </row>
    <row r="97" spans="12:14" ht="15" customHeight="1">
      <c r="L97"/>
      <c r="M97"/>
      <c r="N97"/>
    </row>
    <row r="98" spans="12:14" ht="15" customHeight="1">
      <c r="L98"/>
      <c r="M98"/>
      <c r="N98"/>
    </row>
    <row r="99" spans="12:14" ht="15" customHeight="1">
      <c r="L99"/>
      <c r="M99"/>
      <c r="N99"/>
    </row>
    <row r="100" spans="12:14" ht="15" customHeight="1">
      <c r="L100"/>
      <c r="M100"/>
      <c r="N100"/>
    </row>
    <row r="101" spans="12:14" ht="15" customHeight="1">
      <c r="L101"/>
      <c r="M101"/>
      <c r="N101"/>
    </row>
    <row r="102" spans="12:14" ht="15" customHeight="1">
      <c r="L102"/>
      <c r="M102"/>
      <c r="N102"/>
    </row>
    <row r="103" spans="12:14" ht="15" customHeight="1">
      <c r="L103"/>
      <c r="M103"/>
      <c r="N103"/>
    </row>
    <row r="104" spans="12:14" ht="15" customHeight="1">
      <c r="L104"/>
      <c r="M104"/>
      <c r="N104"/>
    </row>
    <row r="105" spans="12:14" ht="15" customHeight="1">
      <c r="L105"/>
      <c r="M105"/>
      <c r="N105"/>
    </row>
    <row r="106" spans="12:14" ht="15" customHeight="1">
      <c r="L106"/>
      <c r="M106"/>
      <c r="N106"/>
    </row>
    <row r="107" spans="12:14" ht="15" customHeight="1">
      <c r="L107"/>
      <c r="M107"/>
      <c r="N107"/>
    </row>
    <row r="108" spans="12:14" ht="15" customHeight="1">
      <c r="L108"/>
      <c r="M108"/>
      <c r="N108"/>
    </row>
    <row r="109" spans="12:14" ht="15" customHeight="1">
      <c r="L109"/>
      <c r="M109"/>
      <c r="N109"/>
    </row>
    <row r="110" spans="12:14" ht="15" customHeight="1">
      <c r="L110"/>
      <c r="M110"/>
      <c r="N110"/>
    </row>
    <row r="111" spans="12:14" ht="15" customHeight="1">
      <c r="L111"/>
      <c r="M111"/>
      <c r="N111"/>
    </row>
    <row r="112" spans="12:14" ht="15" customHeight="1">
      <c r="L112"/>
      <c r="M112"/>
      <c r="N112"/>
    </row>
    <row r="113" spans="12:14" ht="15" customHeight="1">
      <c r="L113"/>
      <c r="M113"/>
      <c r="N113"/>
    </row>
    <row r="114" spans="12:14" ht="15" customHeight="1">
      <c r="L114"/>
      <c r="M114"/>
      <c r="N114"/>
    </row>
    <row r="115" spans="12:14" ht="15" customHeight="1">
      <c r="L115"/>
      <c r="M115"/>
      <c r="N115"/>
    </row>
    <row r="116" spans="12:14" ht="15" customHeight="1">
      <c r="L116"/>
      <c r="M116"/>
      <c r="N116"/>
    </row>
    <row r="117" spans="12:14" ht="15" customHeight="1">
      <c r="L117"/>
      <c r="M117"/>
      <c r="N117"/>
    </row>
    <row r="118" spans="12:14" ht="15" customHeight="1">
      <c r="L118"/>
      <c r="M118"/>
      <c r="N118"/>
    </row>
    <row r="119" spans="12:14" ht="15" customHeight="1">
      <c r="L119"/>
      <c r="M119"/>
      <c r="N119"/>
    </row>
    <row r="120" spans="12:14" ht="15" customHeight="1">
      <c r="L120"/>
      <c r="M120"/>
      <c r="N120"/>
    </row>
    <row r="121" spans="12:14" ht="15" customHeight="1">
      <c r="L121"/>
      <c r="M121"/>
      <c r="N121"/>
    </row>
    <row r="122" spans="12:14" ht="15" customHeight="1">
      <c r="L122"/>
      <c r="M122"/>
      <c r="N122"/>
    </row>
    <row r="123" spans="12:14" ht="15" customHeight="1">
      <c r="L123"/>
      <c r="M123"/>
      <c r="N123"/>
    </row>
    <row r="124" spans="12:14" ht="15" customHeight="1">
      <c r="L124"/>
      <c r="M124"/>
      <c r="N124"/>
    </row>
    <row r="125" spans="12:14" ht="15" customHeight="1">
      <c r="L125"/>
      <c r="M125"/>
      <c r="N125"/>
    </row>
    <row r="126" spans="12:14" ht="15" customHeight="1">
      <c r="L126"/>
      <c r="M126"/>
      <c r="N126"/>
    </row>
    <row r="127" spans="12:14" ht="15" customHeight="1">
      <c r="L127"/>
      <c r="M127"/>
      <c r="N127"/>
    </row>
    <row r="128" spans="12:14" ht="15" customHeight="1">
      <c r="L128"/>
      <c r="M128"/>
      <c r="N128"/>
    </row>
    <row r="129" spans="12:14" ht="15" customHeight="1">
      <c r="L129"/>
      <c r="M129"/>
      <c r="N129"/>
    </row>
    <row r="130" spans="12:14" ht="15" customHeight="1">
      <c r="L130"/>
      <c r="M130"/>
      <c r="N130"/>
    </row>
    <row r="131" spans="12:14" ht="15" customHeight="1">
      <c r="L131"/>
      <c r="M131"/>
      <c r="N131"/>
    </row>
    <row r="132" spans="12:14" ht="15" customHeight="1">
      <c r="L132"/>
      <c r="M132"/>
      <c r="N132"/>
    </row>
    <row r="133" spans="12:14" ht="15" customHeight="1">
      <c r="L133"/>
      <c r="M133"/>
      <c r="N133"/>
    </row>
    <row r="134" spans="12:14" ht="15" customHeight="1">
      <c r="L134"/>
      <c r="M134"/>
      <c r="N134"/>
    </row>
    <row r="135" spans="12:14" ht="15" customHeight="1">
      <c r="L135"/>
      <c r="M135"/>
      <c r="N135"/>
    </row>
    <row r="136" spans="12:14" ht="15" customHeight="1">
      <c r="L136"/>
      <c r="M136"/>
      <c r="N136"/>
    </row>
    <row r="137" spans="12:14" ht="15" customHeight="1">
      <c r="L137"/>
      <c r="M137"/>
      <c r="N137"/>
    </row>
    <row r="138" spans="12:14" ht="15" customHeight="1">
      <c r="L138"/>
      <c r="M138"/>
      <c r="N138"/>
    </row>
    <row r="139" spans="12:14" ht="15" customHeight="1">
      <c r="L139"/>
      <c r="M139"/>
      <c r="N139"/>
    </row>
    <row r="140" spans="12:14" ht="15" customHeight="1">
      <c r="L140"/>
      <c r="M140"/>
      <c r="N140"/>
    </row>
    <row r="141" spans="12:14" ht="15" customHeight="1">
      <c r="L141"/>
      <c r="M141"/>
      <c r="N141"/>
    </row>
    <row r="142" spans="12:14" ht="15" customHeight="1">
      <c r="L142"/>
      <c r="M142"/>
      <c r="N142"/>
    </row>
    <row r="143" spans="12:14" ht="15" customHeight="1">
      <c r="L143"/>
      <c r="M143"/>
      <c r="N143"/>
    </row>
    <row r="144" spans="12:14" ht="15" customHeight="1">
      <c r="L144"/>
      <c r="M144"/>
      <c r="N144"/>
    </row>
    <row r="145" spans="12:14" ht="15" customHeight="1">
      <c r="L145"/>
      <c r="M145"/>
      <c r="N145"/>
    </row>
    <row r="146" spans="12:14" ht="15" customHeight="1">
      <c r="L146"/>
      <c r="M146"/>
      <c r="N146"/>
    </row>
    <row r="147" spans="12:14" ht="15" customHeight="1">
      <c r="L147"/>
      <c r="M147"/>
      <c r="N147"/>
    </row>
    <row r="148" spans="12:14" ht="15" customHeight="1">
      <c r="L148"/>
      <c r="M148"/>
      <c r="N148"/>
    </row>
    <row r="149" spans="12:14" ht="15" customHeight="1">
      <c r="L149"/>
      <c r="M149"/>
      <c r="N149"/>
    </row>
    <row r="150" spans="12:14" ht="15" customHeight="1">
      <c r="L150"/>
      <c r="M150"/>
      <c r="N150"/>
    </row>
    <row r="151" spans="12:14" ht="15" customHeight="1">
      <c r="L151"/>
      <c r="M151"/>
      <c r="N151"/>
    </row>
    <row r="152" spans="12:14" ht="15" customHeight="1">
      <c r="L152"/>
      <c r="M152"/>
      <c r="N152"/>
    </row>
    <row r="153" spans="12:14" ht="15" customHeight="1">
      <c r="L153"/>
      <c r="M153"/>
      <c r="N153"/>
    </row>
    <row r="154" spans="12:14" ht="15" customHeight="1">
      <c r="L154"/>
      <c r="M154"/>
      <c r="N154"/>
    </row>
    <row r="155" spans="12:14" ht="15" customHeight="1">
      <c r="L155"/>
      <c r="M155"/>
      <c r="N155"/>
    </row>
    <row r="156" spans="12:14" ht="15" customHeight="1">
      <c r="L156"/>
      <c r="M156"/>
      <c r="N156"/>
    </row>
    <row r="157" spans="12:14" ht="15" customHeight="1">
      <c r="L157"/>
      <c r="M157"/>
      <c r="N157"/>
    </row>
    <row r="158" spans="12:14" ht="15" customHeight="1">
      <c r="L158"/>
      <c r="M158"/>
      <c r="N158"/>
    </row>
    <row r="159" spans="12:14" ht="15" customHeight="1">
      <c r="L159"/>
      <c r="M159"/>
      <c r="N159"/>
    </row>
    <row r="160" spans="12:14" ht="15" customHeight="1">
      <c r="L160"/>
      <c r="M160"/>
      <c r="N160"/>
    </row>
    <row r="161" spans="12:14" ht="15" customHeight="1">
      <c r="L161"/>
      <c r="M161"/>
      <c r="N161"/>
    </row>
    <row r="162" spans="12:14" ht="15" customHeight="1">
      <c r="L162"/>
      <c r="M162"/>
      <c r="N162"/>
    </row>
    <row r="163" spans="12:14" ht="15" customHeight="1">
      <c r="L163"/>
      <c r="M163"/>
      <c r="N163"/>
    </row>
    <row r="164" spans="12:14" ht="15" customHeight="1">
      <c r="L164"/>
      <c r="M164"/>
      <c r="N164"/>
    </row>
    <row r="165" spans="12:14" ht="15" customHeight="1">
      <c r="L165"/>
      <c r="M165"/>
      <c r="N165"/>
    </row>
    <row r="166" spans="12:14" ht="15" customHeight="1">
      <c r="L166"/>
      <c r="M166"/>
      <c r="N166"/>
    </row>
    <row r="167" spans="12:14" ht="15" customHeight="1">
      <c r="L167"/>
      <c r="M167"/>
      <c r="N167"/>
    </row>
    <row r="168" spans="12:14" ht="15" customHeight="1">
      <c r="L168"/>
      <c r="M168"/>
      <c r="N168"/>
    </row>
    <row r="169" spans="12:14" ht="15" customHeight="1">
      <c r="L169"/>
      <c r="M169"/>
      <c r="N169"/>
    </row>
  </sheetData>
  <mergeCells count="8">
    <mergeCell ref="L9:L10"/>
    <mergeCell ref="D43:J43"/>
    <mergeCell ref="J78:J79"/>
    <mergeCell ref="B2:E2"/>
    <mergeCell ref="B3:E3"/>
    <mergeCell ref="B4:E4"/>
    <mergeCell ref="D7:J7"/>
    <mergeCell ref="B79:F79"/>
  </mergeCells>
  <hyperlinks>
    <hyperlink ref="J78" location="Índice!A1" display="Back to the Index"/>
    <hyperlink ref="L9" location="Índice!A1" display="Back to the Index"/>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M26"/>
  <sheetViews>
    <sheetView showGridLines="0" showZeros="0" zoomScaleNormal="100" workbookViewId="0">
      <selection activeCell="B2" sqref="B2:F2"/>
    </sheetView>
  </sheetViews>
  <sheetFormatPr defaultRowHeight="15" customHeight="1"/>
  <cols>
    <col min="1" max="1" width="12.7109375" style="2" customWidth="1"/>
    <col min="2" max="2" width="35.7109375" style="2" customWidth="1"/>
    <col min="3" max="7" width="14.7109375" style="2" customWidth="1"/>
    <col min="8" max="8" width="8.7109375" style="2" customWidth="1"/>
    <col min="9" max="9" width="12.7109375" style="2" customWidth="1"/>
    <col min="10" max="14" width="14.7109375" style="2" customWidth="1"/>
    <col min="15" max="16" width="9.140625" style="2"/>
    <col min="17" max="18" width="10.28515625" style="2" customWidth="1"/>
    <col min="19" max="19" width="10.7109375" style="2" customWidth="1"/>
    <col min="20" max="16384" width="9.140625" style="2"/>
  </cols>
  <sheetData>
    <row r="2" spans="2:9" ht="15" customHeight="1">
      <c r="B2" s="913" t="s">
        <v>509</v>
      </c>
      <c r="C2" s="913"/>
      <c r="D2" s="913"/>
      <c r="E2" s="913"/>
      <c r="F2" s="913"/>
      <c r="G2" s="397"/>
    </row>
    <row r="3" spans="2:9" ht="15" customHeight="1">
      <c r="B3" s="913" t="s">
        <v>510</v>
      </c>
      <c r="C3" s="913"/>
      <c r="D3" s="913"/>
      <c r="E3" s="913"/>
      <c r="F3" s="913"/>
      <c r="G3" s="590"/>
    </row>
    <row r="4" spans="2:9" ht="15" customHeight="1">
      <c r="B4" s="589" t="s">
        <v>0</v>
      </c>
      <c r="C4" s="589"/>
      <c r="G4" s="461"/>
    </row>
    <row r="5" spans="2:9" ht="15" customHeight="1">
      <c r="B5" s="558"/>
      <c r="C5" s="558"/>
      <c r="G5" s="537"/>
    </row>
    <row r="6" spans="2:9" ht="15" customHeight="1">
      <c r="B6" s="95"/>
      <c r="C6" s="861" t="s">
        <v>886</v>
      </c>
      <c r="D6" s="861"/>
      <c r="E6" s="861"/>
      <c r="F6" s="861"/>
      <c r="G6" s="861"/>
      <c r="I6" s="856" t="s">
        <v>614</v>
      </c>
    </row>
    <row r="7" spans="2:9" ht="15" customHeight="1">
      <c r="B7" s="95"/>
      <c r="C7" s="546" t="s">
        <v>297</v>
      </c>
      <c r="D7" s="546" t="s">
        <v>298</v>
      </c>
      <c r="E7" s="546" t="s">
        <v>299</v>
      </c>
      <c r="F7" s="546" t="s">
        <v>300</v>
      </c>
      <c r="G7" s="546" t="s">
        <v>301</v>
      </c>
      <c r="I7" s="856"/>
    </row>
    <row r="8" spans="2:9" ht="66.75" customHeight="1">
      <c r="B8" s="466"/>
      <c r="C8" s="439" t="s">
        <v>511</v>
      </c>
      <c r="D8" s="439" t="s">
        <v>512</v>
      </c>
      <c r="E8" s="439" t="s">
        <v>513</v>
      </c>
      <c r="F8" s="439" t="s">
        <v>514</v>
      </c>
      <c r="G8" s="439" t="s">
        <v>515</v>
      </c>
    </row>
    <row r="9" spans="2:9" ht="20.100000000000001" customHeight="1">
      <c r="B9" s="295" t="s">
        <v>516</v>
      </c>
      <c r="C9" s="296">
        <v>572346.05427673715</v>
      </c>
      <c r="D9" s="296">
        <v>70751.817727930393</v>
      </c>
      <c r="E9" s="296">
        <v>501594.23654880677</v>
      </c>
      <c r="F9" s="296">
        <v>45937.777944375943</v>
      </c>
      <c r="G9" s="296">
        <v>462333.62825774821</v>
      </c>
      <c r="H9" s="48"/>
      <c r="I9"/>
    </row>
    <row r="10" spans="2:9" s="95" customFormat="1" ht="20.100000000000001" customHeight="1">
      <c r="B10" s="63" t="s">
        <v>545</v>
      </c>
      <c r="C10" s="62"/>
      <c r="D10" s="62"/>
      <c r="E10" s="62"/>
      <c r="F10" s="62">
        <v>6233.7381958123069</v>
      </c>
      <c r="G10" s="62"/>
      <c r="H10" s="159"/>
      <c r="I10" s="15"/>
    </row>
    <row r="11" spans="2:9" s="95" customFormat="1" ht="20.100000000000001" customHeight="1">
      <c r="B11" s="297" t="s">
        <v>517</v>
      </c>
      <c r="C11" s="62"/>
      <c r="D11" s="62"/>
      <c r="E11" s="62"/>
      <c r="F11" s="62"/>
      <c r="G11" s="62"/>
      <c r="H11" s="159"/>
    </row>
    <row r="12" spans="2:9" ht="20.100000000000001" customHeight="1">
      <c r="B12" s="297" t="s">
        <v>518</v>
      </c>
      <c r="C12" s="62"/>
      <c r="D12" s="62"/>
      <c r="E12" s="62"/>
      <c r="F12" s="62"/>
      <c r="G12" s="62"/>
    </row>
    <row r="13" spans="2:9" ht="20.100000000000001" customHeight="1" thickBot="1">
      <c r="B13" s="99" t="s">
        <v>2</v>
      </c>
      <c r="C13" s="100">
        <v>572346.05427673715</v>
      </c>
      <c r="D13" s="100">
        <v>70751.817727930393</v>
      </c>
      <c r="E13" s="100">
        <v>501594.23654880677</v>
      </c>
      <c r="F13" s="100">
        <v>45937.777944375943</v>
      </c>
      <c r="G13" s="100">
        <v>462333.62825774821</v>
      </c>
    </row>
    <row r="14" spans="2:9" ht="15" customHeight="1" thickTop="1">
      <c r="B14" s="326"/>
      <c r="C14" s="408"/>
      <c r="D14" s="408"/>
      <c r="E14" s="408"/>
      <c r="F14" s="408"/>
      <c r="G14" s="408"/>
    </row>
    <row r="15" spans="2:9" ht="15" customHeight="1">
      <c r="B15" s="437"/>
      <c r="C15" s="437"/>
      <c r="D15" s="437"/>
      <c r="E15" s="437"/>
      <c r="F15" s="437"/>
      <c r="G15" s="461"/>
    </row>
    <row r="16" spans="2:9" ht="15" customHeight="1">
      <c r="B16" s="95"/>
      <c r="C16" s="861" t="s">
        <v>667</v>
      </c>
      <c r="D16" s="861"/>
      <c r="E16" s="861"/>
      <c r="F16" s="861"/>
      <c r="G16" s="861"/>
    </row>
    <row r="17" spans="2:13" ht="15" customHeight="1">
      <c r="B17" s="95"/>
      <c r="C17" s="546" t="s">
        <v>297</v>
      </c>
      <c r="D17" s="546" t="s">
        <v>298</v>
      </c>
      <c r="E17" s="546" t="s">
        <v>299</v>
      </c>
      <c r="F17" s="546" t="s">
        <v>300</v>
      </c>
      <c r="G17" s="546" t="s">
        <v>301</v>
      </c>
    </row>
    <row r="18" spans="2:13" ht="63" customHeight="1">
      <c r="B18" s="466"/>
      <c r="C18" s="712" t="s">
        <v>511</v>
      </c>
      <c r="D18" s="712" t="s">
        <v>512</v>
      </c>
      <c r="E18" s="712" t="s">
        <v>513</v>
      </c>
      <c r="F18" s="712" t="s">
        <v>514</v>
      </c>
      <c r="G18" s="712" t="s">
        <v>515</v>
      </c>
    </row>
    <row r="19" spans="2:13" ht="20.100000000000001" customHeight="1">
      <c r="B19" s="295" t="s">
        <v>516</v>
      </c>
      <c r="C19" s="296">
        <v>485061.00261599885</v>
      </c>
      <c r="D19" s="296">
        <v>44814.693875713769</v>
      </c>
      <c r="E19" s="296">
        <v>440246.30874028505</v>
      </c>
      <c r="F19" s="296">
        <v>103224.35115597027</v>
      </c>
      <c r="G19" s="296">
        <v>351212.35779893701</v>
      </c>
    </row>
    <row r="20" spans="2:13" ht="20.100000000000001" customHeight="1">
      <c r="B20" s="63" t="s">
        <v>545</v>
      </c>
      <c r="C20" s="62"/>
      <c r="D20" s="62"/>
      <c r="E20" s="62"/>
      <c r="F20" s="62">
        <v>14190.400214622245</v>
      </c>
      <c r="G20" s="62"/>
    </row>
    <row r="21" spans="2:13" ht="20.100000000000001" customHeight="1">
      <c r="B21" s="297" t="s">
        <v>517</v>
      </c>
      <c r="C21" s="62"/>
      <c r="D21" s="62"/>
      <c r="E21" s="62"/>
      <c r="F21" s="62"/>
      <c r="G21" s="62"/>
      <c r="L21" s="736"/>
      <c r="M21" s="736"/>
    </row>
    <row r="22" spans="2:13" ht="20.100000000000001" customHeight="1">
      <c r="B22" s="297" t="s">
        <v>518</v>
      </c>
      <c r="C22" s="62"/>
      <c r="D22" s="62"/>
      <c r="E22" s="62"/>
      <c r="F22" s="62"/>
      <c r="G22" s="62"/>
      <c r="L22" s="736"/>
      <c r="M22" s="736"/>
    </row>
    <row r="23" spans="2:13" ht="20.100000000000001" customHeight="1" thickBot="1">
      <c r="B23" s="99" t="s">
        <v>2</v>
      </c>
      <c r="C23" s="100">
        <f>C19</f>
        <v>485061.00261599885</v>
      </c>
      <c r="D23" s="100">
        <f t="shared" ref="D23:G23" si="0">D19</f>
        <v>44814.693875713769</v>
      </c>
      <c r="E23" s="100">
        <f t="shared" si="0"/>
        <v>440246.30874028505</v>
      </c>
      <c r="F23" s="100">
        <f t="shared" si="0"/>
        <v>103224.35115597027</v>
      </c>
      <c r="G23" s="100">
        <f t="shared" si="0"/>
        <v>351212.35779893701</v>
      </c>
      <c r="L23" s="736"/>
      <c r="M23" s="736"/>
    </row>
    <row r="24" spans="2:13" ht="20.100000000000001" customHeight="1" thickTop="1"/>
    <row r="25" spans="2:13" ht="20.100000000000001" customHeight="1">
      <c r="B25" s="857" t="s">
        <v>1015</v>
      </c>
      <c r="C25" s="857"/>
      <c r="D25" s="857"/>
      <c r="E25" s="857"/>
      <c r="F25" s="857"/>
      <c r="G25" s="857"/>
    </row>
    <row r="26" spans="2:13" ht="20.100000000000001" customHeight="1"/>
  </sheetData>
  <mergeCells count="6">
    <mergeCell ref="B2:F2"/>
    <mergeCell ref="B25:G25"/>
    <mergeCell ref="I6:I7"/>
    <mergeCell ref="C6:G6"/>
    <mergeCell ref="C16:G16"/>
    <mergeCell ref="B3:F3"/>
  </mergeCells>
  <hyperlinks>
    <hyperlink ref="I6" location="Índice!A1" display="Back to the Index"/>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1:O40"/>
  <sheetViews>
    <sheetView showGridLines="0" workbookViewId="0">
      <selection activeCell="B2" sqref="B2:E2"/>
    </sheetView>
  </sheetViews>
  <sheetFormatPr defaultRowHeight="16.5"/>
  <cols>
    <col min="1" max="1" width="12.7109375" style="213" customWidth="1"/>
    <col min="2" max="2" width="15.7109375" style="213" customWidth="1"/>
    <col min="3" max="8" width="11.7109375" style="213" customWidth="1"/>
    <col min="9" max="9" width="5.7109375" style="213" customWidth="1"/>
    <col min="10" max="15" width="11.7109375" style="213" customWidth="1"/>
    <col min="16" max="16384" width="9.140625" style="213"/>
  </cols>
  <sheetData>
    <row r="1" spans="2:15" ht="15" customHeight="1"/>
    <row r="2" spans="2:15" ht="15" customHeight="1">
      <c r="B2" s="914" t="s">
        <v>519</v>
      </c>
      <c r="C2" s="914"/>
      <c r="D2" s="914"/>
      <c r="E2" s="914"/>
      <c r="F2" s="401"/>
    </row>
    <row r="3" spans="2:15" ht="15" customHeight="1">
      <c r="B3" s="914" t="s">
        <v>520</v>
      </c>
      <c r="C3" s="914"/>
      <c r="D3" s="914"/>
      <c r="E3" s="914"/>
      <c r="F3" s="401"/>
    </row>
    <row r="4" spans="2:15" ht="15" customHeight="1">
      <c r="B4" s="589" t="s">
        <v>0</v>
      </c>
      <c r="C4" s="589"/>
      <c r="O4" s="468"/>
    </row>
    <row r="5" spans="2:15" ht="15" customHeight="1">
      <c r="B5" s="558"/>
      <c r="C5" s="558"/>
      <c r="O5" s="468"/>
    </row>
    <row r="6" spans="2:15" ht="15" customHeight="1">
      <c r="B6" s="467"/>
      <c r="C6" s="920" t="s">
        <v>886</v>
      </c>
      <c r="D6" s="920"/>
      <c r="E6" s="920"/>
      <c r="F6" s="920"/>
      <c r="G6" s="920"/>
      <c r="H6" s="920"/>
      <c r="I6" s="467"/>
      <c r="J6" s="920" t="s">
        <v>667</v>
      </c>
      <c r="K6" s="920"/>
      <c r="L6" s="920"/>
      <c r="M6" s="920"/>
      <c r="N6" s="920"/>
      <c r="O6" s="920"/>
    </row>
    <row r="7" spans="2:15" ht="15" customHeight="1">
      <c r="B7" s="467"/>
      <c r="C7" s="546" t="s">
        <v>297</v>
      </c>
      <c r="D7" s="546" t="s">
        <v>298</v>
      </c>
      <c r="E7" s="546" t="s">
        <v>299</v>
      </c>
      <c r="F7" s="546" t="s">
        <v>300</v>
      </c>
      <c r="G7" s="546" t="s">
        <v>301</v>
      </c>
      <c r="H7" s="546" t="s">
        <v>302</v>
      </c>
      <c r="I7" s="467"/>
      <c r="J7" s="546" t="s">
        <v>297</v>
      </c>
      <c r="K7" s="546" t="s">
        <v>298</v>
      </c>
      <c r="L7" s="546" t="s">
        <v>299</v>
      </c>
      <c r="M7" s="546" t="s">
        <v>300</v>
      </c>
      <c r="N7" s="546" t="s">
        <v>301</v>
      </c>
      <c r="O7" s="546" t="s">
        <v>302</v>
      </c>
    </row>
    <row r="8" spans="2:15" ht="20.100000000000001" customHeight="1">
      <c r="B8" s="918"/>
      <c r="C8" s="919" t="s">
        <v>521</v>
      </c>
      <c r="D8" s="919"/>
      <c r="E8" s="919"/>
      <c r="F8" s="919"/>
      <c r="G8" s="919" t="s">
        <v>522</v>
      </c>
      <c r="H8" s="919"/>
      <c r="J8" s="919" t="s">
        <v>521</v>
      </c>
      <c r="K8" s="919"/>
      <c r="L8" s="919"/>
      <c r="M8" s="919"/>
      <c r="N8" s="919" t="s">
        <v>522</v>
      </c>
      <c r="O8" s="919"/>
    </row>
    <row r="9" spans="2:15" ht="26.25" customHeight="1">
      <c r="B9" s="918"/>
      <c r="C9" s="915" t="s">
        <v>523</v>
      </c>
      <c r="D9" s="915"/>
      <c r="E9" s="915" t="s">
        <v>524</v>
      </c>
      <c r="F9" s="915"/>
      <c r="G9" s="916" t="s">
        <v>523</v>
      </c>
      <c r="H9" s="916" t="s">
        <v>524</v>
      </c>
      <c r="J9" s="915" t="s">
        <v>523</v>
      </c>
      <c r="K9" s="915"/>
      <c r="L9" s="915" t="s">
        <v>524</v>
      </c>
      <c r="M9" s="915"/>
      <c r="N9" s="916" t="s">
        <v>523</v>
      </c>
      <c r="O9" s="916" t="s">
        <v>524</v>
      </c>
    </row>
    <row r="10" spans="2:15" ht="27.75" customHeight="1" thickBot="1">
      <c r="B10" s="917"/>
      <c r="C10" s="294" t="s">
        <v>525</v>
      </c>
      <c r="D10" s="294" t="s">
        <v>526</v>
      </c>
      <c r="E10" s="294" t="s">
        <v>525</v>
      </c>
      <c r="F10" s="294" t="s">
        <v>526</v>
      </c>
      <c r="G10" s="917"/>
      <c r="H10" s="917"/>
      <c r="J10" s="294" t="s">
        <v>525</v>
      </c>
      <c r="K10" s="294" t="s">
        <v>526</v>
      </c>
      <c r="L10" s="294" t="s">
        <v>525</v>
      </c>
      <c r="M10" s="294" t="s">
        <v>526</v>
      </c>
      <c r="N10" s="917"/>
      <c r="O10" s="917"/>
    </row>
    <row r="11" spans="2:15" ht="20.100000000000001" customHeight="1">
      <c r="B11" s="231" t="s">
        <v>527</v>
      </c>
      <c r="C11" s="214">
        <v>0</v>
      </c>
      <c r="D11" s="214">
        <v>62815.738515241967</v>
      </c>
      <c r="E11" s="214">
        <v>164792.59671898154</v>
      </c>
      <c r="F11" s="214">
        <v>286673.48554815963</v>
      </c>
      <c r="G11" s="214">
        <v>0</v>
      </c>
      <c r="H11" s="214">
        <v>37087.097609796299</v>
      </c>
      <c r="J11" s="214">
        <v>2326.77</v>
      </c>
      <c r="K11" s="214">
        <v>41615.865800865802</v>
      </c>
      <c r="L11" s="214">
        <v>12023.572850226035</v>
      </c>
      <c r="M11" s="214">
        <v>255947.99625464506</v>
      </c>
      <c r="N11" s="214">
        <v>0</v>
      </c>
      <c r="O11" s="214">
        <v>21420</v>
      </c>
    </row>
    <row r="12" spans="2:15" ht="20.100000000000001" customHeight="1">
      <c r="B12" s="230" t="s">
        <v>528</v>
      </c>
      <c r="C12" s="215"/>
      <c r="D12" s="215"/>
      <c r="E12" s="215">
        <v>0</v>
      </c>
      <c r="F12" s="215"/>
      <c r="G12" s="215"/>
      <c r="H12" s="215"/>
      <c r="J12" s="215"/>
      <c r="K12" s="215"/>
      <c r="L12" s="215">
        <v>130723.233578</v>
      </c>
      <c r="M12" s="215"/>
      <c r="N12" s="215"/>
      <c r="O12" s="215"/>
    </row>
    <row r="13" spans="2:15" ht="20.100000000000001" customHeight="1" thickBot="1">
      <c r="B13" s="299" t="s">
        <v>2</v>
      </c>
      <c r="C13" s="300">
        <v>0</v>
      </c>
      <c r="D13" s="300">
        <v>62815.738515241967</v>
      </c>
      <c r="E13" s="300">
        <v>164792.59671898154</v>
      </c>
      <c r="F13" s="300">
        <v>286673.48554815963</v>
      </c>
      <c r="G13" s="300">
        <v>0</v>
      </c>
      <c r="H13" s="300">
        <v>37087.097609796299</v>
      </c>
      <c r="J13" s="300">
        <v>2326.77</v>
      </c>
      <c r="K13" s="300">
        <v>41615.865800865802</v>
      </c>
      <c r="L13" s="300">
        <v>142746.80642822603</v>
      </c>
      <c r="M13" s="300">
        <v>255947.99625464506</v>
      </c>
      <c r="N13" s="300">
        <v>0</v>
      </c>
      <c r="O13" s="300">
        <v>21420</v>
      </c>
    </row>
    <row r="14" spans="2:15" ht="17.25" thickTop="1"/>
    <row r="15" spans="2:15" ht="16.5" customHeight="1">
      <c r="O15" s="856" t="s">
        <v>614</v>
      </c>
    </row>
    <row r="16" spans="2:15" ht="26.25" customHeight="1">
      <c r="B16" s="865" t="s">
        <v>1016</v>
      </c>
      <c r="C16" s="865"/>
      <c r="D16" s="865"/>
      <c r="E16" s="865"/>
      <c r="F16" s="865"/>
      <c r="G16" s="865"/>
      <c r="H16" s="865"/>
      <c r="O16" s="856"/>
    </row>
    <row r="19" spans="2:9" ht="24.95" customHeight="1"/>
    <row r="20" spans="2:9" ht="15" customHeight="1"/>
    <row r="21" spans="2:9" ht="15" customHeight="1"/>
    <row r="22" spans="2:9" ht="15" customHeight="1"/>
    <row r="23" spans="2:9" ht="15" customHeight="1"/>
    <row r="29" spans="2:9">
      <c r="B29"/>
      <c r="C29"/>
      <c r="D29"/>
      <c r="E29"/>
      <c r="F29"/>
      <c r="G29"/>
      <c r="H29"/>
    </row>
    <row r="30" spans="2:9">
      <c r="B30"/>
      <c r="C30"/>
      <c r="D30"/>
      <c r="E30"/>
      <c r="F30"/>
      <c r="G30"/>
      <c r="H30"/>
    </row>
    <row r="31" spans="2:9">
      <c r="B31"/>
      <c r="C31"/>
      <c r="D31"/>
      <c r="E31"/>
      <c r="F31"/>
      <c r="G31"/>
      <c r="H31"/>
    </row>
    <row r="32" spans="2:9">
      <c r="B32"/>
      <c r="C32"/>
      <c r="D32"/>
      <c r="E32"/>
      <c r="F32"/>
      <c r="G32"/>
      <c r="H32"/>
      <c r="I32"/>
    </row>
    <row r="33" spans="2:9">
      <c r="B33"/>
      <c r="C33"/>
      <c r="D33"/>
      <c r="E33"/>
      <c r="F33"/>
      <c r="G33"/>
      <c r="H33"/>
      <c r="I33"/>
    </row>
    <row r="34" spans="2:9">
      <c r="B34"/>
      <c r="C34"/>
      <c r="D34"/>
      <c r="E34"/>
      <c r="F34"/>
      <c r="G34"/>
      <c r="H34"/>
    </row>
    <row r="35" spans="2:9">
      <c r="B35"/>
      <c r="C35"/>
      <c r="D35"/>
      <c r="E35"/>
      <c r="F35"/>
      <c r="G35"/>
      <c r="H35"/>
    </row>
    <row r="36" spans="2:9">
      <c r="B36"/>
      <c r="C36"/>
      <c r="D36"/>
      <c r="E36"/>
      <c r="F36"/>
      <c r="G36"/>
      <c r="H36"/>
    </row>
    <row r="37" spans="2:9">
      <c r="B37"/>
      <c r="C37"/>
      <c r="D37"/>
      <c r="E37"/>
      <c r="F37"/>
      <c r="G37"/>
      <c r="H37"/>
    </row>
    <row r="38" spans="2:9">
      <c r="B38"/>
      <c r="C38"/>
      <c r="D38"/>
      <c r="E38"/>
      <c r="F38"/>
      <c r="G38"/>
      <c r="H38"/>
    </row>
    <row r="39" spans="2:9">
      <c r="B39"/>
      <c r="C39"/>
      <c r="D39"/>
      <c r="E39"/>
      <c r="F39"/>
      <c r="G39"/>
      <c r="H39"/>
    </row>
    <row r="40" spans="2:9">
      <c r="B40"/>
      <c r="C40"/>
      <c r="D40"/>
      <c r="E40"/>
      <c r="F40"/>
      <c r="G40"/>
      <c r="H40"/>
    </row>
  </sheetData>
  <mergeCells count="19">
    <mergeCell ref="B16:H16"/>
    <mergeCell ref="O15:O16"/>
    <mergeCell ref="N8:O8"/>
    <mergeCell ref="J6:O6"/>
    <mergeCell ref="B2:E2"/>
    <mergeCell ref="J9:K9"/>
    <mergeCell ref="L9:M9"/>
    <mergeCell ref="N9:N10"/>
    <mergeCell ref="O9:O10"/>
    <mergeCell ref="B8:B10"/>
    <mergeCell ref="C8:F8"/>
    <mergeCell ref="G8:H8"/>
    <mergeCell ref="C9:D9"/>
    <mergeCell ref="E9:F9"/>
    <mergeCell ref="G9:G10"/>
    <mergeCell ref="H9:H10"/>
    <mergeCell ref="J8:M8"/>
    <mergeCell ref="B3:E3"/>
    <mergeCell ref="C6:H6"/>
  </mergeCells>
  <hyperlinks>
    <hyperlink ref="O15" location="Índice!A1" display="Back to the Index"/>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K28"/>
  <sheetViews>
    <sheetView showGridLines="0" showZeros="0" zoomScaleNormal="100" workbookViewId="0">
      <selection activeCell="B2" sqref="B2:D2"/>
    </sheetView>
  </sheetViews>
  <sheetFormatPr defaultRowHeight="15" customHeight="1"/>
  <cols>
    <col min="1" max="1" width="12.7109375" style="2" customWidth="1"/>
    <col min="2" max="2" width="40.7109375" style="2" customWidth="1"/>
    <col min="3" max="5" width="12.7109375" style="2" customWidth="1"/>
    <col min="6" max="6" width="5.7109375" style="2" customWidth="1"/>
    <col min="7" max="9" width="12.7109375" style="2" customWidth="1"/>
    <col min="10" max="13" width="9.140625" style="2"/>
    <col min="14" max="15" width="10.28515625" style="2" customWidth="1"/>
    <col min="16" max="16" width="10.7109375" style="2" customWidth="1"/>
    <col min="17" max="16384" width="9.140625" style="2"/>
  </cols>
  <sheetData>
    <row r="2" spans="2:9" ht="15" customHeight="1">
      <c r="B2" s="923" t="s">
        <v>415</v>
      </c>
      <c r="C2" s="923"/>
      <c r="D2" s="538"/>
      <c r="E2" s="538"/>
      <c r="F2" s="227"/>
      <c r="G2" s="227"/>
    </row>
    <row r="3" spans="2:9" ht="15" customHeight="1">
      <c r="B3" s="923" t="s">
        <v>416</v>
      </c>
      <c r="C3" s="923"/>
      <c r="D3" s="538"/>
      <c r="E3" s="538"/>
      <c r="F3" s="227"/>
      <c r="G3" s="227"/>
    </row>
    <row r="4" spans="2:9" ht="15" customHeight="1">
      <c r="B4" s="756" t="s">
        <v>0</v>
      </c>
      <c r="C4" s="756"/>
      <c r="D4" s="538"/>
      <c r="E4" s="538"/>
      <c r="F4" s="227"/>
      <c r="G4" s="227"/>
      <c r="I4" s="755"/>
    </row>
    <row r="5" spans="2:9" ht="15" customHeight="1">
      <c r="B5" s="756"/>
      <c r="C5" s="756"/>
      <c r="D5" s="538"/>
      <c r="E5" s="538"/>
      <c r="F5" s="227"/>
      <c r="G5" s="227"/>
      <c r="I5" s="755"/>
    </row>
    <row r="6" spans="2:9" ht="15" customHeight="1">
      <c r="B6" s="95"/>
      <c r="C6" s="924" t="s">
        <v>886</v>
      </c>
      <c r="D6" s="924"/>
      <c r="E6" s="924"/>
      <c r="F6" s="95"/>
      <c r="G6" s="924" t="s">
        <v>667</v>
      </c>
      <c r="H6" s="924"/>
      <c r="I6" s="924"/>
    </row>
    <row r="7" spans="2:9" s="229" customFormat="1" ht="15" customHeight="1">
      <c r="B7" s="491"/>
      <c r="C7" s="546" t="s">
        <v>297</v>
      </c>
      <c r="D7" s="546" t="s">
        <v>298</v>
      </c>
      <c r="E7" s="546" t="s">
        <v>299</v>
      </c>
      <c r="F7" s="491"/>
      <c r="G7" s="546" t="s">
        <v>297</v>
      </c>
      <c r="H7" s="546" t="s">
        <v>298</v>
      </c>
      <c r="I7" s="546" t="s">
        <v>299</v>
      </c>
    </row>
    <row r="8" spans="2:9" ht="24.95" customHeight="1">
      <c r="B8" s="156"/>
      <c r="C8" s="925" t="s">
        <v>417</v>
      </c>
      <c r="D8" s="925"/>
      <c r="E8" s="926" t="s">
        <v>418</v>
      </c>
      <c r="G8" s="925" t="s">
        <v>417</v>
      </c>
      <c r="H8" s="925"/>
      <c r="I8" s="926" t="s">
        <v>418</v>
      </c>
    </row>
    <row r="9" spans="2:9" ht="24.95" customHeight="1">
      <c r="B9" s="55"/>
      <c r="C9" s="155" t="s">
        <v>419</v>
      </c>
      <c r="D9" s="155" t="s">
        <v>599</v>
      </c>
      <c r="E9" s="927"/>
      <c r="G9" s="155" t="s">
        <v>419</v>
      </c>
      <c r="H9" s="155" t="s">
        <v>599</v>
      </c>
      <c r="I9" s="927"/>
    </row>
    <row r="10" spans="2:9" ht="15" customHeight="1">
      <c r="B10" s="156" t="s">
        <v>420</v>
      </c>
      <c r="C10" s="761">
        <v>0</v>
      </c>
      <c r="D10" s="761">
        <v>0</v>
      </c>
      <c r="E10" s="761">
        <v>0</v>
      </c>
      <c r="G10" s="301"/>
      <c r="H10" s="301"/>
      <c r="I10" s="301"/>
    </row>
    <row r="11" spans="2:9" ht="15" customHeight="1">
      <c r="B11" s="109" t="s">
        <v>421</v>
      </c>
      <c r="C11" s="604">
        <v>2000</v>
      </c>
      <c r="D11" s="604">
        <v>4000</v>
      </c>
      <c r="E11" s="604"/>
      <c r="G11" s="103">
        <v>62850</v>
      </c>
      <c r="H11" s="103">
        <v>68500</v>
      </c>
      <c r="I11" s="103"/>
    </row>
    <row r="12" spans="2:9" ht="15" customHeight="1">
      <c r="B12" s="60" t="s">
        <v>422</v>
      </c>
      <c r="C12" s="604">
        <v>0</v>
      </c>
      <c r="D12" s="604">
        <v>0</v>
      </c>
      <c r="E12" s="604">
        <v>0</v>
      </c>
      <c r="G12" s="103"/>
      <c r="H12" s="103"/>
      <c r="I12" s="103"/>
    </row>
    <row r="13" spans="2:9" ht="15" customHeight="1">
      <c r="B13" s="60" t="s">
        <v>423</v>
      </c>
      <c r="C13" s="604">
        <v>0</v>
      </c>
      <c r="D13" s="604">
        <v>0</v>
      </c>
      <c r="E13" s="604">
        <v>30000</v>
      </c>
      <c r="G13" s="103"/>
      <c r="H13" s="103"/>
      <c r="I13" s="103">
        <v>30000</v>
      </c>
    </row>
    <row r="14" spans="2:9" ht="15" customHeight="1">
      <c r="B14" s="60" t="s">
        <v>418</v>
      </c>
      <c r="C14" s="604">
        <v>0</v>
      </c>
      <c r="D14" s="604">
        <v>0</v>
      </c>
      <c r="E14" s="604">
        <v>0</v>
      </c>
      <c r="G14" s="103"/>
      <c r="H14" s="103"/>
      <c r="I14" s="103"/>
    </row>
    <row r="15" spans="2:9" ht="15" customHeight="1">
      <c r="B15" s="158" t="s">
        <v>424</v>
      </c>
      <c r="C15" s="762">
        <v>2000</v>
      </c>
      <c r="D15" s="762">
        <v>4000</v>
      </c>
      <c r="E15" s="762">
        <v>30000</v>
      </c>
      <c r="G15" s="143">
        <v>62850</v>
      </c>
      <c r="H15" s="143">
        <v>68500</v>
      </c>
      <c r="I15" s="143">
        <v>30000</v>
      </c>
    </row>
    <row r="16" spans="2:9" ht="15" customHeight="1">
      <c r="B16" s="158" t="s">
        <v>425</v>
      </c>
      <c r="C16" s="604">
        <v>0</v>
      </c>
      <c r="D16" s="604">
        <v>0</v>
      </c>
      <c r="E16" s="604">
        <v>0</v>
      </c>
      <c r="G16" s="103"/>
      <c r="H16" s="103"/>
      <c r="I16" s="103"/>
    </row>
    <row r="17" spans="1:11" ht="15" customHeight="1">
      <c r="B17" s="60" t="s">
        <v>426</v>
      </c>
      <c r="C17" s="604">
        <v>182</v>
      </c>
      <c r="D17" s="604">
        <v>0</v>
      </c>
      <c r="E17" s="604">
        <v>0</v>
      </c>
      <c r="G17" s="103">
        <v>454</v>
      </c>
      <c r="H17" s="103"/>
      <c r="I17" s="103"/>
      <c r="K17" s="856" t="s">
        <v>614</v>
      </c>
    </row>
    <row r="18" spans="1:11" ht="15" customHeight="1" thickBot="1">
      <c r="B18" s="280" t="s">
        <v>427</v>
      </c>
      <c r="C18" s="763">
        <v>91</v>
      </c>
      <c r="D18" s="763">
        <v>0</v>
      </c>
      <c r="E18" s="763">
        <v>1391</v>
      </c>
      <c r="G18" s="302">
        <v>346</v>
      </c>
      <c r="H18" s="302"/>
      <c r="I18" s="302">
        <v>2094</v>
      </c>
      <c r="K18" s="856"/>
    </row>
    <row r="19" spans="1:11" ht="15" customHeight="1" thickTop="1">
      <c r="B19" s="48"/>
      <c r="C19" s="154"/>
      <c r="D19" s="154"/>
      <c r="E19" s="154"/>
    </row>
    <row r="20" spans="1:11" ht="37.5" customHeight="1">
      <c r="A20" s="769"/>
      <c r="B20" s="921" t="s">
        <v>923</v>
      </c>
      <c r="C20" s="921"/>
      <c r="D20" s="921"/>
      <c r="E20" s="921"/>
      <c r="F20" s="921"/>
      <c r="G20" s="921"/>
      <c r="H20" s="921"/>
      <c r="I20" s="921"/>
    </row>
    <row r="21" spans="1:11" ht="15" customHeight="1">
      <c r="G21" s="157">
        <v>0</v>
      </c>
      <c r="H21" s="157">
        <v>0</v>
      </c>
    </row>
    <row r="22" spans="1:11" ht="15" customHeight="1">
      <c r="G22" s="157">
        <v>0</v>
      </c>
      <c r="H22" s="157">
        <v>0</v>
      </c>
    </row>
    <row r="23" spans="1:11" ht="15" customHeight="1">
      <c r="G23" s="157">
        <v>0</v>
      </c>
      <c r="H23" s="157">
        <v>0</v>
      </c>
    </row>
    <row r="24" spans="1:11" ht="15" customHeight="1">
      <c r="G24" s="157">
        <v>0</v>
      </c>
      <c r="H24" s="157">
        <v>0</v>
      </c>
    </row>
    <row r="25" spans="1:11" ht="15" customHeight="1">
      <c r="G25" s="157">
        <v>0</v>
      </c>
      <c r="H25" s="157">
        <v>0</v>
      </c>
    </row>
    <row r="26" spans="1:11" ht="15" customHeight="1">
      <c r="G26" s="157">
        <v>0</v>
      </c>
      <c r="H26" s="157">
        <v>0</v>
      </c>
    </row>
    <row r="27" spans="1:11" ht="12">
      <c r="B27" s="922"/>
      <c r="C27" s="922"/>
      <c r="D27" s="922"/>
      <c r="E27" s="922"/>
      <c r="F27" s="160"/>
      <c r="G27" s="157">
        <v>0</v>
      </c>
      <c r="H27" s="157">
        <v>0</v>
      </c>
    </row>
    <row r="28" spans="1:11" ht="15" customHeight="1">
      <c r="G28" s="157">
        <v>0</v>
      </c>
      <c r="H28" s="157">
        <v>0</v>
      </c>
    </row>
  </sheetData>
  <mergeCells count="11">
    <mergeCell ref="K17:K18"/>
    <mergeCell ref="B20:I20"/>
    <mergeCell ref="B27:E27"/>
    <mergeCell ref="B2:C2"/>
    <mergeCell ref="B3:C3"/>
    <mergeCell ref="C6:E6"/>
    <mergeCell ref="G6:I6"/>
    <mergeCell ref="C8:D8"/>
    <mergeCell ref="E8:E9"/>
    <mergeCell ref="G8:H8"/>
    <mergeCell ref="I8:I9"/>
  </mergeCells>
  <hyperlinks>
    <hyperlink ref="K17" location="Índice!A1" display="Back to the Index"/>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L30"/>
  <sheetViews>
    <sheetView showGridLines="0" showZeros="0" zoomScaleNormal="100" workbookViewId="0">
      <selection activeCell="B2" sqref="B2:D2"/>
    </sheetView>
  </sheetViews>
  <sheetFormatPr defaultRowHeight="15" customHeight="1"/>
  <cols>
    <col min="1" max="1" width="12.7109375" style="162" customWidth="1"/>
    <col min="2" max="2" width="40.7109375" style="162" customWidth="1"/>
    <col min="3" max="4" width="15.7109375" style="162" customWidth="1"/>
    <col min="5" max="5" width="5.7109375" style="162" customWidth="1"/>
    <col min="6" max="6" width="15.7109375" style="169" customWidth="1"/>
    <col min="7" max="7" width="15.7109375" style="162" customWidth="1"/>
    <col min="8" max="16384" width="9.140625" style="162"/>
  </cols>
  <sheetData>
    <row r="1" spans="2:12" ht="15" customHeight="1">
      <c r="B1" s="161"/>
    </row>
    <row r="2" spans="2:12" ht="15" customHeight="1">
      <c r="B2" s="929" t="s">
        <v>428</v>
      </c>
      <c r="C2" s="929"/>
    </row>
    <row r="3" spans="2:12" ht="15" customHeight="1">
      <c r="B3" s="929" t="s">
        <v>429</v>
      </c>
      <c r="C3" s="929"/>
    </row>
    <row r="4" spans="2:12" ht="15" customHeight="1">
      <c r="B4" s="756" t="s">
        <v>0</v>
      </c>
      <c r="C4" s="756"/>
    </row>
    <row r="5" spans="2:12" ht="15" customHeight="1">
      <c r="D5" s="754"/>
      <c r="G5" s="754"/>
    </row>
    <row r="6" spans="2:12" ht="15" customHeight="1">
      <c r="C6" s="930" t="s">
        <v>886</v>
      </c>
      <c r="D6" s="930"/>
      <c r="F6" s="930" t="s">
        <v>667</v>
      </c>
      <c r="G6" s="930"/>
    </row>
    <row r="7" spans="2:12" ht="15" customHeight="1">
      <c r="C7" s="546" t="s">
        <v>297</v>
      </c>
      <c r="D7" s="546" t="s">
        <v>298</v>
      </c>
      <c r="F7" s="546" t="s">
        <v>297</v>
      </c>
      <c r="G7" s="546" t="s">
        <v>298</v>
      </c>
    </row>
    <row r="8" spans="2:12" ht="38.25" customHeight="1">
      <c r="B8" s="454"/>
      <c r="C8" s="79" t="s">
        <v>1</v>
      </c>
      <c r="D8" s="79" t="s">
        <v>291</v>
      </c>
      <c r="F8" s="79" t="s">
        <v>1</v>
      </c>
      <c r="G8" s="79" t="s">
        <v>291</v>
      </c>
    </row>
    <row r="9" spans="2:12" ht="15" customHeight="1">
      <c r="B9" s="165" t="s">
        <v>430</v>
      </c>
      <c r="C9" s="308"/>
      <c r="D9" s="308"/>
      <c r="F9" s="308"/>
      <c r="G9" s="308"/>
      <c r="K9"/>
      <c r="L9"/>
    </row>
    <row r="10" spans="2:12" ht="15" customHeight="1">
      <c r="B10" s="714" t="s">
        <v>431</v>
      </c>
      <c r="C10" s="305">
        <v>41920.94</v>
      </c>
      <c r="D10" s="305">
        <v>3353.6752000000001</v>
      </c>
      <c r="F10" s="305">
        <v>13815</v>
      </c>
      <c r="G10" s="305">
        <v>1105.2</v>
      </c>
      <c r="K10"/>
      <c r="L10"/>
    </row>
    <row r="11" spans="2:12" ht="15" customHeight="1">
      <c r="B11" s="714" t="s">
        <v>432</v>
      </c>
      <c r="C11" s="305">
        <v>1439.5508750000001</v>
      </c>
      <c r="D11" s="305">
        <v>115.16407000000001</v>
      </c>
      <c r="F11" s="305">
        <v>17706.25</v>
      </c>
      <c r="G11" s="305">
        <v>1416.5</v>
      </c>
      <c r="K11"/>
      <c r="L11"/>
    </row>
    <row r="12" spans="2:12" ht="15" customHeight="1">
      <c r="B12" s="714" t="s">
        <v>433</v>
      </c>
      <c r="C12" s="305">
        <v>378227.10471901228</v>
      </c>
      <c r="D12" s="305">
        <v>30258.168377520982</v>
      </c>
      <c r="F12" s="305">
        <v>453000</v>
      </c>
      <c r="G12" s="305">
        <v>36240</v>
      </c>
      <c r="K12"/>
      <c r="L12"/>
    </row>
    <row r="13" spans="2:12" ht="15" customHeight="1">
      <c r="B13" s="714" t="s">
        <v>434</v>
      </c>
      <c r="C13" s="305">
        <v>369.36362948750002</v>
      </c>
      <c r="D13" s="305">
        <v>29.549090359000001</v>
      </c>
      <c r="F13" s="305">
        <v>608.75</v>
      </c>
      <c r="G13" s="305">
        <v>48.7</v>
      </c>
    </row>
    <row r="14" spans="2:12" ht="15" customHeight="1">
      <c r="B14" s="166" t="s">
        <v>435</v>
      </c>
      <c r="C14" s="304"/>
      <c r="D14" s="304"/>
      <c r="F14" s="304">
        <v>0</v>
      </c>
      <c r="G14" s="304">
        <v>0</v>
      </c>
    </row>
    <row r="15" spans="2:12" ht="15" customHeight="1">
      <c r="B15" s="714" t="s">
        <v>436</v>
      </c>
      <c r="C15" s="309"/>
      <c r="D15" s="309"/>
      <c r="F15" s="309">
        <v>0</v>
      </c>
      <c r="G15" s="309">
        <v>0</v>
      </c>
    </row>
    <row r="16" spans="2:12" ht="15" customHeight="1">
      <c r="B16" s="714" t="s">
        <v>437</v>
      </c>
      <c r="C16" s="305"/>
      <c r="D16" s="305"/>
      <c r="F16" s="305">
        <v>0</v>
      </c>
      <c r="G16" s="305">
        <v>0</v>
      </c>
    </row>
    <row r="17" spans="1:9" ht="15" customHeight="1">
      <c r="B17" s="714" t="s">
        <v>438</v>
      </c>
      <c r="C17" s="305"/>
      <c r="D17" s="305"/>
      <c r="F17" s="305"/>
      <c r="G17" s="305"/>
    </row>
    <row r="18" spans="1:9" ht="15" customHeight="1">
      <c r="B18" s="166" t="s">
        <v>439</v>
      </c>
      <c r="C18" s="305"/>
      <c r="D18" s="305"/>
      <c r="F18" s="305"/>
      <c r="G18" s="305"/>
      <c r="I18" s="856" t="s">
        <v>614</v>
      </c>
    </row>
    <row r="19" spans="1:9" ht="15" customHeight="1" thickBot="1">
      <c r="B19" s="167" t="s">
        <v>2</v>
      </c>
      <c r="C19" s="168">
        <f>SUM(C10:C13)+SUM(C15:C18)</f>
        <v>421956.95922349981</v>
      </c>
      <c r="D19" s="168">
        <f>SUM(D10:D13)+SUM(D15:D18)</f>
        <v>33756.556737879982</v>
      </c>
      <c r="F19" s="168">
        <f>SUM(F10:F13)+SUM(F15:F18)</f>
        <v>485130</v>
      </c>
      <c r="G19" s="168">
        <f>SUM(G10:G13)+SUM(G15:G18)</f>
        <v>38810.399999999994</v>
      </c>
      <c r="I19" s="856"/>
    </row>
    <row r="20" spans="1:9" ht="15" customHeight="1" thickTop="1">
      <c r="B20" s="161"/>
      <c r="C20" s="163"/>
      <c r="D20" s="163"/>
    </row>
    <row r="21" spans="1:9" ht="56.25" customHeight="1">
      <c r="A21" s="769"/>
      <c r="B21" s="921" t="s">
        <v>931</v>
      </c>
      <c r="C21" s="921"/>
      <c r="D21" s="921"/>
      <c r="E21" s="921"/>
      <c r="F21" s="921"/>
      <c r="G21" s="921"/>
      <c r="H21" s="768"/>
      <c r="I21" s="768"/>
    </row>
    <row r="22" spans="1:9" ht="15" customHeight="1">
      <c r="E22" s="173"/>
    </row>
    <row r="24" spans="1:9" ht="15" customHeight="1">
      <c r="E24" s="174"/>
      <c r="F24" s="175"/>
      <c r="G24" s="174"/>
    </row>
    <row r="27" spans="1:9" s="169" customFormat="1" ht="15" customHeight="1">
      <c r="E27" s="162"/>
      <c r="G27" s="162"/>
      <c r="H27" s="162"/>
    </row>
    <row r="28" spans="1:9" s="169" customFormat="1" ht="15" customHeight="1">
      <c r="E28" s="162"/>
      <c r="G28" s="162"/>
      <c r="H28" s="162"/>
    </row>
    <row r="29" spans="1:9" s="169" customFormat="1" ht="11.25">
      <c r="B29" s="928"/>
      <c r="C29" s="928"/>
      <c r="D29" s="928"/>
      <c r="E29" s="162"/>
      <c r="G29" s="162"/>
      <c r="H29" s="162"/>
    </row>
    <row r="30" spans="1:9" s="169" customFormat="1" ht="15" customHeight="1">
      <c r="B30" s="176"/>
      <c r="C30" s="176"/>
      <c r="D30" s="176"/>
      <c r="E30" s="162"/>
      <c r="G30" s="162"/>
      <c r="H30" s="162"/>
    </row>
  </sheetData>
  <mergeCells count="7">
    <mergeCell ref="I18:I19"/>
    <mergeCell ref="B21:G21"/>
    <mergeCell ref="B29:D29"/>
    <mergeCell ref="B2:C2"/>
    <mergeCell ref="B3:C3"/>
    <mergeCell ref="C6:D6"/>
    <mergeCell ref="F6:G6"/>
  </mergeCells>
  <hyperlinks>
    <hyperlink ref="I18" location="Índice!A1" display="Back to the Index"/>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I26"/>
  <sheetViews>
    <sheetView showGridLines="0" showZeros="0" zoomScaleNormal="100" workbookViewId="0">
      <selection activeCell="B2" sqref="B2:D2"/>
    </sheetView>
  </sheetViews>
  <sheetFormatPr defaultRowHeight="15" customHeight="1"/>
  <cols>
    <col min="1" max="1" width="12.7109375" style="170" customWidth="1"/>
    <col min="2" max="2" width="98" style="170" customWidth="1"/>
    <col min="3" max="4" width="15.7109375" style="170" customWidth="1"/>
    <col min="5" max="5" width="5.7109375" style="170" customWidth="1"/>
    <col min="6" max="7" width="15.7109375" style="170" customWidth="1"/>
    <col min="8" max="8" width="8.7109375" style="170" customWidth="1"/>
    <col min="9" max="9" width="12.7109375" style="170" customWidth="1"/>
    <col min="10" max="16384" width="9.140625" style="170"/>
  </cols>
  <sheetData>
    <row r="2" spans="2:9" ht="15" customHeight="1">
      <c r="B2" s="402" t="s">
        <v>440</v>
      </c>
    </row>
    <row r="3" spans="2:9" ht="15" customHeight="1">
      <c r="B3" s="760" t="s">
        <v>441</v>
      </c>
    </row>
    <row r="4" spans="2:9" ht="15" customHeight="1">
      <c r="B4" s="756" t="s">
        <v>0</v>
      </c>
      <c r="C4" s="756"/>
      <c r="G4" s="754"/>
    </row>
    <row r="5" spans="2:9" ht="15" customHeight="1">
      <c r="B5" s="756"/>
      <c r="C5" s="756"/>
      <c r="G5" s="754"/>
    </row>
    <row r="6" spans="2:9" ht="15" customHeight="1">
      <c r="C6" s="931" t="s">
        <v>886</v>
      </c>
      <c r="D6" s="931"/>
      <c r="F6" s="931" t="s">
        <v>667</v>
      </c>
      <c r="G6" s="931"/>
    </row>
    <row r="7" spans="2:9" s="458" customFormat="1" ht="15" customHeight="1">
      <c r="C7" s="546" t="s">
        <v>297</v>
      </c>
      <c r="D7" s="546" t="s">
        <v>298</v>
      </c>
      <c r="F7" s="546" t="s">
        <v>297</v>
      </c>
      <c r="G7" s="546" t="s">
        <v>298</v>
      </c>
    </row>
    <row r="8" spans="2:9" ht="35.1" customHeight="1">
      <c r="B8" s="454"/>
      <c r="C8" s="469" t="s">
        <v>1</v>
      </c>
      <c r="D8" s="79" t="s">
        <v>291</v>
      </c>
      <c r="F8" s="469" t="s">
        <v>1</v>
      </c>
      <c r="G8" s="79" t="s">
        <v>291</v>
      </c>
      <c r="I8" s="753" t="s">
        <v>614</v>
      </c>
    </row>
    <row r="9" spans="2:9" ht="15" customHeight="1">
      <c r="B9" s="165" t="s">
        <v>442</v>
      </c>
      <c r="C9" s="303">
        <f>+D9*12.5</f>
        <v>181236.83411626521</v>
      </c>
      <c r="D9" s="303">
        <v>14498.946729301217</v>
      </c>
      <c r="F9" s="303">
        <v>132678.24162500002</v>
      </c>
      <c r="G9" s="303">
        <v>10614.259330000001</v>
      </c>
    </row>
    <row r="10" spans="2:9" ht="15" customHeight="1">
      <c r="B10" s="714" t="s">
        <v>443</v>
      </c>
      <c r="C10" s="306"/>
      <c r="D10" s="305">
        <v>4998.0624757023097</v>
      </c>
      <c r="F10" s="306"/>
      <c r="G10" s="305">
        <v>3228</v>
      </c>
      <c r="H10"/>
    </row>
    <row r="11" spans="2:9" ht="24.95" customHeight="1">
      <c r="B11" s="270" t="s">
        <v>444</v>
      </c>
      <c r="C11" s="618"/>
      <c r="D11" s="305">
        <v>14498.946729301217</v>
      </c>
      <c r="F11" s="618"/>
      <c r="G11" s="305">
        <v>10614.259330000001</v>
      </c>
    </row>
    <row r="12" spans="2:9" ht="15" customHeight="1">
      <c r="B12" s="166" t="s">
        <v>445</v>
      </c>
      <c r="C12" s="305">
        <f>+D12*12.5</f>
        <v>545744.82995509985</v>
      </c>
      <c r="D12" s="305">
        <v>43659.586396407991</v>
      </c>
      <c r="F12" s="305">
        <v>508036.48737499997</v>
      </c>
      <c r="G12" s="305">
        <v>40642.918989999998</v>
      </c>
    </row>
    <row r="13" spans="2:9" ht="15" customHeight="1">
      <c r="B13" s="270" t="s">
        <v>446</v>
      </c>
      <c r="C13" s="306"/>
      <c r="D13" s="305">
        <v>12030.0798605089</v>
      </c>
      <c r="F13" s="306"/>
      <c r="G13" s="305">
        <v>10185</v>
      </c>
    </row>
    <row r="14" spans="2:9" ht="24.95" customHeight="1">
      <c r="B14" s="270" t="s">
        <v>447</v>
      </c>
      <c r="C14" s="618"/>
      <c r="D14" s="305">
        <v>43659.586396407991</v>
      </c>
      <c r="F14" s="618"/>
      <c r="G14" s="305">
        <v>40642.918989999998</v>
      </c>
    </row>
    <row r="15" spans="2:9" ht="15" customHeight="1">
      <c r="B15" s="166" t="s">
        <v>448</v>
      </c>
      <c r="C15" s="305"/>
      <c r="D15" s="305"/>
      <c r="F15" s="305"/>
      <c r="G15" s="305"/>
    </row>
    <row r="16" spans="2:9" ht="15" customHeight="1">
      <c r="B16" s="270" t="s">
        <v>449</v>
      </c>
      <c r="C16" s="306"/>
      <c r="D16" s="305"/>
      <c r="F16" s="306"/>
      <c r="G16" s="305"/>
    </row>
    <row r="17" spans="1:9" ht="15" customHeight="1">
      <c r="B17" s="270" t="s">
        <v>450</v>
      </c>
      <c r="C17" s="618"/>
      <c r="D17" s="305"/>
      <c r="F17" s="618"/>
      <c r="G17" s="305"/>
    </row>
    <row r="18" spans="1:9" ht="15" customHeight="1">
      <c r="B18" s="166" t="s">
        <v>451</v>
      </c>
      <c r="C18" s="305"/>
      <c r="D18" s="305"/>
      <c r="F18" s="305"/>
      <c r="G18" s="305"/>
    </row>
    <row r="19" spans="1:9" ht="15" customHeight="1">
      <c r="B19" s="270" t="s">
        <v>452</v>
      </c>
      <c r="C19" s="306"/>
      <c r="D19" s="305"/>
      <c r="F19" s="306"/>
      <c r="G19" s="305"/>
    </row>
    <row r="20" spans="1:9" ht="15" customHeight="1">
      <c r="B20" s="270" t="s">
        <v>453</v>
      </c>
      <c r="C20" s="619"/>
      <c r="D20" s="307"/>
      <c r="F20" s="619"/>
      <c r="G20" s="307"/>
    </row>
    <row r="21" spans="1:9" ht="24.95" customHeight="1">
      <c r="B21" s="270" t="s">
        <v>454</v>
      </c>
      <c r="C21" s="618"/>
      <c r="D21" s="307"/>
      <c r="F21" s="618"/>
      <c r="G21" s="307"/>
    </row>
    <row r="22" spans="1:9" ht="15" customHeight="1">
      <c r="B22" s="166" t="s">
        <v>455</v>
      </c>
      <c r="C22" s="307"/>
      <c r="D22" s="307"/>
      <c r="F22" s="307"/>
      <c r="G22" s="307"/>
    </row>
    <row r="23" spans="1:9" ht="15" customHeight="1" thickBot="1">
      <c r="B23" s="167" t="s">
        <v>2</v>
      </c>
      <c r="C23" s="168">
        <f>C9+C12+C15+C18+C22</f>
        <v>726981.66407136503</v>
      </c>
      <c r="D23" s="168">
        <f>D9+D12+D15+D18+D22</f>
        <v>58158.533125709204</v>
      </c>
      <c r="F23" s="168">
        <f>F9+F12+F15+F18+F22</f>
        <v>640714.72900000005</v>
      </c>
      <c r="G23" s="168">
        <f>G9+G12+G15+G18+G22</f>
        <v>51257.178319999999</v>
      </c>
    </row>
    <row r="24" spans="1:9" s="162" customFormat="1" ht="15" customHeight="1" thickTop="1">
      <c r="B24" s="170"/>
      <c r="C24" s="170"/>
      <c r="D24" s="170"/>
    </row>
    <row r="25" spans="1:9" s="162" customFormat="1" ht="37.5" customHeight="1">
      <c r="A25" s="769"/>
      <c r="B25" s="921" t="s">
        <v>978</v>
      </c>
      <c r="C25" s="921"/>
      <c r="D25" s="921"/>
      <c r="E25" s="768"/>
      <c r="F25" s="768"/>
      <c r="G25" s="768"/>
      <c r="H25" s="768"/>
      <c r="I25" s="768"/>
    </row>
    <row r="26" spans="1:9" s="162" customFormat="1" ht="15" customHeight="1">
      <c r="A26" s="2"/>
      <c r="B26" s="2"/>
      <c r="C26" s="2"/>
      <c r="D26" s="2"/>
      <c r="E26" s="2"/>
      <c r="F26" s="2"/>
      <c r="G26" s="764">
        <v>0</v>
      </c>
      <c r="H26" s="764">
        <v>0</v>
      </c>
      <c r="I26" s="2"/>
    </row>
  </sheetData>
  <mergeCells count="3">
    <mergeCell ref="C6:D6"/>
    <mergeCell ref="F6:G6"/>
    <mergeCell ref="B25:D25"/>
  </mergeCells>
  <hyperlinks>
    <hyperlink ref="I8" location="Índice!A1" display="Back to the Index"/>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S22"/>
  <sheetViews>
    <sheetView showGridLines="0" showZeros="0" zoomScaleNormal="100" workbookViewId="0">
      <selection activeCell="B2" sqref="B2:G2"/>
    </sheetView>
  </sheetViews>
  <sheetFormatPr defaultRowHeight="15" customHeight="1"/>
  <cols>
    <col min="1" max="1" width="12.7109375" style="170" customWidth="1"/>
    <col min="2" max="2" width="35.28515625" style="170" customWidth="1"/>
    <col min="3" max="9" width="10.7109375" style="170" customWidth="1"/>
    <col min="10" max="10" width="5.7109375" style="170" customWidth="1"/>
    <col min="11" max="17" width="10.7109375" style="170" customWidth="1"/>
    <col min="18" max="18" width="8.7109375" style="170" customWidth="1"/>
    <col min="19" max="19" width="12.7109375" style="170" customWidth="1"/>
    <col min="20" max="20" width="10.28515625" style="170" customWidth="1"/>
    <col min="21" max="21" width="10.7109375" style="170" customWidth="1"/>
    <col min="22" max="16384" width="9.140625" style="170"/>
  </cols>
  <sheetData>
    <row r="2" spans="1:19" ht="15" customHeight="1">
      <c r="B2" s="932" t="s">
        <v>456</v>
      </c>
      <c r="C2" s="932"/>
      <c r="D2" s="932"/>
      <c r="E2" s="932"/>
      <c r="F2" s="932"/>
      <c r="G2" s="932"/>
      <c r="H2" s="758"/>
      <c r="I2" s="471"/>
    </row>
    <row r="3" spans="1:19" ht="15" customHeight="1">
      <c r="B3" s="932" t="s">
        <v>457</v>
      </c>
      <c r="C3" s="932"/>
      <c r="D3" s="932"/>
      <c r="E3" s="932"/>
      <c r="F3" s="932"/>
      <c r="G3" s="932"/>
      <c r="H3" s="932"/>
      <c r="I3" s="758"/>
    </row>
    <row r="4" spans="1:19" ht="15" customHeight="1">
      <c r="B4" s="756" t="s">
        <v>0</v>
      </c>
      <c r="C4" s="756"/>
      <c r="I4" s="754"/>
      <c r="Q4" s="754"/>
    </row>
    <row r="5" spans="1:19" ht="15" customHeight="1">
      <c r="B5" s="756"/>
      <c r="C5" s="756"/>
      <c r="I5" s="754"/>
      <c r="Q5" s="754"/>
    </row>
    <row r="6" spans="1:19" ht="15" customHeight="1">
      <c r="B6" s="178"/>
      <c r="C6" s="861" t="s">
        <v>886</v>
      </c>
      <c r="D6" s="861"/>
      <c r="E6" s="861"/>
      <c r="F6" s="861"/>
      <c r="G6" s="861"/>
      <c r="H6" s="861"/>
      <c r="I6" s="861"/>
      <c r="J6"/>
      <c r="K6" s="861" t="s">
        <v>889</v>
      </c>
      <c r="L6" s="861"/>
      <c r="M6" s="861"/>
      <c r="N6" s="861"/>
      <c r="O6" s="861"/>
      <c r="P6" s="861"/>
      <c r="Q6" s="861"/>
      <c r="S6" s="856" t="s">
        <v>614</v>
      </c>
    </row>
    <row r="7" spans="1:19" ht="15" customHeight="1">
      <c r="B7" s="178"/>
      <c r="C7" s="546" t="s">
        <v>297</v>
      </c>
      <c r="D7" s="546" t="s">
        <v>298</v>
      </c>
      <c r="E7" s="546" t="s">
        <v>299</v>
      </c>
      <c r="F7" s="546" t="s">
        <v>300</v>
      </c>
      <c r="G7" s="546" t="s">
        <v>301</v>
      </c>
      <c r="H7" s="546" t="s">
        <v>302</v>
      </c>
      <c r="I7" s="546" t="s">
        <v>303</v>
      </c>
      <c r="J7"/>
      <c r="K7" s="546" t="s">
        <v>297</v>
      </c>
      <c r="L7" s="546" t="s">
        <v>298</v>
      </c>
      <c r="M7" s="546" t="s">
        <v>299</v>
      </c>
      <c r="N7" s="546" t="s">
        <v>300</v>
      </c>
      <c r="O7" s="546" t="s">
        <v>301</v>
      </c>
      <c r="P7" s="546" t="s">
        <v>302</v>
      </c>
      <c r="Q7" s="546" t="s">
        <v>303</v>
      </c>
      <c r="S7" s="856"/>
    </row>
    <row r="8" spans="1:19" ht="50.1" customHeight="1">
      <c r="A8" s="180"/>
      <c r="B8" s="454"/>
      <c r="C8" s="710" t="s">
        <v>458</v>
      </c>
      <c r="D8" s="710" t="s">
        <v>459</v>
      </c>
      <c r="E8" s="470" t="s">
        <v>460</v>
      </c>
      <c r="F8" s="710" t="s">
        <v>461</v>
      </c>
      <c r="G8" s="710" t="s">
        <v>342</v>
      </c>
      <c r="H8" s="710" t="s">
        <v>462</v>
      </c>
      <c r="I8" s="710" t="s">
        <v>463</v>
      </c>
      <c r="K8" s="710" t="s">
        <v>458</v>
      </c>
      <c r="L8" s="710" t="s">
        <v>459</v>
      </c>
      <c r="M8" s="470" t="s">
        <v>460</v>
      </c>
      <c r="N8" s="710" t="s">
        <v>461</v>
      </c>
      <c r="O8" s="710" t="s">
        <v>342</v>
      </c>
      <c r="P8" s="710" t="s">
        <v>462</v>
      </c>
      <c r="Q8" s="710" t="s">
        <v>463</v>
      </c>
    </row>
    <row r="9" spans="1:19" ht="15" customHeight="1">
      <c r="B9" s="181" t="s">
        <v>464</v>
      </c>
      <c r="C9" s="182">
        <v>190904.0856742438</v>
      </c>
      <c r="D9" s="182">
        <v>555738.18622741173</v>
      </c>
      <c r="E9" s="182"/>
      <c r="F9" s="182"/>
      <c r="G9" s="182"/>
      <c r="H9" s="182">
        <v>746642.27190165559</v>
      </c>
      <c r="I9" s="182">
        <v>59731.381752132445</v>
      </c>
      <c r="J9" s="161"/>
      <c r="K9" s="182">
        <v>132678.24166666667</v>
      </c>
      <c r="L9" s="182">
        <v>508036.48732900806</v>
      </c>
      <c r="M9" s="182">
        <v>0</v>
      </c>
      <c r="N9" s="182">
        <v>0</v>
      </c>
      <c r="O9" s="182">
        <v>0</v>
      </c>
      <c r="P9" s="182">
        <v>640714.72899567476</v>
      </c>
      <c r="Q9" s="182">
        <v>51257.178319653984</v>
      </c>
    </row>
    <row r="10" spans="1:19" s="178" customFormat="1" ht="15" customHeight="1">
      <c r="A10" s="170"/>
      <c r="B10" s="63" t="s">
        <v>465</v>
      </c>
      <c r="C10" s="381">
        <v>133581.45545585104</v>
      </c>
      <c r="D10" s="381">
        <v>415241.62871610676</v>
      </c>
      <c r="E10" s="382"/>
      <c r="F10" s="382"/>
      <c r="G10" s="382"/>
      <c r="H10" s="271">
        <v>548823.08417195769</v>
      </c>
      <c r="I10" s="271">
        <v>43905.846733756625</v>
      </c>
      <c r="J10" s="179"/>
      <c r="K10" s="381">
        <v>92324.020692059799</v>
      </c>
      <c r="L10" s="381">
        <v>380726.92810947302</v>
      </c>
      <c r="M10" s="382">
        <v>0</v>
      </c>
      <c r="N10" s="382">
        <v>0</v>
      </c>
      <c r="O10" s="382">
        <v>0</v>
      </c>
      <c r="P10" s="271">
        <v>473050.94880153285</v>
      </c>
      <c r="Q10" s="271">
        <v>37844.075904122627</v>
      </c>
    </row>
    <row r="11" spans="1:19" s="180" customFormat="1" ht="15" customHeight="1">
      <c r="A11" s="170"/>
      <c r="B11" s="63" t="s">
        <v>466</v>
      </c>
      <c r="C11" s="381">
        <v>57322.630218392755</v>
      </c>
      <c r="D11" s="381">
        <v>140496.557511305</v>
      </c>
      <c r="E11" s="382"/>
      <c r="F11" s="382"/>
      <c r="G11" s="382"/>
      <c r="H11" s="271">
        <v>197819.18772969776</v>
      </c>
      <c r="I11" s="271">
        <v>15825.535018375822</v>
      </c>
      <c r="K11" s="381">
        <v>40354.220974606869</v>
      </c>
      <c r="L11" s="381">
        <v>127309.55921953499</v>
      </c>
      <c r="M11" s="382">
        <v>0</v>
      </c>
      <c r="N11" s="382">
        <v>0</v>
      </c>
      <c r="O11" s="382">
        <v>0</v>
      </c>
      <c r="P11" s="271">
        <v>167663.78019414187</v>
      </c>
      <c r="Q11" s="271">
        <v>13413.10241553135</v>
      </c>
    </row>
    <row r="12" spans="1:19" ht="15" customHeight="1">
      <c r="B12" s="60" t="s">
        <v>467</v>
      </c>
      <c r="C12" s="381">
        <v>5153.1507278861254</v>
      </c>
      <c r="D12" s="381">
        <v>9879.4407450562412</v>
      </c>
      <c r="E12" s="381"/>
      <c r="F12" s="381"/>
      <c r="G12" s="381"/>
      <c r="H12" s="271">
        <v>15032.591472942353</v>
      </c>
      <c r="I12" s="271">
        <v>1202.6073178353868</v>
      </c>
      <c r="K12" s="381">
        <v>16968.409243785882</v>
      </c>
      <c r="L12" s="381">
        <v>13186.998291770011</v>
      </c>
      <c r="M12" s="381">
        <v>0</v>
      </c>
      <c r="N12" s="381">
        <v>0</v>
      </c>
      <c r="O12" s="381">
        <v>0</v>
      </c>
      <c r="P12" s="271">
        <v>30155.4075355559</v>
      </c>
      <c r="Q12" s="271">
        <v>2412.4326028444711</v>
      </c>
    </row>
    <row r="13" spans="1:19" ht="15" customHeight="1">
      <c r="B13" s="60" t="s">
        <v>468</v>
      </c>
      <c r="C13" s="381"/>
      <c r="D13" s="381"/>
      <c r="E13" s="381"/>
      <c r="F13" s="381"/>
      <c r="G13" s="381"/>
      <c r="H13" s="271"/>
      <c r="I13" s="271"/>
      <c r="K13" s="381">
        <v>0</v>
      </c>
      <c r="L13" s="381">
        <v>0</v>
      </c>
      <c r="M13" s="381">
        <v>0</v>
      </c>
      <c r="N13" s="381">
        <v>0</v>
      </c>
      <c r="O13" s="381">
        <v>0</v>
      </c>
      <c r="P13" s="271">
        <v>0</v>
      </c>
      <c r="Q13" s="271">
        <v>0</v>
      </c>
    </row>
    <row r="14" spans="1:19" ht="15" customHeight="1">
      <c r="B14" s="60" t="s">
        <v>397</v>
      </c>
      <c r="C14" s="381"/>
      <c r="D14" s="381"/>
      <c r="E14" s="381"/>
      <c r="F14" s="381"/>
      <c r="G14" s="381"/>
      <c r="H14" s="271"/>
      <c r="I14" s="271"/>
      <c r="K14" s="381">
        <v>0</v>
      </c>
      <c r="L14" s="381">
        <v>0</v>
      </c>
      <c r="M14" s="381">
        <v>0</v>
      </c>
      <c r="N14" s="381">
        <v>0</v>
      </c>
      <c r="O14" s="381">
        <v>0</v>
      </c>
      <c r="P14" s="271">
        <v>0</v>
      </c>
      <c r="Q14" s="271">
        <v>0</v>
      </c>
    </row>
    <row r="15" spans="1:19" ht="15" customHeight="1">
      <c r="B15" s="109" t="s">
        <v>398</v>
      </c>
      <c r="C15" s="381"/>
      <c r="D15" s="381"/>
      <c r="E15" s="381"/>
      <c r="F15" s="381"/>
      <c r="G15" s="381"/>
      <c r="H15" s="271"/>
      <c r="I15" s="271"/>
      <c r="K15" s="381">
        <v>0</v>
      </c>
      <c r="L15" s="381">
        <v>0</v>
      </c>
      <c r="M15" s="381">
        <v>0</v>
      </c>
      <c r="N15" s="381">
        <v>0</v>
      </c>
      <c r="O15" s="381">
        <v>0</v>
      </c>
      <c r="P15" s="271">
        <v>0</v>
      </c>
      <c r="Q15" s="271">
        <v>0</v>
      </c>
    </row>
    <row r="16" spans="1:19" ht="15" customHeight="1">
      <c r="B16" s="109" t="s">
        <v>469</v>
      </c>
      <c r="C16" s="381"/>
      <c r="D16" s="381"/>
      <c r="E16" s="381"/>
      <c r="F16" s="381"/>
      <c r="G16" s="381"/>
      <c r="H16" s="271"/>
      <c r="I16" s="271"/>
      <c r="K16" s="381">
        <v>0</v>
      </c>
      <c r="L16" s="381">
        <v>0</v>
      </c>
      <c r="M16" s="381">
        <v>0</v>
      </c>
      <c r="N16" s="381">
        <v>0</v>
      </c>
      <c r="O16" s="381">
        <v>0</v>
      </c>
      <c r="P16" s="271">
        <v>0</v>
      </c>
      <c r="Q16" s="271">
        <v>0</v>
      </c>
    </row>
    <row r="17" spans="1:17" ht="15" customHeight="1">
      <c r="B17" s="60" t="s">
        <v>342</v>
      </c>
      <c r="C17" s="381"/>
      <c r="D17" s="381"/>
      <c r="E17" s="381"/>
      <c r="F17" s="381"/>
      <c r="G17" s="381"/>
      <c r="H17" s="271"/>
      <c r="I17" s="271"/>
      <c r="K17" s="381">
        <v>0</v>
      </c>
      <c r="L17" s="381">
        <v>0</v>
      </c>
      <c r="M17" s="381">
        <v>0</v>
      </c>
      <c r="N17" s="381">
        <v>0</v>
      </c>
      <c r="O17" s="381">
        <v>0</v>
      </c>
      <c r="P17" s="271">
        <v>0</v>
      </c>
      <c r="Q17" s="271">
        <v>0</v>
      </c>
    </row>
    <row r="18" spans="1:17" ht="15" customHeight="1">
      <c r="B18" s="63" t="s">
        <v>470</v>
      </c>
      <c r="C18" s="381">
        <v>62475.780946278879</v>
      </c>
      <c r="D18" s="381">
        <v>150375.99825636126</v>
      </c>
      <c r="E18" s="382"/>
      <c r="F18" s="382"/>
      <c r="G18" s="382"/>
      <c r="H18" s="271">
        <v>212851.77920264011</v>
      </c>
      <c r="I18" s="271">
        <v>17028.142336211207</v>
      </c>
      <c r="K18" s="381">
        <v>57322.630218392755</v>
      </c>
      <c r="L18" s="381">
        <v>140496.557511305</v>
      </c>
      <c r="M18" s="382">
        <v>0</v>
      </c>
      <c r="N18" s="382">
        <v>0</v>
      </c>
      <c r="O18" s="382">
        <v>0</v>
      </c>
      <c r="P18" s="271">
        <v>197819.18772969776</v>
      </c>
      <c r="Q18" s="271">
        <v>15825.535018375822</v>
      </c>
    </row>
    <row r="19" spans="1:17" ht="15" customHeight="1">
      <c r="B19" s="63" t="s">
        <v>465</v>
      </c>
      <c r="C19" s="381">
        <v>118761.05316998633</v>
      </c>
      <c r="D19" s="381">
        <v>395368.83169873868</v>
      </c>
      <c r="E19" s="382"/>
      <c r="F19" s="382"/>
      <c r="G19" s="382"/>
      <c r="H19" s="271">
        <v>514129.88486872503</v>
      </c>
      <c r="I19" s="271">
        <v>41130.390789498</v>
      </c>
      <c r="K19" s="381">
        <v>133581.45545585104</v>
      </c>
      <c r="L19" s="381">
        <v>415241.62871610676</v>
      </c>
      <c r="M19" s="382">
        <v>0</v>
      </c>
      <c r="N19" s="382">
        <v>0</v>
      </c>
      <c r="O19" s="382">
        <v>0</v>
      </c>
      <c r="P19" s="271">
        <v>548823.08417195769</v>
      </c>
      <c r="Q19" s="271">
        <v>43905.846733756625</v>
      </c>
    </row>
    <row r="20" spans="1:17" ht="15" customHeight="1" thickBot="1">
      <c r="B20" s="183" t="s">
        <v>400</v>
      </c>
      <c r="C20" s="184">
        <v>181236.83411626521</v>
      </c>
      <c r="D20" s="184">
        <v>545744.82995509997</v>
      </c>
      <c r="E20" s="184"/>
      <c r="F20" s="184"/>
      <c r="G20" s="184"/>
      <c r="H20" s="184">
        <v>726981.66407136514</v>
      </c>
      <c r="I20" s="184">
        <v>58158.533125709204</v>
      </c>
      <c r="K20" s="184">
        <v>190904.0856742438</v>
      </c>
      <c r="L20" s="184">
        <v>555738.18622741173</v>
      </c>
      <c r="M20" s="184">
        <v>0</v>
      </c>
      <c r="N20" s="184">
        <v>0</v>
      </c>
      <c r="O20" s="184">
        <v>0</v>
      </c>
      <c r="P20" s="184">
        <v>746642.27190165559</v>
      </c>
      <c r="Q20" s="184">
        <v>59731.381752132445</v>
      </c>
    </row>
    <row r="21" spans="1:17" ht="15" customHeight="1" thickTop="1"/>
    <row r="22" spans="1:17" s="162" customFormat="1" ht="37.5" customHeight="1">
      <c r="A22" s="769"/>
      <c r="B22" s="921" t="s">
        <v>999</v>
      </c>
      <c r="C22" s="921"/>
      <c r="D22" s="921"/>
      <c r="E22" s="921"/>
      <c r="F22" s="921"/>
      <c r="G22" s="921"/>
      <c r="H22" s="921"/>
      <c r="I22" s="921"/>
    </row>
  </sheetData>
  <mergeCells count="6">
    <mergeCell ref="S6:S7"/>
    <mergeCell ref="B22:I22"/>
    <mergeCell ref="B2:G2"/>
    <mergeCell ref="B3:H3"/>
    <mergeCell ref="C6:I6"/>
    <mergeCell ref="K6:Q6"/>
  </mergeCells>
  <hyperlinks>
    <hyperlink ref="S6" location="Índice!A1" display="Back to the 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O40"/>
  <sheetViews>
    <sheetView showGridLines="0" showZeros="0" zoomScaleNormal="100" workbookViewId="0">
      <selection activeCell="B2" sqref="B2:D2"/>
    </sheetView>
  </sheetViews>
  <sheetFormatPr defaultColWidth="9.140625" defaultRowHeight="15" customHeight="1"/>
  <cols>
    <col min="1" max="1" width="12.7109375" style="22" customWidth="1"/>
    <col min="2" max="2" width="13.7109375" style="22" bestFit="1" customWidth="1"/>
    <col min="3" max="3" width="25.7109375" style="22" customWidth="1"/>
    <col min="4" max="9" width="15.7109375" style="22" customWidth="1"/>
    <col min="10" max="10" width="7.85546875" style="22" customWidth="1"/>
    <col min="11" max="11" width="11" style="22" customWidth="1"/>
    <col min="12" max="13" width="9.140625" style="22"/>
    <col min="14" max="14" width="13.140625" style="22" bestFit="1" customWidth="1"/>
    <col min="15" max="16384" width="9.140625" style="22"/>
  </cols>
  <sheetData>
    <row r="1" spans="2:15" ht="15" customHeight="1">
      <c r="B1" s="48"/>
    </row>
    <row r="2" spans="2:15" ht="15" customHeight="1">
      <c r="B2" s="860" t="s">
        <v>593</v>
      </c>
      <c r="C2" s="860"/>
    </row>
    <row r="3" spans="2:15" ht="15" customHeight="1">
      <c r="B3" s="860" t="s">
        <v>705</v>
      </c>
      <c r="C3" s="860"/>
    </row>
    <row r="4" spans="2:15" ht="15" customHeight="1">
      <c r="B4" s="731" t="s">
        <v>0</v>
      </c>
    </row>
    <row r="5" spans="2:15" ht="15" customHeight="1">
      <c r="B5" s="404"/>
    </row>
    <row r="6" spans="2:15" ht="15" customHeight="1">
      <c r="C6"/>
      <c r="D6" s="861" t="s">
        <v>885</v>
      </c>
      <c r="E6" s="861"/>
      <c r="F6" s="861"/>
      <c r="G6" s="861"/>
      <c r="H6" s="861"/>
      <c r="I6" s="861"/>
    </row>
    <row r="7" spans="2:15" s="76" customFormat="1" ht="39.950000000000003" customHeight="1">
      <c r="B7" s="78" t="s">
        <v>274</v>
      </c>
      <c r="C7" s="78" t="s">
        <v>275</v>
      </c>
      <c r="D7" s="328" t="s">
        <v>276</v>
      </c>
      <c r="E7" s="328" t="s">
        <v>277</v>
      </c>
      <c r="F7" s="79" t="s">
        <v>278</v>
      </c>
      <c r="G7" s="79" t="s">
        <v>279</v>
      </c>
      <c r="H7" s="79" t="s">
        <v>1</v>
      </c>
      <c r="I7" s="79" t="s">
        <v>280</v>
      </c>
      <c r="K7" s="722" t="s">
        <v>614</v>
      </c>
      <c r="N7" s="22"/>
    </row>
    <row r="8" spans="2:15" s="77" customFormat="1" ht="15" customHeight="1">
      <c r="B8" s="862" t="s">
        <v>281</v>
      </c>
      <c r="C8" s="587" t="s">
        <v>282</v>
      </c>
      <c r="D8" s="85"/>
      <c r="E8" s="85"/>
      <c r="F8" s="81">
        <v>0.5</v>
      </c>
      <c r="G8" s="85"/>
      <c r="H8" s="85"/>
      <c r="I8" s="85"/>
      <c r="K8"/>
      <c r="N8" s="22"/>
      <c r="O8" s="76"/>
    </row>
    <row r="9" spans="2:15" s="77" customFormat="1" ht="15" customHeight="1">
      <c r="B9" s="859"/>
      <c r="C9" s="587" t="s">
        <v>283</v>
      </c>
      <c r="D9" s="86">
        <v>39386.256747100255</v>
      </c>
      <c r="E9" s="86"/>
      <c r="F9" s="81">
        <v>0.7</v>
      </c>
      <c r="G9" s="86">
        <v>39430.801552361459</v>
      </c>
      <c r="H9" s="86">
        <v>27601.561086653011</v>
      </c>
      <c r="I9" s="86">
        <v>157.72320620944578</v>
      </c>
      <c r="J9" s="80"/>
      <c r="N9" s="22"/>
      <c r="O9" s="76"/>
    </row>
    <row r="10" spans="2:15" ht="15" customHeight="1">
      <c r="B10" s="858" t="s">
        <v>284</v>
      </c>
      <c r="C10" s="587" t="s">
        <v>282</v>
      </c>
      <c r="D10" s="86"/>
      <c r="E10" s="86"/>
      <c r="F10" s="81">
        <v>0.7</v>
      </c>
      <c r="G10" s="86"/>
      <c r="H10" s="86"/>
      <c r="I10" s="86"/>
      <c r="O10" s="76"/>
    </row>
    <row r="11" spans="2:15" ht="15" customHeight="1">
      <c r="B11" s="859"/>
      <c r="C11" s="587" t="s">
        <v>283</v>
      </c>
      <c r="D11" s="86">
        <v>817529.82432472624</v>
      </c>
      <c r="E11" s="86">
        <v>286708.91376129183</v>
      </c>
      <c r="F11" s="81">
        <v>0.9</v>
      </c>
      <c r="G11" s="86">
        <v>1046775.028324576</v>
      </c>
      <c r="H11" s="86">
        <v>942082.09661211842</v>
      </c>
      <c r="I11" s="86">
        <v>8374.2002265966057</v>
      </c>
      <c r="O11" s="76"/>
    </row>
    <row r="12" spans="2:15" ht="15" customHeight="1">
      <c r="B12" s="858" t="s">
        <v>285</v>
      </c>
      <c r="C12" s="587" t="s">
        <v>282</v>
      </c>
      <c r="D12" s="86"/>
      <c r="E12" s="86"/>
      <c r="F12" s="81">
        <v>1.1499999999999999</v>
      </c>
      <c r="G12" s="86"/>
      <c r="H12" s="86"/>
      <c r="I12" s="86"/>
      <c r="O12" s="76"/>
    </row>
    <row r="13" spans="2:15" ht="15" customHeight="1">
      <c r="B13" s="859"/>
      <c r="C13" s="587" t="s">
        <v>283</v>
      </c>
      <c r="D13" s="86">
        <v>114701.50643611813</v>
      </c>
      <c r="E13" s="86">
        <v>30715.257212990538</v>
      </c>
      <c r="F13" s="81">
        <v>1.1499999999999999</v>
      </c>
      <c r="G13" s="86">
        <v>117803.92854047255</v>
      </c>
      <c r="H13" s="86">
        <v>134994.98632750637</v>
      </c>
      <c r="I13" s="86">
        <v>3298.5099991332308</v>
      </c>
      <c r="O13" s="76"/>
    </row>
    <row r="14" spans="2:15" ht="15" customHeight="1">
      <c r="B14" s="858" t="s">
        <v>286</v>
      </c>
      <c r="C14" s="587" t="s">
        <v>282</v>
      </c>
      <c r="D14" s="86"/>
      <c r="E14" s="86"/>
      <c r="F14" s="81">
        <v>2.5</v>
      </c>
      <c r="G14" s="86"/>
      <c r="H14" s="86"/>
      <c r="I14" s="86"/>
      <c r="O14" s="76"/>
    </row>
    <row r="15" spans="2:15" ht="15" customHeight="1">
      <c r="B15" s="859"/>
      <c r="C15" s="587" t="s">
        <v>283</v>
      </c>
      <c r="D15" s="86">
        <v>15772.108913442642</v>
      </c>
      <c r="E15" s="86">
        <v>3273.450774561883</v>
      </c>
      <c r="F15" s="81">
        <v>2.5</v>
      </c>
      <c r="G15" s="86">
        <v>17485.776318087672</v>
      </c>
      <c r="H15" s="86">
        <v>43714.440795219183</v>
      </c>
      <c r="I15" s="86">
        <v>1398.8621054470138</v>
      </c>
      <c r="O15" s="76"/>
    </row>
    <row r="16" spans="2:15" ht="15" customHeight="1">
      <c r="B16" s="858" t="s">
        <v>287</v>
      </c>
      <c r="C16" s="587" t="s">
        <v>282</v>
      </c>
      <c r="D16" s="86"/>
      <c r="E16" s="86"/>
      <c r="F16" s="81"/>
      <c r="O16" s="76"/>
    </row>
    <row r="17" spans="1:9" ht="15" customHeight="1">
      <c r="B17" s="859"/>
      <c r="C17" s="587" t="s">
        <v>283</v>
      </c>
      <c r="D17" s="86">
        <v>1473.1952692756092</v>
      </c>
      <c r="E17" s="86">
        <v>2481.9998990796039</v>
      </c>
      <c r="F17" s="81"/>
      <c r="G17" s="86">
        <v>2845.6389920000001</v>
      </c>
      <c r="H17" s="86">
        <v>325.003265</v>
      </c>
      <c r="I17" s="86">
        <v>1368.21894748</v>
      </c>
    </row>
    <row r="18" spans="1:9" ht="15" customHeight="1">
      <c r="B18" s="863" t="s">
        <v>288</v>
      </c>
      <c r="C18" s="716" t="s">
        <v>282</v>
      </c>
      <c r="D18" s="717"/>
      <c r="E18" s="717"/>
      <c r="F18" s="718"/>
      <c r="G18" s="717"/>
      <c r="H18" s="717"/>
      <c r="I18" s="717"/>
    </row>
    <row r="19" spans="1:9" ht="15" customHeight="1" thickBot="1">
      <c r="B19" s="864"/>
      <c r="C19" s="588" t="s">
        <v>283</v>
      </c>
      <c r="D19" s="84">
        <f>SUM(D9:D18)</f>
        <v>988862.89169066283</v>
      </c>
      <c r="E19" s="84">
        <f>SUM(E9:E18)</f>
        <v>323179.62164792389</v>
      </c>
      <c r="F19" s="83"/>
      <c r="G19" s="84">
        <f>SUM(G9:G18)</f>
        <v>1224341.1737274977</v>
      </c>
      <c r="H19" s="84">
        <f>SUM(H9:H18)</f>
        <v>1148718.088086497</v>
      </c>
      <c r="I19" s="84">
        <f>SUM(I9:I18)</f>
        <v>14597.514484866297</v>
      </c>
    </row>
    <row r="20" spans="1:9" ht="15" customHeight="1" thickTop="1">
      <c r="B20" s="723"/>
      <c r="C20" s="450"/>
      <c r="D20" s="451"/>
      <c r="E20" s="451"/>
      <c r="F20" s="452"/>
      <c r="G20" s="451"/>
      <c r="H20" s="453"/>
      <c r="I20" s="451"/>
    </row>
    <row r="21" spans="1:9" ht="15" customHeight="1">
      <c r="B21" s="28"/>
      <c r="C21" s="28"/>
      <c r="D21" s="28"/>
      <c r="E21" s="28"/>
      <c r="F21" s="28"/>
      <c r="G21" s="28"/>
      <c r="H21" s="28"/>
      <c r="I21" s="404"/>
    </row>
    <row r="22" spans="1:9" ht="15" customHeight="1">
      <c r="A22" s="82"/>
      <c r="C22"/>
      <c r="D22" s="861" t="s">
        <v>667</v>
      </c>
      <c r="E22" s="861"/>
      <c r="F22" s="861"/>
      <c r="G22" s="861"/>
      <c r="H22" s="861"/>
      <c r="I22" s="861"/>
    </row>
    <row r="23" spans="1:9" ht="39.950000000000003" customHeight="1">
      <c r="A23" s="76"/>
      <c r="B23" s="78" t="s">
        <v>274</v>
      </c>
      <c r="C23" s="78" t="s">
        <v>275</v>
      </c>
      <c r="D23" s="328" t="s">
        <v>276</v>
      </c>
      <c r="E23" s="328" t="s">
        <v>277</v>
      </c>
      <c r="F23" s="79" t="s">
        <v>278</v>
      </c>
      <c r="G23" s="79" t="s">
        <v>279</v>
      </c>
      <c r="H23" s="79" t="s">
        <v>1</v>
      </c>
      <c r="I23" s="79" t="s">
        <v>280</v>
      </c>
    </row>
    <row r="24" spans="1:9" ht="15" customHeight="1">
      <c r="A24" s="77"/>
      <c r="B24" s="862" t="s">
        <v>281</v>
      </c>
      <c r="C24" s="587" t="s">
        <v>282</v>
      </c>
      <c r="D24" s="85">
        <v>0</v>
      </c>
      <c r="E24" s="85">
        <v>0</v>
      </c>
      <c r="F24" s="81">
        <v>0.5</v>
      </c>
      <c r="G24" s="85">
        <v>0</v>
      </c>
      <c r="H24" s="85">
        <v>0</v>
      </c>
      <c r="I24" s="85">
        <v>0</v>
      </c>
    </row>
    <row r="25" spans="1:9" ht="15" customHeight="1">
      <c r="A25" s="77"/>
      <c r="B25" s="859"/>
      <c r="C25" s="587" t="s">
        <v>283</v>
      </c>
      <c r="D25" s="86">
        <v>45089.856451138781</v>
      </c>
      <c r="E25" s="86">
        <v>0</v>
      </c>
      <c r="F25" s="81">
        <v>0.7</v>
      </c>
      <c r="G25" s="86">
        <v>45144.139392522389</v>
      </c>
      <c r="H25" s="86">
        <v>31600.897574765673</v>
      </c>
      <c r="I25" s="86">
        <v>180.57655757008956</v>
      </c>
    </row>
    <row r="26" spans="1:9" ht="15" customHeight="1">
      <c r="B26" s="858" t="s">
        <v>284</v>
      </c>
      <c r="C26" s="587" t="s">
        <v>282</v>
      </c>
      <c r="D26" s="86">
        <v>0</v>
      </c>
      <c r="E26" s="86">
        <v>0</v>
      </c>
      <c r="F26" s="81">
        <v>0.7</v>
      </c>
      <c r="G26" s="86">
        <v>0</v>
      </c>
      <c r="H26" s="86">
        <v>0</v>
      </c>
      <c r="I26" s="86"/>
    </row>
    <row r="27" spans="1:9" ht="15" customHeight="1">
      <c r="B27" s="859"/>
      <c r="C27" s="587" t="s">
        <v>283</v>
      </c>
      <c r="D27" s="86">
        <v>850623.55400242738</v>
      </c>
      <c r="E27" s="86">
        <v>330340.34920414275</v>
      </c>
      <c r="F27" s="81">
        <v>0.9</v>
      </c>
      <c r="G27" s="86">
        <v>1118908.1582115665</v>
      </c>
      <c r="H27" s="86">
        <v>1007017.3423904101</v>
      </c>
      <c r="I27" s="86">
        <v>8951.2652656925311</v>
      </c>
    </row>
    <row r="28" spans="1:9" ht="15" customHeight="1">
      <c r="B28" s="858" t="s">
        <v>285</v>
      </c>
      <c r="C28" s="587" t="s">
        <v>282</v>
      </c>
      <c r="D28" s="86">
        <v>0</v>
      </c>
      <c r="E28" s="86">
        <v>0</v>
      </c>
      <c r="F28" s="81">
        <v>1.1499999999999999</v>
      </c>
      <c r="G28" s="86">
        <v>0</v>
      </c>
      <c r="H28" s="86"/>
      <c r="I28" s="86"/>
    </row>
    <row r="29" spans="1:9" ht="15" customHeight="1">
      <c r="B29" s="859"/>
      <c r="C29" s="587" t="s">
        <v>283</v>
      </c>
      <c r="D29" s="86">
        <v>107937.17368120032</v>
      </c>
      <c r="E29" s="86">
        <v>34584.318204121584</v>
      </c>
      <c r="F29" s="81">
        <v>1.1499999999999999</v>
      </c>
      <c r="G29" s="86">
        <v>111533.26895563448</v>
      </c>
      <c r="H29" s="86">
        <v>127751.7947829734</v>
      </c>
      <c r="I29" s="86">
        <v>3122.9315307577649</v>
      </c>
    </row>
    <row r="30" spans="1:9" ht="15" customHeight="1">
      <c r="B30" s="858" t="s">
        <v>286</v>
      </c>
      <c r="C30" s="587" t="s">
        <v>282</v>
      </c>
      <c r="D30" s="86">
        <v>0</v>
      </c>
      <c r="E30" s="86">
        <v>0</v>
      </c>
      <c r="F30" s="81">
        <v>2.5</v>
      </c>
      <c r="G30" s="86">
        <v>0</v>
      </c>
      <c r="H30" s="86"/>
      <c r="I30" s="86"/>
    </row>
    <row r="31" spans="1:9" ht="15" customHeight="1">
      <c r="B31" s="859"/>
      <c r="C31" s="587" t="s">
        <v>283</v>
      </c>
      <c r="D31" s="86">
        <v>16319.739768285719</v>
      </c>
      <c r="E31" s="86">
        <v>3273.450774561883</v>
      </c>
      <c r="F31" s="81">
        <v>2.5</v>
      </c>
      <c r="G31" s="86">
        <v>18129.832292927778</v>
      </c>
      <c r="H31" s="86">
        <v>45324.580732319475</v>
      </c>
      <c r="I31" s="86">
        <v>1450.386583434223</v>
      </c>
    </row>
    <row r="32" spans="1:9" ht="15" customHeight="1">
      <c r="B32" s="858" t="s">
        <v>287</v>
      </c>
      <c r="C32" s="587" t="s">
        <v>282</v>
      </c>
      <c r="D32" s="86">
        <v>0</v>
      </c>
      <c r="E32" s="86">
        <v>0</v>
      </c>
      <c r="F32" s="81"/>
      <c r="G32" s="86">
        <v>0</v>
      </c>
      <c r="H32" s="86"/>
      <c r="I32" s="86"/>
    </row>
    <row r="33" spans="1:9" ht="15" customHeight="1">
      <c r="B33" s="859"/>
      <c r="C33" s="587" t="s">
        <v>283</v>
      </c>
      <c r="D33" s="86">
        <v>6133.6741019587216</v>
      </c>
      <c r="E33" s="86">
        <v>3012.4394297452718</v>
      </c>
      <c r="F33" s="81"/>
      <c r="G33" s="86">
        <v>7878.1659200000004</v>
      </c>
      <c r="H33" s="86">
        <v>12660.658660000001</v>
      </c>
      <c r="I33" s="86">
        <v>1812.0923051200002</v>
      </c>
    </row>
    <row r="34" spans="1:9" ht="15" customHeight="1">
      <c r="B34" s="863" t="s">
        <v>288</v>
      </c>
      <c r="C34" s="716" t="s">
        <v>282</v>
      </c>
      <c r="D34" s="717">
        <v>0</v>
      </c>
      <c r="E34" s="717">
        <v>0</v>
      </c>
      <c r="F34" s="718"/>
      <c r="G34" s="717">
        <v>0</v>
      </c>
      <c r="H34" s="717">
        <v>0</v>
      </c>
      <c r="I34" s="717">
        <v>0</v>
      </c>
    </row>
    <row r="35" spans="1:9" ht="15" customHeight="1" thickBot="1">
      <c r="B35" s="864"/>
      <c r="C35" s="588" t="s">
        <v>283</v>
      </c>
      <c r="D35" s="84">
        <v>1026103.998005011</v>
      </c>
      <c r="E35" s="84">
        <v>371210.55761257152</v>
      </c>
      <c r="F35" s="83"/>
      <c r="G35" s="84">
        <v>1301593.5647726511</v>
      </c>
      <c r="H35" s="84">
        <v>1224355.2741404688</v>
      </c>
      <c r="I35" s="84">
        <v>15517.25224257461</v>
      </c>
    </row>
    <row r="36" spans="1:9" ht="15" customHeight="1" thickTop="1"/>
    <row r="37" spans="1:9" ht="15" customHeight="1">
      <c r="A37" s="82"/>
    </row>
    <row r="38" spans="1:9" ht="15" customHeight="1">
      <c r="I38" s="856" t="s">
        <v>614</v>
      </c>
    </row>
    <row r="39" spans="1:9" ht="15" customHeight="1">
      <c r="I39" s="856"/>
    </row>
    <row r="40" spans="1:9" ht="32.25" customHeight="1">
      <c r="B40" s="865" t="s">
        <v>1001</v>
      </c>
      <c r="C40" s="865"/>
      <c r="D40" s="865"/>
      <c r="E40" s="865"/>
      <c r="F40" s="865"/>
      <c r="G40" s="849"/>
    </row>
  </sheetData>
  <mergeCells count="18">
    <mergeCell ref="B30:B31"/>
    <mergeCell ref="B32:B33"/>
    <mergeCell ref="B34:B35"/>
    <mergeCell ref="I38:I39"/>
    <mergeCell ref="B40:F40"/>
    <mergeCell ref="B28:B29"/>
    <mergeCell ref="B26:B27"/>
    <mergeCell ref="B2:C2"/>
    <mergeCell ref="B3:C3"/>
    <mergeCell ref="D6:I6"/>
    <mergeCell ref="B8:B9"/>
    <mergeCell ref="B10:B11"/>
    <mergeCell ref="B12:B13"/>
    <mergeCell ref="B14:B15"/>
    <mergeCell ref="B16:B17"/>
    <mergeCell ref="B18:B19"/>
    <mergeCell ref="D22:I22"/>
    <mergeCell ref="B24:B25"/>
  </mergeCells>
  <hyperlinks>
    <hyperlink ref="K7" location="Índice!A1" display="Back to the Index"/>
    <hyperlink ref="I38" location="Índice!A1" display="Back to the Index"/>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I48"/>
  <sheetViews>
    <sheetView showGridLines="0" showZeros="0" zoomScaleNormal="100" workbookViewId="0">
      <selection activeCell="B2" sqref="B2:D2"/>
    </sheetView>
  </sheetViews>
  <sheetFormatPr defaultRowHeight="15" customHeight="1"/>
  <cols>
    <col min="1" max="1" width="12.7109375" style="186" customWidth="1"/>
    <col min="2" max="2" width="55.7109375" style="186" customWidth="1"/>
    <col min="3" max="3" width="15.7109375" style="162" customWidth="1"/>
    <col min="4" max="4" width="5.7109375" style="186" customWidth="1"/>
    <col min="5" max="5" width="15.7109375" style="186" customWidth="1"/>
    <col min="6" max="6" width="8.7109375" style="186" customWidth="1"/>
    <col min="7" max="7" width="12.7109375" style="186" customWidth="1"/>
    <col min="8" max="16384" width="9.140625" style="186"/>
  </cols>
  <sheetData>
    <row r="2" spans="2:7" ht="15" customHeight="1">
      <c r="B2" s="402" t="s">
        <v>471</v>
      </c>
    </row>
    <row r="3" spans="2:7" ht="15" customHeight="1">
      <c r="B3" s="760" t="s">
        <v>472</v>
      </c>
    </row>
    <row r="4" spans="2:7" ht="15" customHeight="1">
      <c r="B4" s="756" t="s">
        <v>0</v>
      </c>
      <c r="C4" s="756"/>
      <c r="E4" s="754"/>
    </row>
    <row r="5" spans="2:7" ht="15" customHeight="1">
      <c r="B5" s="756"/>
      <c r="C5" s="756"/>
      <c r="E5" s="754"/>
    </row>
    <row r="6" spans="2:7" ht="15" customHeight="1">
      <c r="C6" s="757" t="s">
        <v>886</v>
      </c>
      <c r="E6" s="757" t="s">
        <v>667</v>
      </c>
    </row>
    <row r="7" spans="2:7" ht="15" customHeight="1">
      <c r="C7" s="555" t="s">
        <v>297</v>
      </c>
      <c r="D7"/>
      <c r="E7" s="555" t="s">
        <v>297</v>
      </c>
      <c r="G7" s="856" t="s">
        <v>614</v>
      </c>
    </row>
    <row r="8" spans="2:7" ht="15" customHeight="1">
      <c r="B8" s="228" t="s">
        <v>473</v>
      </c>
      <c r="C8" s="472"/>
      <c r="D8"/>
      <c r="E8" s="472"/>
      <c r="G8" s="856"/>
    </row>
    <row r="9" spans="2:7" ht="15" customHeight="1">
      <c r="B9" s="310" t="s">
        <v>474</v>
      </c>
      <c r="C9" s="305">
        <v>5419.0619017338395</v>
      </c>
      <c r="D9"/>
      <c r="E9" s="305">
        <v>5468</v>
      </c>
      <c r="G9"/>
    </row>
    <row r="10" spans="2:7" ht="15" customHeight="1">
      <c r="B10" s="310" t="s">
        <v>475</v>
      </c>
      <c r="C10" s="305">
        <v>3131.2063475253317</v>
      </c>
      <c r="D10"/>
      <c r="E10" s="305">
        <v>2870</v>
      </c>
    </row>
    <row r="11" spans="2:7" ht="15" customHeight="1">
      <c r="B11" s="310" t="s">
        <v>476</v>
      </c>
      <c r="C11" s="305">
        <v>1759.51601545738</v>
      </c>
      <c r="D11"/>
      <c r="E11" s="305">
        <v>1574</v>
      </c>
    </row>
    <row r="12" spans="2:7" ht="15" customHeight="1">
      <c r="B12" s="310" t="s">
        <v>477</v>
      </c>
      <c r="C12" s="305">
        <v>4998.0624757023097</v>
      </c>
      <c r="D12"/>
      <c r="E12" s="305">
        <v>3092</v>
      </c>
    </row>
    <row r="13" spans="2:7" ht="15" customHeight="1">
      <c r="B13" s="166" t="s">
        <v>478</v>
      </c>
      <c r="C13" s="187"/>
      <c r="D13"/>
      <c r="E13" s="187"/>
    </row>
    <row r="14" spans="2:7" ht="15" customHeight="1">
      <c r="B14" s="310" t="s">
        <v>474</v>
      </c>
      <c r="C14" s="305">
        <v>13048.836338413899</v>
      </c>
      <c r="D14"/>
      <c r="E14" s="305">
        <v>17454</v>
      </c>
    </row>
    <row r="15" spans="2:7" ht="15" customHeight="1">
      <c r="B15" s="310" t="s">
        <v>475</v>
      </c>
      <c r="C15" s="305">
        <v>9809.1041187339597</v>
      </c>
      <c r="D15"/>
      <c r="E15" s="305">
        <v>10228</v>
      </c>
    </row>
    <row r="16" spans="2:7" ht="15" customHeight="1">
      <c r="B16" s="310" t="s">
        <v>476</v>
      </c>
      <c r="C16" s="305">
        <v>8091.7441544481098</v>
      </c>
      <c r="D16"/>
      <c r="E16" s="305">
        <v>4794</v>
      </c>
    </row>
    <row r="17" spans="1:9" ht="15" customHeight="1">
      <c r="B17" s="310" t="s">
        <v>477</v>
      </c>
      <c r="C17" s="305">
        <v>12030.0798605089</v>
      </c>
      <c r="D17"/>
      <c r="E17" s="305">
        <v>10185</v>
      </c>
    </row>
    <row r="18" spans="1:9" ht="15" customHeight="1">
      <c r="B18" s="166" t="s">
        <v>479</v>
      </c>
      <c r="C18" s="187"/>
      <c r="D18"/>
      <c r="E18" s="187"/>
    </row>
    <row r="19" spans="1:9" ht="15" customHeight="1">
      <c r="B19" s="310" t="s">
        <v>474</v>
      </c>
      <c r="C19" s="305"/>
      <c r="D19"/>
      <c r="E19" s="305"/>
    </row>
    <row r="20" spans="1:9" ht="15" customHeight="1">
      <c r="B20" s="310" t="s">
        <v>475</v>
      </c>
      <c r="C20" s="305"/>
      <c r="D20"/>
      <c r="E20" s="305"/>
    </row>
    <row r="21" spans="1:9" ht="15" customHeight="1">
      <c r="B21" s="310" t="s">
        <v>476</v>
      </c>
      <c r="C21" s="305"/>
      <c r="D21"/>
      <c r="E21" s="305"/>
    </row>
    <row r="22" spans="1:9" ht="15" customHeight="1">
      <c r="B22" s="310" t="s">
        <v>477</v>
      </c>
      <c r="C22" s="305"/>
      <c r="D22"/>
      <c r="E22" s="305"/>
    </row>
    <row r="23" spans="1:9" ht="15" customHeight="1">
      <c r="B23" s="166" t="s">
        <v>480</v>
      </c>
      <c r="C23" s="187"/>
      <c r="D23"/>
      <c r="E23" s="187"/>
    </row>
    <row r="24" spans="1:9" ht="15" customHeight="1">
      <c r="B24" s="310" t="s">
        <v>474</v>
      </c>
      <c r="C24" s="305"/>
      <c r="D24"/>
      <c r="E24" s="305"/>
    </row>
    <row r="25" spans="1:9" ht="15" customHeight="1">
      <c r="B25" s="310" t="s">
        <v>475</v>
      </c>
      <c r="C25" s="305"/>
      <c r="D25"/>
      <c r="E25" s="305"/>
    </row>
    <row r="26" spans="1:9" ht="15" customHeight="1">
      <c r="B26" s="310" t="s">
        <v>476</v>
      </c>
      <c r="C26" s="305"/>
      <c r="D26"/>
      <c r="E26" s="305"/>
    </row>
    <row r="27" spans="1:9" ht="15" customHeight="1" thickBot="1">
      <c r="B27" s="311" t="s">
        <v>477</v>
      </c>
      <c r="C27" s="312"/>
      <c r="D27"/>
      <c r="E27" s="312"/>
    </row>
    <row r="28" spans="1:9" ht="15" customHeight="1" thickTop="1"/>
    <row r="29" spans="1:9" s="162" customFormat="1" ht="35.25" customHeight="1">
      <c r="A29" s="767"/>
      <c r="B29" s="921" t="s">
        <v>979</v>
      </c>
      <c r="C29" s="921"/>
      <c r="D29" s="921"/>
      <c r="E29" s="921"/>
      <c r="F29" s="768"/>
      <c r="G29" s="768"/>
      <c r="H29" s="768"/>
      <c r="I29" s="768"/>
    </row>
    <row r="30" spans="1:9" s="190" customFormat="1" ht="15" customHeight="1"/>
    <row r="31" spans="1:9" s="190" customFormat="1" ht="15" customHeight="1"/>
    <row r="32" spans="1:9" s="190" customFormat="1" ht="15" customHeight="1"/>
    <row r="33" spans="5:9" s="190" customFormat="1" ht="15" customHeight="1"/>
    <row r="34" spans="5:9" s="188" customFormat="1" ht="15" customHeight="1">
      <c r="E34" s="189"/>
      <c r="F34" s="189"/>
      <c r="G34" s="189"/>
      <c r="H34" s="189"/>
      <c r="I34" s="189"/>
    </row>
    <row r="35" spans="5:9" s="190" customFormat="1" ht="15" customHeight="1"/>
    <row r="36" spans="5:9" s="190" customFormat="1" ht="15" customHeight="1"/>
    <row r="37" spans="5:9" s="190" customFormat="1" ht="15" customHeight="1"/>
    <row r="38" spans="5:9" s="190" customFormat="1" ht="15" customHeight="1"/>
    <row r="39" spans="5:9" s="188" customFormat="1" ht="15" customHeight="1">
      <c r="E39" s="189"/>
      <c r="F39" s="189"/>
      <c r="G39" s="189"/>
      <c r="H39" s="189"/>
      <c r="I39" s="189"/>
    </row>
    <row r="40" spans="5:9" s="190" customFormat="1" ht="15" customHeight="1"/>
    <row r="41" spans="5:9" s="190" customFormat="1" ht="15" customHeight="1"/>
    <row r="42" spans="5:9" s="190" customFormat="1" ht="15" customHeight="1"/>
    <row r="43" spans="5:9" s="190" customFormat="1" ht="15" customHeight="1"/>
    <row r="44" spans="5:9" s="188" customFormat="1" ht="15" customHeight="1">
      <c r="E44" s="189"/>
      <c r="F44" s="189"/>
      <c r="G44" s="189"/>
      <c r="H44" s="189"/>
      <c r="I44" s="189"/>
    </row>
    <row r="45" spans="5:9" s="190" customFormat="1" ht="15" customHeight="1"/>
    <row r="46" spans="5:9" s="190" customFormat="1" ht="15" customHeight="1"/>
    <row r="47" spans="5:9" s="190" customFormat="1" ht="15" customHeight="1"/>
    <row r="48" spans="5:9" s="190" customFormat="1" ht="15" customHeight="1"/>
  </sheetData>
  <mergeCells count="2">
    <mergeCell ref="G7:G8"/>
    <mergeCell ref="B29:E29"/>
  </mergeCells>
  <hyperlinks>
    <hyperlink ref="G7" location="Índice!A1" display="Back to the Index"/>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Y145"/>
  <sheetViews>
    <sheetView showGridLines="0" showZeros="0" zoomScaleNormal="100" workbookViewId="0">
      <selection activeCell="B3" sqref="B3:J3"/>
    </sheetView>
  </sheetViews>
  <sheetFormatPr defaultRowHeight="15" customHeight="1"/>
  <cols>
    <col min="1" max="1" width="12.7109375" style="170" customWidth="1"/>
    <col min="2" max="4" width="9.7109375" style="170" customWidth="1"/>
    <col min="5" max="5" width="5.7109375" style="178" customWidth="1"/>
    <col min="6" max="8" width="9.7109375" style="170" customWidth="1"/>
    <col min="9" max="9" width="5.7109375" style="178" customWidth="1"/>
    <col min="10" max="12" width="9.7109375" style="170" customWidth="1"/>
    <col min="13" max="13" width="5.7109375" style="170" customWidth="1"/>
    <col min="14" max="16" width="9.7109375" style="170" customWidth="1"/>
    <col min="17" max="17" width="5.7109375" style="170" customWidth="1"/>
    <col min="18" max="20" width="9.7109375" style="170" customWidth="1"/>
    <col min="21" max="21" width="5.7109375" style="170" customWidth="1"/>
    <col min="22" max="24" width="9.7109375" style="170" customWidth="1"/>
    <col min="25" max="25" width="5.7109375" style="170" customWidth="1"/>
    <col min="26" max="16384" width="9.140625" style="170"/>
  </cols>
  <sheetData>
    <row r="1" spans="1:25" ht="15" customHeight="1">
      <c r="A1" s="191"/>
    </row>
    <row r="2" spans="1:25" ht="15" customHeight="1">
      <c r="A2" s="191"/>
      <c r="B2" s="934" t="s">
        <v>890</v>
      </c>
      <c r="C2" s="934"/>
      <c r="D2" s="934"/>
      <c r="E2" s="934"/>
      <c r="F2" s="934"/>
      <c r="G2" s="934"/>
      <c r="H2" s="934"/>
      <c r="I2" s="934"/>
      <c r="J2" s="934"/>
      <c r="K2"/>
      <c r="L2"/>
      <c r="O2" s="856" t="s">
        <v>614</v>
      </c>
    </row>
    <row r="3" spans="1:25" ht="15" customHeight="1">
      <c r="A3" s="191"/>
      <c r="B3" s="935" t="s">
        <v>481</v>
      </c>
      <c r="C3" s="935"/>
      <c r="D3" s="935"/>
      <c r="E3" s="935"/>
      <c r="F3" s="935"/>
      <c r="G3" s="935"/>
      <c r="H3" s="935"/>
      <c r="I3" s="935"/>
      <c r="J3" s="935"/>
      <c r="K3" s="759"/>
      <c r="L3" s="759"/>
      <c r="O3" s="856"/>
    </row>
    <row r="4" spans="1:25" s="191" customFormat="1" ht="15" customHeight="1">
      <c r="B4" s="935" t="s">
        <v>702</v>
      </c>
      <c r="C4" s="935"/>
      <c r="D4" s="935"/>
      <c r="E4" s="935"/>
      <c r="F4" s="935"/>
      <c r="G4" s="935"/>
      <c r="H4" s="935"/>
      <c r="I4" s="935"/>
      <c r="J4" s="935"/>
      <c r="K4" s="759"/>
      <c r="L4" s="759"/>
    </row>
    <row r="5" spans="1:25" s="191" customFormat="1" ht="15" customHeight="1">
      <c r="B5" s="935" t="s">
        <v>703</v>
      </c>
      <c r="C5" s="935"/>
      <c r="D5" s="935"/>
      <c r="E5" s="935"/>
      <c r="F5" s="935"/>
      <c r="G5" s="935"/>
      <c r="H5" s="935"/>
      <c r="I5" s="935"/>
      <c r="J5" s="935"/>
      <c r="K5" s="759"/>
      <c r="L5" s="759"/>
    </row>
    <row r="6" spans="1:25" s="191" customFormat="1" ht="15" customHeight="1">
      <c r="B6" s="895" t="s">
        <v>0</v>
      </c>
      <c r="C6" s="895"/>
      <c r="D6" s="193"/>
      <c r="E6" s="193"/>
      <c r="F6" s="193"/>
      <c r="G6" s="193"/>
      <c r="H6" s="193"/>
      <c r="I6" s="193"/>
      <c r="J6" s="193"/>
      <c r="N6" s="203"/>
      <c r="O6" s="176"/>
      <c r="P6" s="176"/>
      <c r="Q6" s="200"/>
      <c r="R6" s="176"/>
      <c r="S6" s="176"/>
      <c r="T6" s="176"/>
      <c r="U6" s="200"/>
      <c r="V6" s="176"/>
      <c r="W6" s="176"/>
      <c r="X6" s="176"/>
      <c r="Y6" s="170"/>
    </row>
    <row r="7" spans="1:25" s="191" customFormat="1" ht="15" customHeight="1">
      <c r="B7" s="756"/>
      <c r="C7" s="756"/>
      <c r="D7" s="193"/>
      <c r="E7" s="193"/>
      <c r="F7" s="193"/>
      <c r="G7" s="193"/>
      <c r="H7" s="193"/>
      <c r="I7" s="193"/>
      <c r="J7" s="193"/>
      <c r="N7" s="203"/>
      <c r="O7" s="176"/>
      <c r="P7" s="176"/>
      <c r="Q7" s="200"/>
      <c r="R7" s="176"/>
      <c r="S7" s="176"/>
      <c r="T7" s="176"/>
      <c r="U7" s="200"/>
      <c r="V7" s="176"/>
      <c r="W7" s="176"/>
      <c r="X7" s="176"/>
      <c r="Y7" s="170"/>
    </row>
    <row r="8" spans="1:25" s="194" customFormat="1" ht="24.95" customHeight="1">
      <c r="B8" s="195" t="s">
        <v>482</v>
      </c>
      <c r="C8" s="196" t="s">
        <v>458</v>
      </c>
      <c r="D8" s="448" t="s">
        <v>483</v>
      </c>
      <c r="E8" s="197"/>
      <c r="F8" s="195" t="s">
        <v>482</v>
      </c>
      <c r="G8" s="196" t="s">
        <v>458</v>
      </c>
      <c r="H8" s="448" t="s">
        <v>483</v>
      </c>
      <c r="I8" s="197"/>
      <c r="J8" s="198" t="s">
        <v>482</v>
      </c>
      <c r="K8" s="199" t="s">
        <v>458</v>
      </c>
      <c r="L8" s="448" t="s">
        <v>483</v>
      </c>
      <c r="N8" s="195" t="s">
        <v>482</v>
      </c>
      <c r="O8" s="196" t="s">
        <v>458</v>
      </c>
      <c r="P8" s="448" t="s">
        <v>483</v>
      </c>
      <c r="Q8" s="197"/>
      <c r="R8" s="195" t="s">
        <v>482</v>
      </c>
      <c r="S8" s="196" t="s">
        <v>458</v>
      </c>
      <c r="T8" s="448" t="s">
        <v>483</v>
      </c>
      <c r="U8" s="197"/>
      <c r="V8" s="195" t="s">
        <v>482</v>
      </c>
      <c r="W8" s="196" t="s">
        <v>458</v>
      </c>
      <c r="X8" s="448" t="s">
        <v>483</v>
      </c>
    </row>
    <row r="9" spans="1:25" ht="15" customHeight="1">
      <c r="B9" s="320">
        <v>43283</v>
      </c>
      <c r="C9" s="172">
        <v>4971.8867128090687</v>
      </c>
      <c r="D9" s="172">
        <v>-747.9794708928938</v>
      </c>
      <c r="E9" s="321"/>
      <c r="F9" s="483">
        <v>43346</v>
      </c>
      <c r="G9" s="172">
        <v>2813.2162022198727</v>
      </c>
      <c r="H9" s="172">
        <v>775.05088529726197</v>
      </c>
      <c r="I9" s="321"/>
      <c r="J9" s="320">
        <v>43409</v>
      </c>
      <c r="K9" s="172">
        <v>1905.6890370358476</v>
      </c>
      <c r="L9" s="172">
        <v>121.07482329325042</v>
      </c>
      <c r="M9" s="206"/>
      <c r="N9" s="320">
        <v>43474</v>
      </c>
      <c r="O9" s="172">
        <v>3314.0070789143883</v>
      </c>
      <c r="P9" s="172">
        <v>-384.81443711489948</v>
      </c>
      <c r="Q9" s="321"/>
      <c r="R9" s="320">
        <v>43537</v>
      </c>
      <c r="S9" s="172">
        <v>3647.3975065570098</v>
      </c>
      <c r="T9" s="172">
        <v>1354.1343336772989</v>
      </c>
      <c r="U9" s="321"/>
      <c r="V9" s="320">
        <v>43602</v>
      </c>
      <c r="W9" s="172">
        <v>3421.0104105364021</v>
      </c>
      <c r="X9" s="172">
        <v>859.69477658716357</v>
      </c>
      <c r="Y9" s="325"/>
    </row>
    <row r="10" spans="1:25" ht="15" customHeight="1">
      <c r="B10" s="322">
        <v>43284</v>
      </c>
      <c r="C10" s="305">
        <v>4576.1755963833921</v>
      </c>
      <c r="D10" s="305">
        <v>461.66283253995709</v>
      </c>
      <c r="E10" s="321"/>
      <c r="F10" s="322">
        <v>43347</v>
      </c>
      <c r="G10" s="305">
        <v>2714.1160657098876</v>
      </c>
      <c r="H10" s="305">
        <v>793.87340582613774</v>
      </c>
      <c r="I10" s="321"/>
      <c r="J10" s="322">
        <v>43410</v>
      </c>
      <c r="K10" s="305">
        <v>1897.9147544330231</v>
      </c>
      <c r="L10" s="305">
        <v>1023.486458308519</v>
      </c>
      <c r="M10" s="206"/>
      <c r="N10" s="322">
        <v>43475</v>
      </c>
      <c r="O10" s="305">
        <v>3287.2712822629774</v>
      </c>
      <c r="P10" s="305">
        <v>-746.46218325391703</v>
      </c>
      <c r="Q10" s="321"/>
      <c r="R10" s="322">
        <v>43538</v>
      </c>
      <c r="S10" s="305">
        <v>3629.9378076142539</v>
      </c>
      <c r="T10" s="305">
        <v>1555.431890594431</v>
      </c>
      <c r="U10" s="321"/>
      <c r="V10" s="322">
        <v>43605</v>
      </c>
      <c r="W10" s="305">
        <v>3724.3765667257499</v>
      </c>
      <c r="X10" s="305">
        <v>1615.6261608518612</v>
      </c>
    </row>
    <row r="11" spans="1:25" ht="15" customHeight="1">
      <c r="B11" s="322">
        <v>43285</v>
      </c>
      <c r="C11" s="305">
        <v>4538.6932196244525</v>
      </c>
      <c r="D11" s="305">
        <v>-669.83959064692772</v>
      </c>
      <c r="E11" s="321"/>
      <c r="F11" s="322">
        <v>43348</v>
      </c>
      <c r="G11" s="305">
        <v>2723.7641032302554</v>
      </c>
      <c r="H11" s="305">
        <v>-922.29021646633987</v>
      </c>
      <c r="I11" s="321"/>
      <c r="J11" s="322">
        <v>43411</v>
      </c>
      <c r="K11" s="305">
        <v>1759.5160154573755</v>
      </c>
      <c r="L11" s="305">
        <v>-285.69269444175853</v>
      </c>
      <c r="M11" s="206"/>
      <c r="N11" s="322">
        <v>43476</v>
      </c>
      <c r="O11" s="305">
        <v>3388.5323081327492</v>
      </c>
      <c r="P11" s="305">
        <v>-520.79943908789164</v>
      </c>
      <c r="Q11" s="321"/>
      <c r="R11" s="322">
        <v>43539</v>
      </c>
      <c r="S11" s="305">
        <v>3583.0169110917927</v>
      </c>
      <c r="T11" s="305">
        <v>-295.91322499164136</v>
      </c>
      <c r="U11" s="321"/>
      <c r="V11" s="322">
        <v>43606</v>
      </c>
      <c r="W11" s="305">
        <v>2752.1898950621562</v>
      </c>
      <c r="X11" s="305">
        <v>-1595.7319517624294</v>
      </c>
    </row>
    <row r="12" spans="1:25" ht="15" customHeight="1">
      <c r="B12" s="322">
        <v>43286</v>
      </c>
      <c r="C12" s="305">
        <v>4134.6019726008435</v>
      </c>
      <c r="D12" s="305">
        <v>-846.32098022316086</v>
      </c>
      <c r="E12" s="321"/>
      <c r="F12" s="322">
        <v>43349</v>
      </c>
      <c r="G12" s="305">
        <v>2885.5235753361162</v>
      </c>
      <c r="H12" s="305">
        <v>1121.8121743585161</v>
      </c>
      <c r="I12" s="321"/>
      <c r="J12" s="322">
        <v>43412</v>
      </c>
      <c r="K12" s="305">
        <v>1808.8361687270301</v>
      </c>
      <c r="L12" s="305">
        <v>-1630.9061888045514</v>
      </c>
      <c r="M12" s="206"/>
      <c r="N12" s="322">
        <v>43479</v>
      </c>
      <c r="O12" s="305">
        <v>3406.7751467098283</v>
      </c>
      <c r="P12" s="305">
        <v>-1326.9727138957178</v>
      </c>
      <c r="Q12" s="321"/>
      <c r="R12" s="322">
        <v>43542</v>
      </c>
      <c r="S12" s="305">
        <v>3594.7107184442193</v>
      </c>
      <c r="T12" s="305">
        <v>1323.1253309258509</v>
      </c>
      <c r="U12" s="321"/>
      <c r="V12" s="322">
        <v>43607</v>
      </c>
      <c r="W12" s="305">
        <v>2613.004370369988</v>
      </c>
      <c r="X12" s="305">
        <v>-2004.9704774718591</v>
      </c>
    </row>
    <row r="13" spans="1:25" ht="15" customHeight="1">
      <c r="B13" s="322">
        <v>43287</v>
      </c>
      <c r="C13" s="305">
        <v>4100.1752363812093</v>
      </c>
      <c r="D13" s="305">
        <v>179.67394062941932</v>
      </c>
      <c r="E13" s="321"/>
      <c r="F13" s="322">
        <v>43350</v>
      </c>
      <c r="G13" s="305">
        <v>2733.4104051458717</v>
      </c>
      <c r="H13" s="305">
        <v>700.83078618130969</v>
      </c>
      <c r="I13" s="321"/>
      <c r="J13" s="322">
        <v>43413</v>
      </c>
      <c r="K13" s="305">
        <v>1905.4235353563697</v>
      </c>
      <c r="L13" s="305">
        <v>-1203.0775883227702</v>
      </c>
      <c r="M13" s="206"/>
      <c r="N13" s="322">
        <v>43480</v>
      </c>
      <c r="O13" s="305">
        <v>3357.1861803140855</v>
      </c>
      <c r="P13" s="305">
        <v>1116.5961869662851</v>
      </c>
      <c r="Q13" s="171"/>
      <c r="R13" s="322">
        <v>43543</v>
      </c>
      <c r="S13" s="305">
        <v>3039.3731481066393</v>
      </c>
      <c r="T13" s="305">
        <v>-767.0438675154187</v>
      </c>
      <c r="U13" s="321"/>
      <c r="V13" s="322">
        <v>43608</v>
      </c>
      <c r="W13" s="305">
        <v>2615.5899351326407</v>
      </c>
      <c r="X13" s="305">
        <v>886.67093936352069</v>
      </c>
    </row>
    <row r="14" spans="1:25" ht="15" customHeight="1">
      <c r="B14" s="322">
        <v>43290</v>
      </c>
      <c r="C14" s="305">
        <v>3979.4422790864924</v>
      </c>
      <c r="D14" s="305">
        <v>1488.4496980418355</v>
      </c>
      <c r="E14" s="484"/>
      <c r="F14" s="322">
        <v>43353</v>
      </c>
      <c r="G14" s="305">
        <v>2535.5204009605068</v>
      </c>
      <c r="H14" s="305">
        <v>540.5559671540409</v>
      </c>
      <c r="I14" s="171"/>
      <c r="J14" s="322">
        <v>43416</v>
      </c>
      <c r="K14" s="305">
        <v>1910.9572009028961</v>
      </c>
      <c r="L14" s="305">
        <v>919.41441394151013</v>
      </c>
      <c r="M14" s="206"/>
      <c r="N14" s="322">
        <v>43481</v>
      </c>
      <c r="O14" s="305">
        <v>3355.3795164836438</v>
      </c>
      <c r="P14" s="305">
        <v>1264.5416974421005</v>
      </c>
      <c r="Q14" s="171"/>
      <c r="R14" s="322">
        <v>43544</v>
      </c>
      <c r="S14" s="305">
        <v>3219.4928182070971</v>
      </c>
      <c r="T14" s="305">
        <v>-2223.3288751289901</v>
      </c>
      <c r="U14" s="171"/>
      <c r="V14" s="322">
        <v>43609</v>
      </c>
      <c r="W14" s="305">
        <v>2817.2617886999606</v>
      </c>
      <c r="X14" s="305">
        <v>-1595.7319517624294</v>
      </c>
      <c r="Y14" s="325"/>
    </row>
    <row r="15" spans="1:25" ht="15" customHeight="1">
      <c r="B15" s="322">
        <v>43291</v>
      </c>
      <c r="C15" s="305">
        <v>3788.2480919037394</v>
      </c>
      <c r="D15" s="305">
        <v>498.66805264664004</v>
      </c>
      <c r="E15" s="171"/>
      <c r="F15" s="322">
        <v>43354</v>
      </c>
      <c r="G15" s="305">
        <v>2338.6466079785773</v>
      </c>
      <c r="H15" s="305">
        <v>-143.73894777863137</v>
      </c>
      <c r="I15" s="171"/>
      <c r="J15" s="322">
        <v>43417</v>
      </c>
      <c r="K15" s="305">
        <v>1914.1550676888407</v>
      </c>
      <c r="L15" s="305">
        <v>541.88233163425377</v>
      </c>
      <c r="M15" s="484"/>
      <c r="N15" s="322">
        <v>43482</v>
      </c>
      <c r="O15" s="305">
        <v>3305.7072424312914</v>
      </c>
      <c r="P15" s="305">
        <v>1115.2136426393827</v>
      </c>
      <c r="Q15" s="171"/>
      <c r="R15" s="322">
        <v>43545</v>
      </c>
      <c r="S15" s="305">
        <v>3770.0068837632502</v>
      </c>
      <c r="T15" s="305">
        <v>-6249.767055426214</v>
      </c>
      <c r="U15" s="171" t="s">
        <v>158</v>
      </c>
      <c r="V15" s="322">
        <v>43612</v>
      </c>
      <c r="W15" s="305">
        <v>3049.082246787008</v>
      </c>
      <c r="X15" s="305">
        <v>-602.01144086908903</v>
      </c>
    </row>
    <row r="16" spans="1:25" ht="15" customHeight="1">
      <c r="B16" s="322">
        <v>43292</v>
      </c>
      <c r="C16" s="305">
        <v>3843.0635487964814</v>
      </c>
      <c r="D16" s="305">
        <v>-434.02913046160063</v>
      </c>
      <c r="E16" s="171"/>
      <c r="F16" s="322">
        <v>43355</v>
      </c>
      <c r="G16" s="305">
        <v>2500.3388222381468</v>
      </c>
      <c r="H16" s="305">
        <v>429.46591912109716</v>
      </c>
      <c r="I16" s="171"/>
      <c r="J16" s="322">
        <v>43418</v>
      </c>
      <c r="K16" s="305">
        <v>1998.9070267843167</v>
      </c>
      <c r="L16" s="305">
        <v>-1851.7107025294574</v>
      </c>
      <c r="M16" s="484"/>
      <c r="N16" s="322">
        <v>43483</v>
      </c>
      <c r="O16" s="305">
        <v>3208.7719950774781</v>
      </c>
      <c r="P16" s="305">
        <v>-80.703401343791256</v>
      </c>
      <c r="Q16" s="171"/>
      <c r="R16" s="322">
        <v>43546</v>
      </c>
      <c r="S16" s="305">
        <v>4468.785183268943</v>
      </c>
      <c r="T16" s="305">
        <v>-3584.0851192933114</v>
      </c>
      <c r="U16" s="171"/>
      <c r="V16" s="322">
        <v>43613</v>
      </c>
      <c r="W16" s="305">
        <v>3053.1710557238684</v>
      </c>
      <c r="X16" s="305">
        <v>-979.06163377763767</v>
      </c>
    </row>
    <row r="17" spans="2:25" ht="15" customHeight="1">
      <c r="B17" s="322">
        <v>43293</v>
      </c>
      <c r="C17" s="305">
        <v>3648.8375146224744</v>
      </c>
      <c r="D17" s="305">
        <v>-641.01797819477372</v>
      </c>
      <c r="E17" s="171"/>
      <c r="F17" s="322">
        <v>43356</v>
      </c>
      <c r="G17" s="305">
        <v>2289.7992520698244</v>
      </c>
      <c r="H17" s="305">
        <v>642.97812172663987</v>
      </c>
      <c r="I17" s="171"/>
      <c r="J17" s="322">
        <v>43419</v>
      </c>
      <c r="K17" s="305">
        <v>2018.6623110929422</v>
      </c>
      <c r="L17" s="305">
        <v>658.4137786155884</v>
      </c>
      <c r="M17" s="484"/>
      <c r="N17" s="322">
        <v>43486</v>
      </c>
      <c r="O17" s="305">
        <v>3197.054910485921</v>
      </c>
      <c r="P17" s="305">
        <v>-871.25222262294085</v>
      </c>
      <c r="Q17" s="171"/>
      <c r="R17" s="322">
        <v>43549</v>
      </c>
      <c r="S17" s="305">
        <v>4533.3944725431993</v>
      </c>
      <c r="T17" s="305">
        <v>333.83417235138359</v>
      </c>
      <c r="U17" s="171"/>
      <c r="V17" s="322">
        <v>43614</v>
      </c>
      <c r="W17" s="305">
        <v>3396.5576841957886</v>
      </c>
      <c r="X17" s="305">
        <v>75.832113476328217</v>
      </c>
    </row>
    <row r="18" spans="2:25" ht="15" customHeight="1">
      <c r="B18" s="322">
        <v>43294</v>
      </c>
      <c r="C18" s="305">
        <v>3438.1435569069067</v>
      </c>
      <c r="D18" s="305">
        <v>197.66151877936144</v>
      </c>
      <c r="E18" s="171"/>
      <c r="F18" s="322">
        <v>43357</v>
      </c>
      <c r="G18" s="305">
        <v>2230.4476258854461</v>
      </c>
      <c r="H18" s="305">
        <v>675.11260780475004</v>
      </c>
      <c r="I18" s="171"/>
      <c r="J18" s="322">
        <v>43420</v>
      </c>
      <c r="K18" s="305">
        <v>2054.9099467697934</v>
      </c>
      <c r="L18" s="305">
        <v>187.62675004579367</v>
      </c>
      <c r="M18" s="484"/>
      <c r="N18" s="322">
        <v>43487</v>
      </c>
      <c r="O18" s="305">
        <v>3403.995476165167</v>
      </c>
      <c r="P18" s="305">
        <v>-661.1723815139535</v>
      </c>
      <c r="Q18" s="171"/>
      <c r="R18" s="322">
        <v>43550</v>
      </c>
      <c r="S18" s="305">
        <v>4494.3998693062667</v>
      </c>
      <c r="T18" s="271" t="s">
        <v>772</v>
      </c>
      <c r="U18" s="766" t="s">
        <v>159</v>
      </c>
      <c r="V18" s="322">
        <v>43615</v>
      </c>
      <c r="W18" s="305">
        <v>3375.4140965806537</v>
      </c>
      <c r="X18" s="305">
        <v>-1447.4158513234711</v>
      </c>
    </row>
    <row r="19" spans="2:25" ht="15" customHeight="1">
      <c r="B19" s="322">
        <v>43297</v>
      </c>
      <c r="C19" s="305">
        <v>3250.7050047641592</v>
      </c>
      <c r="D19" s="305">
        <v>479.74161341458995</v>
      </c>
      <c r="E19" s="171"/>
      <c r="F19" s="322">
        <v>43360</v>
      </c>
      <c r="G19" s="305">
        <v>2228.8681804003568</v>
      </c>
      <c r="H19" s="305">
        <v>462.4471552094675</v>
      </c>
      <c r="I19" s="171"/>
      <c r="J19" s="322">
        <v>43423</v>
      </c>
      <c r="K19" s="305">
        <v>2144.3255773560695</v>
      </c>
      <c r="L19" s="305">
        <v>-831.97847299068246</v>
      </c>
      <c r="M19" s="484"/>
      <c r="N19" s="322">
        <v>43488</v>
      </c>
      <c r="O19" s="305">
        <v>3353.8805802821926</v>
      </c>
      <c r="P19" s="305">
        <v>-2014.9033199056325</v>
      </c>
      <c r="Q19" s="171"/>
      <c r="R19" s="322">
        <v>43551</v>
      </c>
      <c r="S19" s="305">
        <v>4701.0113325359744</v>
      </c>
      <c r="T19" s="305">
        <v>496.94265603329313</v>
      </c>
      <c r="U19" s="171"/>
      <c r="V19" s="322">
        <v>43616</v>
      </c>
      <c r="W19" s="305">
        <v>3719.9577922727462</v>
      </c>
      <c r="X19" s="305">
        <v>-298.20831847072316</v>
      </c>
    </row>
    <row r="20" spans="2:25" ht="15" customHeight="1">
      <c r="B20" s="322">
        <v>43298</v>
      </c>
      <c r="C20" s="305">
        <v>3096.3689287537327</v>
      </c>
      <c r="D20" s="305">
        <v>-538.34180648190352</v>
      </c>
      <c r="E20" s="323"/>
      <c r="F20" s="322">
        <v>43361</v>
      </c>
      <c r="G20" s="305">
        <v>2137.338629079406</v>
      </c>
      <c r="H20" s="305">
        <v>-232.45160816519279</v>
      </c>
      <c r="I20" s="171"/>
      <c r="J20" s="322">
        <v>43424</v>
      </c>
      <c r="K20" s="305">
        <v>2243.4782974965888</v>
      </c>
      <c r="L20" s="305">
        <v>696.06912802850138</v>
      </c>
      <c r="M20" s="484"/>
      <c r="N20" s="322">
        <v>43489</v>
      </c>
      <c r="O20" s="305">
        <v>3228.5377738224947</v>
      </c>
      <c r="P20" s="305">
        <v>1405.842138551385</v>
      </c>
      <c r="Q20" s="171"/>
      <c r="R20" s="322">
        <v>43552</v>
      </c>
      <c r="S20" s="305">
        <v>4807.1764967180143</v>
      </c>
      <c r="T20" s="305">
        <v>-183.43993400741527</v>
      </c>
      <c r="U20" s="171"/>
      <c r="V20" s="322">
        <v>43619</v>
      </c>
      <c r="W20" s="305">
        <v>3688.6056294838627</v>
      </c>
      <c r="X20" s="305">
        <v>158.03413220199155</v>
      </c>
    </row>
    <row r="21" spans="2:25" ht="15" customHeight="1">
      <c r="B21" s="322">
        <v>43299</v>
      </c>
      <c r="C21" s="305">
        <v>3263.8582873909904</v>
      </c>
      <c r="D21" s="305">
        <v>-368.68648662504921</v>
      </c>
      <c r="E21" s="171"/>
      <c r="F21" s="322">
        <v>43362</v>
      </c>
      <c r="G21" s="305">
        <v>2123.7081929390692</v>
      </c>
      <c r="H21" s="305">
        <v>233.52625333944937</v>
      </c>
      <c r="I21" s="171"/>
      <c r="J21" s="322">
        <v>43425</v>
      </c>
      <c r="K21" s="305">
        <v>2287.2429369563174</v>
      </c>
      <c r="L21" s="305">
        <v>13.732888955385077</v>
      </c>
      <c r="M21" s="206"/>
      <c r="N21" s="322">
        <v>43490</v>
      </c>
      <c r="O21" s="305">
        <v>3250.2508469464901</v>
      </c>
      <c r="P21" s="305">
        <v>242.82645364101094</v>
      </c>
      <c r="Q21" s="171"/>
      <c r="R21" s="322">
        <v>43553</v>
      </c>
      <c r="S21" s="305">
        <v>4585.8104174714199</v>
      </c>
      <c r="T21" s="305">
        <v>5584.5748360931684</v>
      </c>
      <c r="U21" s="171"/>
      <c r="V21" s="322">
        <v>43620</v>
      </c>
      <c r="W21" s="305">
        <v>3933.148002870973</v>
      </c>
      <c r="X21" s="305">
        <v>-1097.2247903112132</v>
      </c>
    </row>
    <row r="22" spans="2:25" ht="15" customHeight="1">
      <c r="B22" s="322">
        <v>43300</v>
      </c>
      <c r="C22" s="305">
        <v>2984.8762053986493</v>
      </c>
      <c r="D22" s="305">
        <v>723.05857039745251</v>
      </c>
      <c r="E22" s="171"/>
      <c r="F22" s="322">
        <v>43363</v>
      </c>
      <c r="G22" s="305">
        <v>2164.4432770073417</v>
      </c>
      <c r="H22" s="305">
        <v>-480.95603177545831</v>
      </c>
      <c r="I22" s="171"/>
      <c r="J22" s="322">
        <v>43426</v>
      </c>
      <c r="K22" s="305">
        <v>2426.1253570612125</v>
      </c>
      <c r="L22" s="305">
        <v>-717.13859225071781</v>
      </c>
      <c r="M22" s="206"/>
      <c r="N22" s="322">
        <v>43493</v>
      </c>
      <c r="O22" s="305">
        <v>3258.943382083899</v>
      </c>
      <c r="P22" s="305">
        <v>-524.82190361521839</v>
      </c>
      <c r="Q22" s="171"/>
      <c r="R22" s="322">
        <v>43556</v>
      </c>
      <c r="S22" s="305">
        <v>4447.5263945338911</v>
      </c>
      <c r="T22" s="305">
        <v>-1947.8519060396393</v>
      </c>
      <c r="U22" s="171"/>
      <c r="V22" s="322">
        <v>43621</v>
      </c>
      <c r="W22" s="305">
        <v>3861.8699892066602</v>
      </c>
      <c r="X22" s="305">
        <v>-950.44533781356859</v>
      </c>
    </row>
    <row r="23" spans="2:25" ht="15" customHeight="1">
      <c r="B23" s="322">
        <v>43301</v>
      </c>
      <c r="C23" s="305">
        <v>3117.2246227875139</v>
      </c>
      <c r="D23" s="305">
        <v>2260.1682706859124</v>
      </c>
      <c r="E23" s="171"/>
      <c r="F23" s="322">
        <v>43364</v>
      </c>
      <c r="G23" s="305">
        <v>2142.668339372337</v>
      </c>
      <c r="H23" s="305">
        <v>1607.8856653209727</v>
      </c>
      <c r="I23" s="171"/>
      <c r="J23" s="322">
        <v>43427</v>
      </c>
      <c r="K23" s="305">
        <v>2465.4463815894205</v>
      </c>
      <c r="L23" s="305">
        <v>1324.0986860615176</v>
      </c>
      <c r="M23" s="206"/>
      <c r="N23" s="322">
        <v>43494</v>
      </c>
      <c r="O23" s="305">
        <v>3421.9719094850852</v>
      </c>
      <c r="P23" s="305">
        <v>-563.5079968071459</v>
      </c>
      <c r="Q23" s="171"/>
      <c r="R23" s="322">
        <v>43557</v>
      </c>
      <c r="S23" s="305">
        <v>4488.5273433028942</v>
      </c>
      <c r="T23" s="305">
        <v>1824.8624791741149</v>
      </c>
      <c r="U23" s="171"/>
      <c r="V23" s="322">
        <v>43622</v>
      </c>
      <c r="W23" s="305">
        <v>4063.7015647729759</v>
      </c>
      <c r="X23" s="305">
        <v>-1677.6921804968135</v>
      </c>
    </row>
    <row r="24" spans="2:25" ht="15" customHeight="1">
      <c r="B24" s="322">
        <v>43304</v>
      </c>
      <c r="C24" s="305">
        <v>2967.7540356088484</v>
      </c>
      <c r="D24" s="305">
        <v>666.10238508020893</v>
      </c>
      <c r="E24" s="171"/>
      <c r="F24" s="322">
        <v>43367</v>
      </c>
      <c r="G24" s="305">
        <v>2155.650641267378</v>
      </c>
      <c r="H24" s="305">
        <v>988.93650594754308</v>
      </c>
      <c r="I24" s="171"/>
      <c r="J24" s="322">
        <v>43430</v>
      </c>
      <c r="K24" s="305">
        <v>2442.4268136515329</v>
      </c>
      <c r="L24" s="305">
        <v>-787.16027831410599</v>
      </c>
      <c r="M24" s="206"/>
      <c r="N24" s="322">
        <v>43495</v>
      </c>
      <c r="O24" s="305">
        <v>3407.3455928067788</v>
      </c>
      <c r="P24" s="305">
        <v>-781.09703078854011</v>
      </c>
      <c r="Q24" s="171"/>
      <c r="R24" s="322">
        <v>43558</v>
      </c>
      <c r="S24" s="305">
        <v>3421.8997859953515</v>
      </c>
      <c r="T24" s="305">
        <v>756.74666682279496</v>
      </c>
      <c r="U24" s="171"/>
      <c r="V24" s="322">
        <v>43623</v>
      </c>
      <c r="W24" s="305">
        <v>4094.692481332198</v>
      </c>
      <c r="X24" s="305">
        <v>2977.2950639047999</v>
      </c>
    </row>
    <row r="25" spans="2:25" ht="15" customHeight="1">
      <c r="B25" s="322">
        <v>43305</v>
      </c>
      <c r="C25" s="305">
        <v>2943.62501424945</v>
      </c>
      <c r="D25" s="305">
        <v>-97.234080047417777</v>
      </c>
      <c r="E25" s="171"/>
      <c r="F25" s="322">
        <v>43368</v>
      </c>
      <c r="G25" s="305">
        <v>2254.8944568074648</v>
      </c>
      <c r="H25" s="305">
        <v>-68.112403950141868</v>
      </c>
      <c r="I25" s="171"/>
      <c r="J25" s="322">
        <v>43431</v>
      </c>
      <c r="K25" s="305">
        <v>2634.7267387591351</v>
      </c>
      <c r="L25" s="305">
        <v>509.96560994355212</v>
      </c>
      <c r="M25" s="206"/>
      <c r="N25" s="322">
        <v>43496</v>
      </c>
      <c r="O25" s="305">
        <v>3242.7353627440116</v>
      </c>
      <c r="P25" s="305">
        <v>576.86046789994305</v>
      </c>
      <c r="Q25" s="171"/>
      <c r="R25" s="322">
        <v>43559</v>
      </c>
      <c r="S25" s="305">
        <v>3129.4540043068082</v>
      </c>
      <c r="T25" s="305">
        <v>857.68523724784382</v>
      </c>
      <c r="U25" s="171"/>
      <c r="V25" s="322">
        <v>43626</v>
      </c>
      <c r="W25" s="305">
        <v>4033.8257668239726</v>
      </c>
      <c r="X25" s="305">
        <v>-754.96874950536164</v>
      </c>
      <c r="Y25" s="201"/>
    </row>
    <row r="26" spans="2:25" ht="15" customHeight="1">
      <c r="B26" s="322">
        <v>43306</v>
      </c>
      <c r="C26" s="305">
        <v>3009.5069762876374</v>
      </c>
      <c r="D26" s="305">
        <v>499.02918346329324</v>
      </c>
      <c r="E26" s="171"/>
      <c r="F26" s="322">
        <v>43369</v>
      </c>
      <c r="G26" s="305">
        <v>2255.732776211923</v>
      </c>
      <c r="H26" s="305">
        <v>75.503640494792805</v>
      </c>
      <c r="I26" s="171"/>
      <c r="J26" s="322">
        <v>43432</v>
      </c>
      <c r="K26" s="305">
        <v>2440.1600532017369</v>
      </c>
      <c r="L26" s="305">
        <v>-1392.1076621063205</v>
      </c>
      <c r="M26" s="206"/>
      <c r="N26" s="322">
        <v>43497</v>
      </c>
      <c r="O26" s="305">
        <v>3384.4141818640082</v>
      </c>
      <c r="P26" s="305">
        <v>492.84001010996525</v>
      </c>
      <c r="Q26" s="171"/>
      <c r="R26" s="322">
        <v>43560</v>
      </c>
      <c r="S26" s="305">
        <v>3135.6367189154703</v>
      </c>
      <c r="T26" s="305">
        <v>-384.54190360671555</v>
      </c>
      <c r="U26" s="171"/>
      <c r="V26" s="322">
        <v>43627</v>
      </c>
      <c r="W26" s="305">
        <v>4081.8622500789588</v>
      </c>
      <c r="X26" s="305">
        <v>-531.28294330311758</v>
      </c>
    </row>
    <row r="27" spans="2:25" ht="15" customHeight="1">
      <c r="B27" s="322">
        <v>43307</v>
      </c>
      <c r="C27" s="305">
        <v>3028.1424059244068</v>
      </c>
      <c r="D27" s="305">
        <v>621.56252660317659</v>
      </c>
      <c r="E27" s="171"/>
      <c r="F27" s="322">
        <v>43370</v>
      </c>
      <c r="G27" s="305">
        <v>2244.6198777092427</v>
      </c>
      <c r="H27" s="305">
        <v>-1350.9764648463711</v>
      </c>
      <c r="I27" s="171"/>
      <c r="J27" s="322">
        <v>43433</v>
      </c>
      <c r="K27" s="305">
        <v>2381.5425814588598</v>
      </c>
      <c r="L27" s="305">
        <v>19.08269657450299</v>
      </c>
      <c r="M27" s="206"/>
      <c r="N27" s="322">
        <v>43500</v>
      </c>
      <c r="O27" s="305">
        <v>3358.0188273395811</v>
      </c>
      <c r="P27" s="305">
        <v>-565.42614215920901</v>
      </c>
      <c r="Q27" s="171"/>
      <c r="R27" s="322">
        <v>43563</v>
      </c>
      <c r="S27" s="305">
        <v>3090.1019244943313</v>
      </c>
      <c r="T27" s="305">
        <v>-680.91590883692334</v>
      </c>
      <c r="U27" s="171"/>
      <c r="V27" s="322">
        <v>43628</v>
      </c>
      <c r="W27" s="305">
        <v>4109.9275444549276</v>
      </c>
      <c r="X27" s="305">
        <v>-114.92191167427382</v>
      </c>
    </row>
    <row r="28" spans="2:25" ht="15" customHeight="1">
      <c r="B28" s="322">
        <v>43308</v>
      </c>
      <c r="C28" s="305">
        <v>3119.6473566068371</v>
      </c>
      <c r="D28" s="305">
        <v>1062.5517034979484</v>
      </c>
      <c r="E28" s="171"/>
      <c r="F28" s="322">
        <v>43371</v>
      </c>
      <c r="G28" s="305">
        <v>2251.1744332102103</v>
      </c>
      <c r="H28" s="305">
        <v>-284.24842011600629</v>
      </c>
      <c r="I28" s="171"/>
      <c r="J28" s="322">
        <v>43434</v>
      </c>
      <c r="K28" s="305">
        <v>2338.6710065261746</v>
      </c>
      <c r="L28" s="305">
        <v>155.22996791757819</v>
      </c>
      <c r="M28" s="206"/>
      <c r="N28" s="322">
        <v>43501</v>
      </c>
      <c r="O28" s="305">
        <v>3371.5691282692101</v>
      </c>
      <c r="P28" s="305">
        <v>-122.28199429360522</v>
      </c>
      <c r="Q28" s="171"/>
      <c r="R28" s="322">
        <v>43564</v>
      </c>
      <c r="S28" s="305">
        <v>3333.7202788458003</v>
      </c>
      <c r="T28" s="305">
        <v>-998.30050934040958</v>
      </c>
      <c r="U28" s="171"/>
      <c r="V28" s="322">
        <v>43629</v>
      </c>
      <c r="W28" s="305">
        <v>4170.4590916845036</v>
      </c>
      <c r="X28" s="305">
        <v>-765.51599426454618</v>
      </c>
    </row>
    <row r="29" spans="2:25" ht="15" customHeight="1">
      <c r="B29" s="322">
        <v>43311</v>
      </c>
      <c r="C29" s="305">
        <v>2965.1175503353052</v>
      </c>
      <c r="D29" s="305">
        <v>1011.7677509344003</v>
      </c>
      <c r="E29" s="171"/>
      <c r="F29" s="322">
        <v>43374</v>
      </c>
      <c r="G29" s="305">
        <v>2399.3388525260725</v>
      </c>
      <c r="H29" s="305">
        <v>-1547.6255240447476</v>
      </c>
      <c r="I29" s="171"/>
      <c r="J29" s="322">
        <v>43437</v>
      </c>
      <c r="K29" s="305">
        <v>2296.9586378204485</v>
      </c>
      <c r="L29" s="305">
        <v>-1369.7670923649748</v>
      </c>
      <c r="M29" s="206"/>
      <c r="N29" s="322">
        <v>43502</v>
      </c>
      <c r="O29" s="305">
        <v>3620.2643535712564</v>
      </c>
      <c r="P29" s="305">
        <v>-3204.0530551684869</v>
      </c>
      <c r="Q29" s="171"/>
      <c r="R29" s="322">
        <v>43565</v>
      </c>
      <c r="S29" s="305">
        <v>3358.5424291728605</v>
      </c>
      <c r="T29" s="305">
        <v>1237.6448998729852</v>
      </c>
      <c r="U29" s="171"/>
      <c r="V29" s="322">
        <v>43630</v>
      </c>
      <c r="W29" s="305">
        <v>4152.2025131804348</v>
      </c>
      <c r="X29" s="305">
        <v>832.87470181717765</v>
      </c>
    </row>
    <row r="30" spans="2:25" ht="15" customHeight="1">
      <c r="B30" s="322">
        <v>43312</v>
      </c>
      <c r="C30" s="305">
        <v>2847.9131182759756</v>
      </c>
      <c r="D30" s="305">
        <v>1168.0426862385696</v>
      </c>
      <c r="E30" s="171"/>
      <c r="F30" s="322">
        <v>43375</v>
      </c>
      <c r="G30" s="305">
        <v>2662.4907124793026</v>
      </c>
      <c r="H30" s="305">
        <v>1416.9938636013351</v>
      </c>
      <c r="I30" s="171"/>
      <c r="J30" s="322">
        <v>43438</v>
      </c>
      <c r="K30" s="305">
        <v>2446.4091500595996</v>
      </c>
      <c r="L30" s="305">
        <v>776.77319006043604</v>
      </c>
      <c r="M30" s="206"/>
      <c r="N30" s="322">
        <v>43503</v>
      </c>
      <c r="O30" s="305">
        <v>3395.7416921095505</v>
      </c>
      <c r="P30" s="305">
        <v>-1576.8636405511643</v>
      </c>
      <c r="Q30" s="171"/>
      <c r="R30" s="322">
        <v>43566</v>
      </c>
      <c r="S30" s="305">
        <v>3285.6808887118627</v>
      </c>
      <c r="T30" s="305">
        <v>2942.4249613504012</v>
      </c>
      <c r="U30" s="171"/>
      <c r="V30" s="322">
        <v>43633</v>
      </c>
      <c r="W30" s="305">
        <v>4125.1144657453369</v>
      </c>
      <c r="X30" s="305">
        <v>-5555.2231313515613</v>
      </c>
      <c r="Y30" s="766" t="s">
        <v>714</v>
      </c>
    </row>
    <row r="31" spans="2:25" ht="15" customHeight="1">
      <c r="B31" s="322">
        <v>43313</v>
      </c>
      <c r="C31" s="305">
        <v>2512.8176097362748</v>
      </c>
      <c r="D31" s="305">
        <v>727.20188085307484</v>
      </c>
      <c r="E31" s="171"/>
      <c r="F31" s="322">
        <v>43376</v>
      </c>
      <c r="G31" s="305">
        <v>2180.4070510351503</v>
      </c>
      <c r="H31" s="305">
        <v>1378.5050647413657</v>
      </c>
      <c r="I31" s="171"/>
      <c r="J31" s="322">
        <v>43439</v>
      </c>
      <c r="K31" s="305">
        <v>2503.1744909963363</v>
      </c>
      <c r="L31" s="305">
        <v>-1549.7687414184504</v>
      </c>
      <c r="M31" s="206"/>
      <c r="N31" s="322">
        <v>43504</v>
      </c>
      <c r="O31" s="305">
        <v>3371.6108198105435</v>
      </c>
      <c r="P31" s="305">
        <v>1075.6780537173809</v>
      </c>
      <c r="Q31" s="171"/>
      <c r="R31" s="322">
        <v>43567</v>
      </c>
      <c r="S31" s="305">
        <v>2580.1113417441829</v>
      </c>
      <c r="T31" s="305">
        <v>-298.72137643927721</v>
      </c>
      <c r="U31" s="171"/>
      <c r="V31" s="322">
        <v>43634</v>
      </c>
      <c r="W31" s="305">
        <v>5095.9101190652709</v>
      </c>
      <c r="X31" s="305">
        <v>4525.1992182956737</v>
      </c>
    </row>
    <row r="32" spans="2:25" ht="15" customHeight="1">
      <c r="B32" s="322">
        <v>43314</v>
      </c>
      <c r="C32" s="305">
        <v>2600.921278306248</v>
      </c>
      <c r="D32" s="305">
        <v>-688.70653443395713</v>
      </c>
      <c r="E32" s="171"/>
      <c r="F32" s="322">
        <v>43377</v>
      </c>
      <c r="G32" s="305">
        <v>1765.5339646374937</v>
      </c>
      <c r="H32" s="305">
        <v>810.43386505532453</v>
      </c>
      <c r="I32" s="171"/>
      <c r="J32" s="322">
        <v>43440</v>
      </c>
      <c r="K32" s="305">
        <v>2646.0214419747199</v>
      </c>
      <c r="L32" s="305">
        <v>-802.48380155168491</v>
      </c>
      <c r="M32" s="485"/>
      <c r="N32" s="322">
        <v>43507</v>
      </c>
      <c r="O32" s="305">
        <v>3242.2976149313831</v>
      </c>
      <c r="P32" s="305">
        <v>1193.8947527999585</v>
      </c>
      <c r="Q32" s="171"/>
      <c r="R32" s="322">
        <v>43570</v>
      </c>
      <c r="S32" s="305">
        <v>2748.8863958733864</v>
      </c>
      <c r="T32" s="305">
        <v>403.81693530619572</v>
      </c>
      <c r="U32" s="171"/>
      <c r="V32" s="322">
        <v>43635</v>
      </c>
      <c r="W32" s="305">
        <v>5419.0619017338431</v>
      </c>
      <c r="X32" s="305">
        <v>-2664.071856523693</v>
      </c>
    </row>
    <row r="33" spans="2:25" ht="15" customHeight="1">
      <c r="B33" s="322">
        <v>43315</v>
      </c>
      <c r="C33" s="305">
        <v>3110.5277065750511</v>
      </c>
      <c r="D33" s="305">
        <v>1440.4117432771757</v>
      </c>
      <c r="E33" s="323"/>
      <c r="F33" s="322">
        <v>43378</v>
      </c>
      <c r="G33" s="305">
        <v>1768.1089645806262</v>
      </c>
      <c r="H33" s="305">
        <v>-812.88353903906318</v>
      </c>
      <c r="I33" s="171"/>
      <c r="J33" s="322">
        <v>43441</v>
      </c>
      <c r="K33" s="305">
        <v>2676.4664263471454</v>
      </c>
      <c r="L33" s="305">
        <v>-400.31735985170735</v>
      </c>
      <c r="M33" s="206"/>
      <c r="N33" s="322">
        <v>43508</v>
      </c>
      <c r="O33" s="305">
        <v>3116.1928079635054</v>
      </c>
      <c r="P33" s="305">
        <v>147.06042461386943</v>
      </c>
      <c r="Q33" s="171"/>
      <c r="R33" s="322">
        <v>43571</v>
      </c>
      <c r="S33" s="305">
        <v>3035.0293539188974</v>
      </c>
      <c r="T33" s="305">
        <v>1334.0846854186914</v>
      </c>
      <c r="U33" s="171"/>
      <c r="V33" s="322">
        <v>43636</v>
      </c>
      <c r="W33" s="305">
        <v>5383.289992438612</v>
      </c>
      <c r="X33" s="305">
        <v>2964.5291764404251</v>
      </c>
    </row>
    <row r="34" spans="2:25" ht="15" customHeight="1">
      <c r="B34" s="322">
        <v>43318</v>
      </c>
      <c r="C34" s="305">
        <v>3009.4403758075509</v>
      </c>
      <c r="D34" s="305">
        <v>680.09921461038016</v>
      </c>
      <c r="E34" s="323"/>
      <c r="F34" s="322">
        <v>43381</v>
      </c>
      <c r="G34" s="305">
        <v>1896.9936760488513</v>
      </c>
      <c r="H34" s="305">
        <v>-108.86576455838427</v>
      </c>
      <c r="I34" s="171"/>
      <c r="J34" s="322">
        <v>43444</v>
      </c>
      <c r="K34" s="305">
        <v>2717.4011840636176</v>
      </c>
      <c r="L34" s="305">
        <v>312.78640238640776</v>
      </c>
      <c r="M34" s="206"/>
      <c r="N34" s="322">
        <v>43509</v>
      </c>
      <c r="O34" s="305">
        <v>3462.0916639494344</v>
      </c>
      <c r="P34" s="305">
        <v>-1263.1832461032177</v>
      </c>
      <c r="Q34" s="171"/>
      <c r="R34" s="322">
        <v>43572</v>
      </c>
      <c r="S34" s="305">
        <v>2577.4227391326144</v>
      </c>
      <c r="T34" s="305">
        <v>-1426.0729828049605</v>
      </c>
      <c r="U34" s="171"/>
      <c r="V34" s="322">
        <v>43637</v>
      </c>
      <c r="W34" s="305">
        <v>5157.9594911338818</v>
      </c>
      <c r="X34" s="305">
        <v>-1752.7317193917067</v>
      </c>
    </row>
    <row r="35" spans="2:25" ht="15" customHeight="1">
      <c r="B35" s="322">
        <v>43319</v>
      </c>
      <c r="C35" s="305">
        <v>3232.7532048320286</v>
      </c>
      <c r="D35" s="305">
        <v>-385.68620449487531</v>
      </c>
      <c r="E35" s="171"/>
      <c r="F35" s="322">
        <v>43382</v>
      </c>
      <c r="G35" s="305">
        <v>1893.3993209835512</v>
      </c>
      <c r="H35" s="305">
        <v>350.50533745429453</v>
      </c>
      <c r="I35" s="171"/>
      <c r="J35" s="322">
        <v>43445</v>
      </c>
      <c r="K35" s="305">
        <v>2846.4675095045031</v>
      </c>
      <c r="L35" s="305">
        <v>1119.5636160877077</v>
      </c>
      <c r="M35" s="206"/>
      <c r="N35" s="322">
        <v>43510</v>
      </c>
      <c r="O35" s="305">
        <v>3342.7984357518139</v>
      </c>
      <c r="P35" s="305">
        <v>542.38202201358376</v>
      </c>
      <c r="Q35" s="171"/>
      <c r="R35" s="322">
        <v>43573</v>
      </c>
      <c r="S35" s="305">
        <v>2594.6743828672206</v>
      </c>
      <c r="T35" s="305">
        <v>-188.50258716950563</v>
      </c>
      <c r="U35" s="171"/>
      <c r="V35" s="322">
        <v>43640</v>
      </c>
      <c r="W35" s="305">
        <v>5160.3619091828905</v>
      </c>
      <c r="X35" s="305">
        <v>-1698.6147051127309</v>
      </c>
    </row>
    <row r="36" spans="2:25" ht="15" customHeight="1">
      <c r="B36" s="322">
        <v>43320</v>
      </c>
      <c r="C36" s="305">
        <v>3347.4105388228231</v>
      </c>
      <c r="D36" s="305">
        <v>-1240.7707277961908</v>
      </c>
      <c r="E36" s="323"/>
      <c r="F36" s="322">
        <v>43383</v>
      </c>
      <c r="G36" s="305">
        <v>2033.9033341541378</v>
      </c>
      <c r="H36" s="305">
        <v>-862.91813854807469</v>
      </c>
      <c r="I36" s="171"/>
      <c r="J36" s="322">
        <v>43446</v>
      </c>
      <c r="K36" s="305">
        <v>2787.300522305216</v>
      </c>
      <c r="L36" s="305">
        <v>609.44497689207697</v>
      </c>
      <c r="M36" s="206"/>
      <c r="N36" s="322">
        <v>43511</v>
      </c>
      <c r="O36" s="305">
        <v>3335.9629216879107</v>
      </c>
      <c r="P36" s="305">
        <v>519.36098174237429</v>
      </c>
      <c r="Q36" s="323"/>
      <c r="R36" s="322">
        <v>43577</v>
      </c>
      <c r="S36" s="305">
        <v>2868.2933677403639</v>
      </c>
      <c r="T36" s="305">
        <v>784.5102827918505</v>
      </c>
      <c r="U36" s="171"/>
      <c r="V36" s="322">
        <v>43641</v>
      </c>
      <c r="W36" s="305">
        <v>5155.9132563747235</v>
      </c>
      <c r="X36" s="305">
        <v>2054.51918721841</v>
      </c>
    </row>
    <row r="37" spans="2:25" ht="15" customHeight="1">
      <c r="B37" s="322">
        <v>43321</v>
      </c>
      <c r="C37" s="305">
        <v>3211.0649676715984</v>
      </c>
      <c r="D37" s="305">
        <v>-2288.9094912046771</v>
      </c>
      <c r="E37" s="171"/>
      <c r="F37" s="322">
        <v>43384</v>
      </c>
      <c r="G37" s="305">
        <v>2299.5716643706733</v>
      </c>
      <c r="H37" s="305">
        <v>-1605.9985478710312</v>
      </c>
      <c r="I37" s="171"/>
      <c r="J37" s="322">
        <v>43447</v>
      </c>
      <c r="K37" s="305">
        <v>2731.1032457038182</v>
      </c>
      <c r="L37" s="305">
        <v>-592.47183588053247</v>
      </c>
      <c r="M37" s="485"/>
      <c r="N37" s="322">
        <v>43514</v>
      </c>
      <c r="O37" s="305">
        <v>3297.152746457924</v>
      </c>
      <c r="P37" s="305">
        <v>-385.85235632296241</v>
      </c>
      <c r="Q37" s="171"/>
      <c r="R37" s="322">
        <v>43578</v>
      </c>
      <c r="S37" s="305">
        <v>3050.1312770441496</v>
      </c>
      <c r="T37" s="305">
        <v>-2162.2055746588771</v>
      </c>
      <c r="U37" s="171"/>
      <c r="V37" s="322">
        <v>43642</v>
      </c>
      <c r="W37" s="305">
        <v>5092.2108933917616</v>
      </c>
      <c r="X37" s="305">
        <v>-1035.9591938932272</v>
      </c>
    </row>
    <row r="38" spans="2:25" ht="15" customHeight="1">
      <c r="B38" s="322">
        <v>43322</v>
      </c>
      <c r="C38" s="305">
        <v>3619.6706400750572</v>
      </c>
      <c r="D38" s="305">
        <v>-199.64870887658722</v>
      </c>
      <c r="E38" s="171"/>
      <c r="F38" s="322">
        <v>43385</v>
      </c>
      <c r="G38" s="305">
        <v>2303.3061465702385</v>
      </c>
      <c r="H38" s="305">
        <v>-171.09895905252844</v>
      </c>
      <c r="I38" s="171"/>
      <c r="J38" s="322">
        <v>43448</v>
      </c>
      <c r="K38" s="305">
        <v>2800.5908316228265</v>
      </c>
      <c r="L38" s="305">
        <v>84.904188292150693</v>
      </c>
      <c r="M38" s="206"/>
      <c r="N38" s="322">
        <v>43515</v>
      </c>
      <c r="O38" s="305">
        <v>3281.3153628727514</v>
      </c>
      <c r="P38" s="305">
        <v>112.66902277832158</v>
      </c>
      <c r="Q38" s="171"/>
      <c r="R38" s="322">
        <v>43579</v>
      </c>
      <c r="S38" s="305">
        <v>3671.2214246056883</v>
      </c>
      <c r="T38" s="305">
        <v>1026.3314513377375</v>
      </c>
      <c r="U38" s="171"/>
      <c r="V38" s="322">
        <v>43643</v>
      </c>
      <c r="W38" s="305">
        <v>4979.7700296186167</v>
      </c>
      <c r="X38" s="305">
        <v>-561.09082896836401</v>
      </c>
    </row>
    <row r="39" spans="2:25" ht="15" customHeight="1">
      <c r="B39" s="322">
        <v>43325</v>
      </c>
      <c r="C39" s="305">
        <v>3465.6130639025182</v>
      </c>
      <c r="D39" s="305">
        <v>621.64310699300199</v>
      </c>
      <c r="E39" s="171"/>
      <c r="F39" s="322">
        <v>43388</v>
      </c>
      <c r="G39" s="305">
        <v>2253.6446456731601</v>
      </c>
      <c r="H39" s="305">
        <v>-140.568999711977</v>
      </c>
      <c r="I39" s="171"/>
      <c r="J39" s="322">
        <v>43451</v>
      </c>
      <c r="K39" s="305">
        <v>3190.045325573838</v>
      </c>
      <c r="L39" s="305">
        <v>-845.53302606740067</v>
      </c>
      <c r="M39" s="206"/>
      <c r="N39" s="322">
        <v>43516</v>
      </c>
      <c r="O39" s="305">
        <v>3340.6952957738586</v>
      </c>
      <c r="P39" s="305">
        <v>1823.6840215076757</v>
      </c>
      <c r="Q39" s="171"/>
      <c r="R39" s="322">
        <v>43580</v>
      </c>
      <c r="S39" s="305">
        <v>3582.2858270327347</v>
      </c>
      <c r="T39" s="305">
        <v>-520.51869872576026</v>
      </c>
      <c r="U39" s="171"/>
      <c r="V39" s="322">
        <v>43644</v>
      </c>
      <c r="W39" s="305">
        <v>4998.0624757023061</v>
      </c>
      <c r="X39" s="305">
        <v>-1752.7317193917067</v>
      </c>
      <c r="Y39" s="486"/>
    </row>
    <row r="40" spans="2:25" ht="15" customHeight="1">
      <c r="B40" s="322">
        <v>43326</v>
      </c>
      <c r="C40" s="305">
        <v>3265.3428377446389</v>
      </c>
      <c r="D40" s="305">
        <v>-1044.3183769764084</v>
      </c>
      <c r="E40" s="171"/>
      <c r="F40" s="322">
        <v>43389</v>
      </c>
      <c r="G40" s="305">
        <v>2162.9874651096802</v>
      </c>
      <c r="H40" s="305">
        <v>-623.17072980121145</v>
      </c>
      <c r="I40" s="171"/>
      <c r="J40" s="322">
        <v>43452</v>
      </c>
      <c r="K40" s="305">
        <v>3263.1749585888492</v>
      </c>
      <c r="L40" s="305">
        <v>-817.03649945590575</v>
      </c>
      <c r="M40" s="206"/>
      <c r="N40" s="322">
        <v>43517</v>
      </c>
      <c r="O40" s="305">
        <v>3272.0279556160876</v>
      </c>
      <c r="P40" s="305">
        <v>-1615.165475554425</v>
      </c>
      <c r="Q40" s="171"/>
      <c r="R40" s="322">
        <v>43581</v>
      </c>
      <c r="S40" s="305">
        <v>3457.5304796963715</v>
      </c>
      <c r="T40" s="305">
        <v>881.32820783693205</v>
      </c>
      <c r="U40" s="171"/>
      <c r="V40" s="322">
        <v>0</v>
      </c>
      <c r="W40" s="305">
        <v>0</v>
      </c>
      <c r="X40" s="305">
        <v>0</v>
      </c>
      <c r="Y40" s="486"/>
    </row>
    <row r="41" spans="2:25" ht="15" customHeight="1">
      <c r="B41" s="322">
        <v>43327</v>
      </c>
      <c r="C41" s="305">
        <v>3469.4333032403642</v>
      </c>
      <c r="D41" s="305">
        <v>336.83878074068923</v>
      </c>
      <c r="E41" s="171"/>
      <c r="F41" s="322">
        <v>43390</v>
      </c>
      <c r="G41" s="305">
        <v>2523.1712973619819</v>
      </c>
      <c r="H41" s="305">
        <v>-1321.7560226134813</v>
      </c>
      <c r="I41" s="171"/>
      <c r="J41" s="322">
        <v>43453</v>
      </c>
      <c r="K41" s="305">
        <v>3227.7988785324933</v>
      </c>
      <c r="L41" s="305">
        <v>-151.49092481076579</v>
      </c>
      <c r="M41" s="206"/>
      <c r="N41" s="322">
        <v>43518</v>
      </c>
      <c r="O41" s="305">
        <v>3343.3936026922511</v>
      </c>
      <c r="P41" s="305">
        <v>667.25466380119531</v>
      </c>
      <c r="Q41" s="171"/>
      <c r="R41" s="322">
        <v>43584</v>
      </c>
      <c r="S41" s="305">
        <v>3384.0592584163041</v>
      </c>
      <c r="T41" s="305">
        <v>626.30641261223911</v>
      </c>
      <c r="U41" s="171"/>
      <c r="V41" s="714">
        <v>0</v>
      </c>
      <c r="W41" s="275">
        <v>0</v>
      </c>
      <c r="X41" s="275">
        <v>0</v>
      </c>
      <c r="Y41" s="486"/>
    </row>
    <row r="42" spans="2:25" ht="15" customHeight="1">
      <c r="B42" s="322">
        <v>43328</v>
      </c>
      <c r="C42" s="305">
        <v>3463.7940044474753</v>
      </c>
      <c r="D42" s="305">
        <v>-531.87900788331922</v>
      </c>
      <c r="E42" s="171"/>
      <c r="F42" s="322">
        <v>43391</v>
      </c>
      <c r="G42" s="305">
        <v>2591.503333775242</v>
      </c>
      <c r="H42" s="305">
        <v>197.92646228206939</v>
      </c>
      <c r="I42" s="171"/>
      <c r="J42" s="322">
        <v>43454</v>
      </c>
      <c r="K42" s="305">
        <v>3204.4313156531443</v>
      </c>
      <c r="L42" s="305">
        <v>66.309467609579087</v>
      </c>
      <c r="M42" s="485"/>
      <c r="N42" s="322">
        <v>43521</v>
      </c>
      <c r="O42" s="305">
        <v>3310.542851891692</v>
      </c>
      <c r="P42" s="305">
        <v>613.41799883155409</v>
      </c>
      <c r="Q42" s="171"/>
      <c r="R42" s="322">
        <v>43585</v>
      </c>
      <c r="S42" s="305">
        <v>2857.2065667166039</v>
      </c>
      <c r="T42" s="305">
        <v>802.36070204324062</v>
      </c>
      <c r="U42" s="171"/>
      <c r="V42" s="714">
        <v>0</v>
      </c>
      <c r="W42" s="275">
        <v>0</v>
      </c>
      <c r="X42" s="275">
        <v>0</v>
      </c>
      <c r="Y42" s="486"/>
    </row>
    <row r="43" spans="2:25" ht="15" customHeight="1">
      <c r="B43" s="322">
        <v>43329</v>
      </c>
      <c r="C43" s="305">
        <v>3199.9892380688357</v>
      </c>
      <c r="D43" s="305">
        <v>228.02894944759041</v>
      </c>
      <c r="E43" s="171"/>
      <c r="F43" s="322">
        <v>43392</v>
      </c>
      <c r="G43" s="305">
        <v>2592.4613238776569</v>
      </c>
      <c r="H43" s="305">
        <v>688.1450354958796</v>
      </c>
      <c r="I43" s="171"/>
      <c r="J43" s="322">
        <v>43455</v>
      </c>
      <c r="K43" s="305">
        <v>3185.9431238975662</v>
      </c>
      <c r="L43" s="305">
        <v>76.041598750522837</v>
      </c>
      <c r="M43" s="206"/>
      <c r="N43" s="322">
        <v>43522</v>
      </c>
      <c r="O43" s="305">
        <v>3314.2932809766144</v>
      </c>
      <c r="P43" s="305">
        <v>2200.9929918369858</v>
      </c>
      <c r="Q43" s="171"/>
      <c r="R43" s="322">
        <v>43587</v>
      </c>
      <c r="S43" s="305">
        <v>2779.2129480387293</v>
      </c>
      <c r="T43" s="305">
        <v>113.17553063847731</v>
      </c>
      <c r="U43" s="171"/>
      <c r="V43" s="714">
        <v>0</v>
      </c>
      <c r="W43" s="275">
        <v>0</v>
      </c>
      <c r="X43" s="275">
        <v>0</v>
      </c>
      <c r="Y43" s="486"/>
    </row>
    <row r="44" spans="2:25" ht="15" customHeight="1">
      <c r="B44" s="322">
        <v>43332</v>
      </c>
      <c r="C44" s="305">
        <v>3089.6471125818807</v>
      </c>
      <c r="D44" s="305">
        <v>734.71242790674262</v>
      </c>
      <c r="E44" s="171"/>
      <c r="F44" s="322">
        <v>43395</v>
      </c>
      <c r="G44" s="305">
        <v>2420.8809141986439</v>
      </c>
      <c r="H44" s="305">
        <v>-606.70384234030303</v>
      </c>
      <c r="I44" s="171"/>
      <c r="J44" s="322">
        <v>43458</v>
      </c>
      <c r="K44" s="305">
        <v>3166.7616734671046</v>
      </c>
      <c r="L44" s="305">
        <v>-25.499505241705528</v>
      </c>
      <c r="M44" s="206"/>
      <c r="N44" s="322">
        <v>43523</v>
      </c>
      <c r="O44" s="305">
        <v>3044.0291549974027</v>
      </c>
      <c r="P44" s="305">
        <v>1563.2824580555127</v>
      </c>
      <c r="Q44" s="171"/>
      <c r="R44" s="322">
        <v>43588</v>
      </c>
      <c r="S44" s="305">
        <v>2854.5566842416179</v>
      </c>
      <c r="T44" s="305">
        <v>-728.75637391667408</v>
      </c>
      <c r="U44" s="171"/>
      <c r="V44" s="714">
        <v>0</v>
      </c>
      <c r="W44" s="275">
        <v>0</v>
      </c>
      <c r="X44" s="275">
        <v>0</v>
      </c>
    </row>
    <row r="45" spans="2:25" ht="15" customHeight="1">
      <c r="B45" s="322">
        <v>43333</v>
      </c>
      <c r="C45" s="305">
        <v>3034.3433855895473</v>
      </c>
      <c r="D45" s="305">
        <v>502.62790274365682</v>
      </c>
      <c r="E45" s="171"/>
      <c r="F45" s="322">
        <v>43396</v>
      </c>
      <c r="G45" s="305">
        <v>2698.6403341695927</v>
      </c>
      <c r="H45" s="305">
        <v>-346.60846891126437</v>
      </c>
      <c r="I45" s="171"/>
      <c r="J45" s="322">
        <v>43460</v>
      </c>
      <c r="K45" s="305">
        <v>3256.7848285532241</v>
      </c>
      <c r="L45" s="305">
        <v>-1315.1606660393952</v>
      </c>
      <c r="M45" s="206"/>
      <c r="N45" s="322">
        <v>43524</v>
      </c>
      <c r="O45" s="305">
        <v>2760.126623362366</v>
      </c>
      <c r="P45" s="305">
        <v>105.49695328210905</v>
      </c>
      <c r="Q45" s="171"/>
      <c r="R45" s="322">
        <v>43591</v>
      </c>
      <c r="S45" s="305">
        <v>2787.7342002787964</v>
      </c>
      <c r="T45" s="305">
        <v>-1366.7692785272502</v>
      </c>
      <c r="U45" s="171"/>
      <c r="V45" s="714">
        <v>0</v>
      </c>
      <c r="W45" s="275">
        <v>0</v>
      </c>
      <c r="X45" s="275">
        <v>0</v>
      </c>
    </row>
    <row r="46" spans="2:25" ht="15" customHeight="1">
      <c r="B46" s="322">
        <v>43334</v>
      </c>
      <c r="C46" s="305">
        <v>3008.8854859744924</v>
      </c>
      <c r="D46" s="305">
        <v>-132.49011880432192</v>
      </c>
      <c r="E46" s="171"/>
      <c r="F46" s="322">
        <v>43397</v>
      </c>
      <c r="G46" s="305">
        <v>2715.2997331582915</v>
      </c>
      <c r="H46" s="305">
        <v>378.29213478954927</v>
      </c>
      <c r="I46" s="171"/>
      <c r="J46" s="322">
        <v>43461</v>
      </c>
      <c r="K46" s="305">
        <v>3374.6384253683141</v>
      </c>
      <c r="L46" s="305">
        <v>570.37285039156893</v>
      </c>
      <c r="M46" s="206"/>
      <c r="N46" s="322">
        <v>43525</v>
      </c>
      <c r="O46" s="305">
        <v>3161.6527783337988</v>
      </c>
      <c r="P46" s="305">
        <v>-854.93120236479115</v>
      </c>
      <c r="Q46" s="171"/>
      <c r="R46" s="322">
        <v>43592</v>
      </c>
      <c r="S46" s="305">
        <v>3385.6971740133081</v>
      </c>
      <c r="T46" s="305">
        <v>-434.56254491075282</v>
      </c>
      <c r="U46" s="171"/>
      <c r="V46" s="714">
        <v>0</v>
      </c>
      <c r="W46" s="275">
        <v>0</v>
      </c>
      <c r="X46" s="275">
        <v>0</v>
      </c>
    </row>
    <row r="47" spans="2:25" ht="15" customHeight="1">
      <c r="B47" s="322">
        <v>43335</v>
      </c>
      <c r="C47" s="305">
        <v>2920.8408276247419</v>
      </c>
      <c r="D47" s="305">
        <v>-277.08978592269654</v>
      </c>
      <c r="E47" s="171"/>
      <c r="F47" s="322">
        <v>43398</v>
      </c>
      <c r="G47" s="305">
        <v>2051.3378867136039</v>
      </c>
      <c r="H47" s="305">
        <v>-1506.5599314953499</v>
      </c>
      <c r="I47" s="171"/>
      <c r="J47" s="322">
        <v>43462</v>
      </c>
      <c r="K47" s="305">
        <v>3228.3376779685477</v>
      </c>
      <c r="L47" s="305">
        <v>411.01229852026938</v>
      </c>
      <c r="M47" s="485"/>
      <c r="N47" s="322">
        <v>43528</v>
      </c>
      <c r="O47" s="305">
        <v>3127.3240436624797</v>
      </c>
      <c r="P47" s="305">
        <v>31.679508967536311</v>
      </c>
      <c r="Q47" s="171"/>
      <c r="R47" s="322">
        <v>43593</v>
      </c>
      <c r="S47" s="305">
        <v>3700.0396762320097</v>
      </c>
      <c r="T47" s="305">
        <v>-403.74391954104857</v>
      </c>
      <c r="U47" s="171"/>
      <c r="V47" s="714">
        <v>0</v>
      </c>
      <c r="W47" s="275">
        <v>0</v>
      </c>
      <c r="X47" s="275">
        <v>0</v>
      </c>
    </row>
    <row r="48" spans="2:25" ht="15" customHeight="1">
      <c r="B48" s="322">
        <v>43336</v>
      </c>
      <c r="C48" s="305">
        <v>2856.8792138266249</v>
      </c>
      <c r="D48" s="305">
        <v>833.34463843043193</v>
      </c>
      <c r="E48" s="171"/>
      <c r="F48" s="322">
        <v>43399</v>
      </c>
      <c r="G48" s="305">
        <v>2112.9744199628044</v>
      </c>
      <c r="H48" s="305">
        <v>1330.778317552491</v>
      </c>
      <c r="I48" s="323"/>
      <c r="J48" s="322">
        <v>43465</v>
      </c>
      <c r="K48" s="305">
        <v>3091.9515005199714</v>
      </c>
      <c r="L48" s="305">
        <v>-2932.1964728171461</v>
      </c>
      <c r="M48" s="206"/>
      <c r="N48" s="322">
        <v>43529</v>
      </c>
      <c r="O48" s="305">
        <v>3116.4733895115419</v>
      </c>
      <c r="P48" s="305">
        <v>-2094.7343341734354</v>
      </c>
      <c r="Q48" s="171"/>
      <c r="R48" s="322">
        <v>43594</v>
      </c>
      <c r="S48" s="305">
        <v>3896.1047903176445</v>
      </c>
      <c r="T48" s="305">
        <v>-70.448868911871216</v>
      </c>
      <c r="U48" s="171"/>
      <c r="V48" s="714">
        <v>0</v>
      </c>
      <c r="W48" s="275">
        <v>0</v>
      </c>
      <c r="X48" s="275">
        <v>0</v>
      </c>
    </row>
    <row r="49" spans="2:25" ht="15" customHeight="1">
      <c r="B49" s="322">
        <v>43339</v>
      </c>
      <c r="C49" s="305">
        <v>3138.4839155401805</v>
      </c>
      <c r="D49" s="305">
        <v>-258.22584012060861</v>
      </c>
      <c r="E49" s="171"/>
      <c r="F49" s="322">
        <v>43402</v>
      </c>
      <c r="G49" s="305">
        <v>2099.5436393427462</v>
      </c>
      <c r="H49" s="305">
        <v>-313.5214806283953</v>
      </c>
      <c r="I49" s="171"/>
      <c r="J49" s="322">
        <v>43467</v>
      </c>
      <c r="K49" s="305">
        <v>3542.2877833367697</v>
      </c>
      <c r="L49" s="305">
        <v>-584.61457445687699</v>
      </c>
      <c r="M49" s="206"/>
      <c r="N49" s="322">
        <v>43530</v>
      </c>
      <c r="O49" s="305">
        <v>3148.8883186216908</v>
      </c>
      <c r="P49" s="305">
        <v>-3343.7413048777612</v>
      </c>
      <c r="Q49" s="171" t="s">
        <v>157</v>
      </c>
      <c r="R49" s="322">
        <v>43595</v>
      </c>
      <c r="S49" s="305">
        <v>3457.6733196738783</v>
      </c>
      <c r="T49" s="305">
        <v>-1739.262996251867</v>
      </c>
      <c r="U49" s="171"/>
      <c r="V49" s="714">
        <v>0</v>
      </c>
      <c r="W49" s="275">
        <v>0</v>
      </c>
      <c r="X49" s="275">
        <v>0</v>
      </c>
    </row>
    <row r="50" spans="2:25" ht="15" customHeight="1">
      <c r="B50" s="322">
        <v>43340</v>
      </c>
      <c r="C50" s="305">
        <v>2906.1164717048778</v>
      </c>
      <c r="D50" s="305">
        <v>1003.5777127792635</v>
      </c>
      <c r="E50" s="171"/>
      <c r="F50" s="322">
        <v>43403</v>
      </c>
      <c r="G50" s="305">
        <v>2076.6619408194938</v>
      </c>
      <c r="H50" s="305">
        <v>398.47101766339796</v>
      </c>
      <c r="I50" s="171"/>
      <c r="J50" s="322">
        <v>43468</v>
      </c>
      <c r="K50" s="305">
        <v>3477.7779273399751</v>
      </c>
      <c r="L50" s="305">
        <v>2908.2499446312459</v>
      </c>
      <c r="M50" s="206"/>
      <c r="N50" s="322">
        <v>43531</v>
      </c>
      <c r="O50" s="305">
        <v>3496.0103047029556</v>
      </c>
      <c r="P50" s="305">
        <v>520.4513233353025</v>
      </c>
      <c r="Q50" s="171"/>
      <c r="R50" s="322">
        <v>43598</v>
      </c>
      <c r="S50" s="305">
        <v>3562.7817546362048</v>
      </c>
      <c r="T50" s="305">
        <v>70.550087829202454</v>
      </c>
      <c r="U50" s="171"/>
      <c r="V50" s="714">
        <v>0</v>
      </c>
      <c r="W50" s="275">
        <v>0</v>
      </c>
      <c r="X50" s="275">
        <v>0</v>
      </c>
    </row>
    <row r="51" spans="2:25" ht="15" customHeight="1">
      <c r="B51" s="322">
        <v>43341</v>
      </c>
      <c r="C51" s="305">
        <v>2728.0631920862184</v>
      </c>
      <c r="D51" s="305">
        <v>-1479.943832782878</v>
      </c>
      <c r="E51" s="171"/>
      <c r="F51" s="322">
        <v>43404</v>
      </c>
      <c r="G51" s="305">
        <v>1904.9016062322444</v>
      </c>
      <c r="H51" s="305">
        <v>1014.9026485780058</v>
      </c>
      <c r="I51" s="171"/>
      <c r="J51" s="322">
        <v>43469</v>
      </c>
      <c r="K51" s="305">
        <v>3440.6523432268059</v>
      </c>
      <c r="L51" s="305">
        <v>823.06676941396881</v>
      </c>
      <c r="M51" s="206"/>
      <c r="N51" s="322">
        <v>43532</v>
      </c>
      <c r="O51" s="305">
        <v>3684.1210326904456</v>
      </c>
      <c r="P51" s="305">
        <v>-304.03357643239593</v>
      </c>
      <c r="Q51" s="171"/>
      <c r="R51" s="322">
        <v>43599</v>
      </c>
      <c r="S51" s="305">
        <v>3545.6602381599514</v>
      </c>
      <c r="T51" s="305">
        <v>-1710.2764289506199</v>
      </c>
      <c r="U51" s="171"/>
      <c r="V51" s="714">
        <v>0</v>
      </c>
      <c r="W51" s="275">
        <v>0</v>
      </c>
      <c r="X51" s="275">
        <v>0</v>
      </c>
    </row>
    <row r="52" spans="2:25" ht="15" customHeight="1">
      <c r="B52" s="322">
        <v>43342</v>
      </c>
      <c r="C52" s="305">
        <v>2846.3608514807502</v>
      </c>
      <c r="D52" s="305">
        <v>-380.74429029129055</v>
      </c>
      <c r="E52" s="171"/>
      <c r="F52" s="322">
        <v>43405</v>
      </c>
      <c r="G52" s="305">
        <v>1907.8166608449767</v>
      </c>
      <c r="H52" s="305">
        <v>451.36759149505542</v>
      </c>
      <c r="I52" s="171"/>
      <c r="J52" s="322">
        <v>43472</v>
      </c>
      <c r="K52" s="305">
        <v>3432.793693480085</v>
      </c>
      <c r="L52" s="305">
        <v>765.11973700286489</v>
      </c>
      <c r="M52" s="206"/>
      <c r="N52" s="322">
        <v>43535</v>
      </c>
      <c r="O52" s="305">
        <v>3634.5863567376941</v>
      </c>
      <c r="P52" s="305">
        <v>-235.66696232955775</v>
      </c>
      <c r="Q52" s="171"/>
      <c r="R52" s="322">
        <v>43600</v>
      </c>
      <c r="S52" s="305">
        <v>3543.5840519349817</v>
      </c>
      <c r="T52" s="305">
        <v>944.0941838943603</v>
      </c>
      <c r="U52" s="171"/>
      <c r="V52" s="714">
        <v>0</v>
      </c>
      <c r="W52" s="275">
        <v>0</v>
      </c>
      <c r="X52" s="275">
        <v>0</v>
      </c>
    </row>
    <row r="53" spans="2:25" ht="15" customHeight="1" thickBot="1">
      <c r="B53" s="324">
        <v>43343</v>
      </c>
      <c r="C53" s="312">
        <v>2812.8005267331914</v>
      </c>
      <c r="D53" s="312">
        <v>-3.7984261910609929</v>
      </c>
      <c r="E53" s="171"/>
      <c r="F53" s="324">
        <v>43406</v>
      </c>
      <c r="G53" s="312">
        <v>1903.8565406248413</v>
      </c>
      <c r="H53" s="312">
        <v>610.87298530411681</v>
      </c>
      <c r="I53" s="171"/>
      <c r="J53" s="324">
        <v>43473</v>
      </c>
      <c r="K53" s="312">
        <v>3299.5298235499804</v>
      </c>
      <c r="L53" s="312">
        <v>-50.286704101149176</v>
      </c>
      <c r="M53" s="325"/>
      <c r="N53" s="324">
        <v>43536</v>
      </c>
      <c r="O53" s="312">
        <v>3730.2233397640466</v>
      </c>
      <c r="P53" s="312">
        <v>189.50066953785188</v>
      </c>
      <c r="Q53" s="171"/>
      <c r="R53" s="324">
        <v>43601</v>
      </c>
      <c r="S53" s="312">
        <v>3481.7908955588791</v>
      </c>
      <c r="T53" s="312">
        <v>-415.49005435816656</v>
      </c>
      <c r="U53" s="171"/>
      <c r="V53" s="487">
        <v>0</v>
      </c>
      <c r="W53" s="440">
        <v>0</v>
      </c>
      <c r="X53" s="440">
        <v>0</v>
      </c>
    </row>
    <row r="54" spans="2:25" ht="15" customHeight="1" thickTop="1">
      <c r="B54" s="176"/>
      <c r="C54" s="176"/>
      <c r="D54" s="176"/>
      <c r="E54" s="200"/>
      <c r="F54" s="176"/>
      <c r="G54" s="176"/>
      <c r="H54" s="176"/>
      <c r="I54" s="200"/>
      <c r="J54" s="176"/>
      <c r="K54" s="176"/>
      <c r="L54" s="202"/>
    </row>
    <row r="55" spans="2:25" ht="15" customHeight="1">
      <c r="B55" s="488" t="s">
        <v>924</v>
      </c>
      <c r="C55" s="765"/>
      <c r="D55" s="765"/>
      <c r="E55" s="765"/>
      <c r="F55" s="765"/>
      <c r="G55" s="765"/>
      <c r="H55" s="765"/>
      <c r="I55" s="765"/>
      <c r="J55" s="765"/>
      <c r="K55" s="765"/>
      <c r="L55" s="765"/>
      <c r="M55" s="458"/>
      <c r="N55" s="458"/>
    </row>
    <row r="56" spans="2:25" s="194" customFormat="1" ht="15" customHeight="1">
      <c r="B56" s="488" t="s">
        <v>929</v>
      </c>
      <c r="C56" s="488"/>
      <c r="D56" s="488"/>
      <c r="E56" s="488"/>
      <c r="F56" s="488"/>
      <c r="G56" s="488"/>
      <c r="H56" s="488"/>
      <c r="I56" s="488"/>
      <c r="J56" s="488"/>
      <c r="K56" s="488"/>
      <c r="L56" s="488"/>
      <c r="M56" s="489"/>
      <c r="N56" s="489"/>
      <c r="X56" s="856" t="s">
        <v>614</v>
      </c>
      <c r="Y56" s="170"/>
    </row>
    <row r="57" spans="2:25" ht="15" customHeight="1">
      <c r="B57" s="488" t="s">
        <v>928</v>
      </c>
      <c r="C57" s="488"/>
      <c r="D57" s="488"/>
      <c r="E57" s="488"/>
      <c r="F57" s="488"/>
      <c r="G57" s="488"/>
      <c r="H57" s="488"/>
      <c r="I57" s="488"/>
      <c r="J57" s="488"/>
      <c r="K57" s="488"/>
      <c r="L57" s="488"/>
      <c r="M57" s="458"/>
      <c r="N57" s="458"/>
      <c r="X57" s="856"/>
    </row>
    <row r="58" spans="2:25" ht="15" customHeight="1">
      <c r="B58" s="488" t="s">
        <v>925</v>
      </c>
      <c r="C58" s="488"/>
      <c r="D58" s="488"/>
      <c r="E58" s="488"/>
      <c r="F58" s="488"/>
      <c r="G58" s="488"/>
      <c r="H58" s="488"/>
      <c r="I58" s="488"/>
      <c r="J58" s="488"/>
      <c r="K58" s="488"/>
      <c r="L58" s="488"/>
      <c r="M58" s="458"/>
      <c r="N58" s="458"/>
    </row>
    <row r="59" spans="2:25" ht="15.75" customHeight="1">
      <c r="B59" s="458"/>
      <c r="C59" s="458"/>
      <c r="D59" s="458"/>
      <c r="E59" s="458"/>
      <c r="F59" s="458"/>
      <c r="G59" s="458"/>
      <c r="H59" s="458"/>
      <c r="I59" s="458"/>
      <c r="J59" s="458"/>
      <c r="K59" s="458"/>
      <c r="L59" s="458"/>
      <c r="M59" s="458"/>
      <c r="N59" s="458"/>
    </row>
    <row r="60" spans="2:25" ht="33" customHeight="1">
      <c r="B60" s="933" t="s">
        <v>596</v>
      </c>
      <c r="C60" s="933"/>
      <c r="D60" s="933"/>
      <c r="E60" s="933"/>
      <c r="F60" s="933"/>
      <c r="G60" s="933"/>
      <c r="H60" s="933"/>
      <c r="I60" s="933"/>
      <c r="J60" s="933"/>
      <c r="K60" s="933"/>
      <c r="L60" s="933"/>
    </row>
    <row r="61" spans="2:25" ht="15" customHeight="1">
      <c r="E61" s="170"/>
      <c r="I61" s="170"/>
    </row>
    <row r="62" spans="2:25" ht="15" customHeight="1">
      <c r="E62" s="170"/>
      <c r="I62" s="170"/>
    </row>
    <row r="63" spans="2:25" ht="15" customHeight="1">
      <c r="E63" s="170"/>
      <c r="I63" s="170"/>
    </row>
    <row r="64" spans="2:25" ht="15" customHeight="1">
      <c r="E64" s="170"/>
      <c r="I64" s="170"/>
    </row>
    <row r="65" spans="5:9" ht="15" customHeight="1">
      <c r="E65" s="170"/>
      <c r="I65" s="170"/>
    </row>
    <row r="66" spans="5:9" ht="15" customHeight="1">
      <c r="E66" s="170"/>
      <c r="I66" s="170"/>
    </row>
    <row r="67" spans="5:9" ht="15" customHeight="1">
      <c r="E67" s="170"/>
      <c r="I67" s="170"/>
    </row>
    <row r="68" spans="5:9" ht="15" customHeight="1">
      <c r="E68" s="170"/>
      <c r="I68" s="170"/>
    </row>
    <row r="69" spans="5:9" ht="15" customHeight="1">
      <c r="E69" s="170"/>
      <c r="I69" s="170"/>
    </row>
    <row r="70" spans="5:9" ht="15" customHeight="1">
      <c r="E70" s="170"/>
      <c r="I70" s="170"/>
    </row>
    <row r="71" spans="5:9" ht="15" customHeight="1">
      <c r="E71" s="170"/>
      <c r="I71" s="170"/>
    </row>
    <row r="72" spans="5:9" ht="15" customHeight="1">
      <c r="E72" s="170"/>
      <c r="I72" s="170"/>
    </row>
    <row r="73" spans="5:9" ht="15" customHeight="1">
      <c r="E73" s="170"/>
      <c r="I73" s="170"/>
    </row>
    <row r="74" spans="5:9" ht="15" customHeight="1">
      <c r="E74" s="170"/>
      <c r="I74" s="170"/>
    </row>
    <row r="75" spans="5:9" ht="15" customHeight="1">
      <c r="E75" s="170"/>
      <c r="I75" s="170"/>
    </row>
    <row r="76" spans="5:9" ht="15" customHeight="1">
      <c r="E76" s="170"/>
      <c r="I76" s="170"/>
    </row>
    <row r="77" spans="5:9" ht="15" customHeight="1">
      <c r="E77" s="170"/>
      <c r="I77" s="170"/>
    </row>
    <row r="78" spans="5:9" ht="15" customHeight="1">
      <c r="E78" s="170"/>
      <c r="I78" s="170"/>
    </row>
    <row r="79" spans="5:9" ht="15" customHeight="1">
      <c r="E79" s="170"/>
      <c r="I79" s="170"/>
    </row>
    <row r="80" spans="5:9" ht="15" customHeight="1">
      <c r="E80" s="170"/>
      <c r="I80" s="170"/>
    </row>
    <row r="81" spans="5:9" ht="15" customHeight="1">
      <c r="E81" s="170"/>
      <c r="I81" s="170"/>
    </row>
    <row r="82" spans="5:9" ht="15" customHeight="1">
      <c r="E82" s="170"/>
      <c r="I82" s="170"/>
    </row>
    <row r="83" spans="5:9" ht="15" customHeight="1">
      <c r="E83" s="170"/>
      <c r="I83" s="170"/>
    </row>
    <row r="84" spans="5:9" ht="15" customHeight="1">
      <c r="E84" s="170"/>
      <c r="I84" s="170"/>
    </row>
    <row r="85" spans="5:9" ht="15" customHeight="1">
      <c r="E85" s="170"/>
      <c r="I85" s="170"/>
    </row>
    <row r="86" spans="5:9" ht="15" customHeight="1">
      <c r="E86" s="170"/>
      <c r="I86" s="170"/>
    </row>
    <row r="87" spans="5:9" ht="15" customHeight="1">
      <c r="E87" s="170"/>
      <c r="I87" s="170"/>
    </row>
    <row r="88" spans="5:9" ht="15" customHeight="1">
      <c r="E88" s="170"/>
      <c r="I88" s="170"/>
    </row>
    <row r="89" spans="5:9" ht="15" customHeight="1">
      <c r="E89" s="170"/>
      <c r="I89" s="170"/>
    </row>
    <row r="90" spans="5:9" ht="15" customHeight="1">
      <c r="E90" s="170"/>
      <c r="I90" s="170"/>
    </row>
    <row r="91" spans="5:9" ht="15" customHeight="1">
      <c r="E91" s="170"/>
      <c r="I91" s="170"/>
    </row>
    <row r="92" spans="5:9" ht="15" customHeight="1">
      <c r="E92" s="170"/>
      <c r="I92" s="170"/>
    </row>
    <row r="93" spans="5:9" ht="15" customHeight="1">
      <c r="E93" s="170"/>
      <c r="I93" s="170"/>
    </row>
    <row r="94" spans="5:9" ht="15" customHeight="1">
      <c r="E94" s="170"/>
      <c r="I94" s="170"/>
    </row>
    <row r="95" spans="5:9" ht="15" customHeight="1">
      <c r="E95" s="170"/>
      <c r="I95" s="170"/>
    </row>
    <row r="96" spans="5:9" ht="15" customHeight="1">
      <c r="E96" s="170"/>
      <c r="I96" s="170"/>
    </row>
    <row r="97" spans="2:16" ht="15" customHeight="1">
      <c r="E97" s="170"/>
      <c r="I97" s="170"/>
    </row>
    <row r="98" spans="2:16" ht="15" customHeight="1">
      <c r="E98" s="170"/>
      <c r="I98" s="170"/>
    </row>
    <row r="99" spans="2:16" ht="15" customHeight="1">
      <c r="E99" s="170"/>
      <c r="I99" s="170"/>
    </row>
    <row r="100" spans="2:16" ht="15" customHeight="1">
      <c r="E100" s="170"/>
      <c r="I100" s="170"/>
    </row>
    <row r="101" spans="2:16" ht="15" customHeight="1">
      <c r="E101" s="170"/>
      <c r="I101" s="170"/>
    </row>
    <row r="102" spans="2:16" ht="15" customHeight="1">
      <c r="E102" s="170"/>
      <c r="I102" s="170"/>
    </row>
    <row r="103" spans="2:16" ht="24.95" customHeight="1">
      <c r="E103" s="170"/>
      <c r="I103" s="170"/>
    </row>
    <row r="104" spans="2:16" ht="24.95" customHeight="1">
      <c r="E104" s="170"/>
      <c r="I104" s="170"/>
    </row>
    <row r="105" spans="2:16" ht="24.95" customHeight="1">
      <c r="E105" s="170"/>
      <c r="I105" s="170"/>
      <c r="N105" s="204"/>
      <c r="O105" s="205"/>
      <c r="P105" s="205"/>
    </row>
    <row r="106" spans="2:16" ht="15" customHeight="1">
      <c r="B106" s="206"/>
      <c r="C106" s="206"/>
      <c r="D106" s="206"/>
      <c r="E106" s="207"/>
      <c r="F106" s="206"/>
      <c r="G106" s="206"/>
      <c r="H106" s="206"/>
      <c r="I106" s="207"/>
      <c r="J106" s="206"/>
      <c r="K106" s="206"/>
      <c r="L106" s="206"/>
      <c r="N106" s="208"/>
      <c r="O106" s="209"/>
      <c r="P106" s="209"/>
    </row>
    <row r="107" spans="2:16" ht="15" customHeight="1">
      <c r="N107" s="208"/>
      <c r="O107" s="209"/>
      <c r="P107" s="209"/>
    </row>
    <row r="108" spans="2:16" ht="15" customHeight="1">
      <c r="N108" s="208"/>
      <c r="O108" s="209"/>
      <c r="P108" s="209"/>
    </row>
    <row r="109" spans="2:16" ht="15" customHeight="1">
      <c r="N109" s="208"/>
      <c r="O109" s="209"/>
      <c r="P109" s="209"/>
    </row>
    <row r="110" spans="2:16" ht="15" customHeight="1">
      <c r="N110" s="208"/>
      <c r="O110" s="209"/>
      <c r="P110" s="209"/>
    </row>
    <row r="111" spans="2:16" ht="15" customHeight="1">
      <c r="N111" s="208"/>
      <c r="O111" s="209"/>
      <c r="P111" s="209"/>
    </row>
    <row r="112" spans="2:16" ht="15" customHeight="1">
      <c r="N112" s="208"/>
      <c r="O112" s="209"/>
      <c r="P112" s="209"/>
    </row>
    <row r="113" spans="14:16" ht="15" customHeight="1">
      <c r="N113" s="208"/>
      <c r="O113" s="209"/>
      <c r="P113" s="209"/>
    </row>
    <row r="114" spans="14:16" ht="15" customHeight="1">
      <c r="N114" s="208"/>
      <c r="O114" s="209"/>
      <c r="P114" s="209"/>
    </row>
    <row r="115" spans="14:16" ht="15" customHeight="1">
      <c r="N115" s="208"/>
      <c r="O115" s="209"/>
      <c r="P115" s="209"/>
    </row>
    <row r="116" spans="14:16" ht="15" customHeight="1">
      <c r="N116" s="208"/>
      <c r="O116" s="209"/>
      <c r="P116" s="209"/>
    </row>
    <row r="117" spans="14:16" ht="15" customHeight="1">
      <c r="N117" s="208"/>
      <c r="O117" s="209"/>
      <c r="P117" s="209"/>
    </row>
    <row r="118" spans="14:16" ht="15" customHeight="1">
      <c r="N118" s="208"/>
      <c r="O118" s="209"/>
      <c r="P118" s="209"/>
    </row>
    <row r="119" spans="14:16" ht="15" customHeight="1">
      <c r="N119" s="208"/>
      <c r="O119" s="209"/>
      <c r="P119" s="209"/>
    </row>
    <row r="120" spans="14:16" ht="15" customHeight="1">
      <c r="N120" s="208"/>
      <c r="O120" s="209"/>
      <c r="P120" s="209"/>
    </row>
    <row r="121" spans="14:16" ht="15" customHeight="1">
      <c r="N121" s="208"/>
      <c r="O121" s="209"/>
      <c r="P121" s="209"/>
    </row>
    <row r="122" spans="14:16" ht="15" customHeight="1">
      <c r="N122" s="208"/>
      <c r="O122" s="209"/>
      <c r="P122" s="209"/>
    </row>
    <row r="123" spans="14:16" ht="15" customHeight="1">
      <c r="N123" s="208"/>
      <c r="O123" s="209"/>
      <c r="P123" s="209"/>
    </row>
    <row r="124" spans="14:16" ht="15" customHeight="1">
      <c r="N124" s="208"/>
      <c r="O124" s="209"/>
      <c r="P124" s="209"/>
    </row>
    <row r="125" spans="14:16" ht="15" customHeight="1">
      <c r="N125" s="208"/>
      <c r="O125" s="209"/>
      <c r="P125" s="209"/>
    </row>
    <row r="126" spans="14:16" ht="15" customHeight="1">
      <c r="N126" s="208"/>
      <c r="O126" s="209"/>
      <c r="P126" s="209"/>
    </row>
    <row r="127" spans="14:16" ht="15" customHeight="1">
      <c r="N127" s="208"/>
      <c r="O127" s="209"/>
      <c r="P127" s="209"/>
    </row>
    <row r="128" spans="14:16" ht="15" customHeight="1">
      <c r="N128" s="208"/>
      <c r="O128" s="209"/>
      <c r="P128" s="209"/>
    </row>
    <row r="129" spans="14:16" ht="15" customHeight="1">
      <c r="N129" s="208"/>
      <c r="O129" s="209"/>
      <c r="P129" s="209"/>
    </row>
    <row r="130" spans="14:16" ht="15" customHeight="1">
      <c r="N130" s="208"/>
      <c r="O130" s="209"/>
      <c r="P130" s="209"/>
    </row>
    <row r="131" spans="14:16" ht="15" customHeight="1">
      <c r="N131" s="208"/>
      <c r="O131" s="209"/>
      <c r="P131" s="209"/>
    </row>
    <row r="132" spans="14:16" ht="15" customHeight="1">
      <c r="N132" s="208"/>
      <c r="O132" s="209"/>
      <c r="P132" s="209"/>
    </row>
    <row r="133" spans="14:16" ht="15" customHeight="1">
      <c r="N133" s="208"/>
      <c r="O133" s="209"/>
      <c r="P133" s="209"/>
    </row>
    <row r="134" spans="14:16" ht="15" customHeight="1">
      <c r="N134" s="208"/>
      <c r="O134" s="209"/>
      <c r="P134" s="209"/>
    </row>
    <row r="135" spans="14:16" ht="15" customHeight="1">
      <c r="N135" s="208"/>
      <c r="O135" s="209"/>
      <c r="P135" s="209"/>
    </row>
    <row r="136" spans="14:16" ht="15" customHeight="1">
      <c r="N136" s="208"/>
      <c r="O136" s="209"/>
      <c r="P136" s="209"/>
    </row>
    <row r="137" spans="14:16" ht="15" customHeight="1">
      <c r="N137" s="208"/>
      <c r="O137" s="209"/>
      <c r="P137" s="209"/>
    </row>
    <row r="138" spans="14:16" ht="15" customHeight="1">
      <c r="N138" s="208"/>
      <c r="O138" s="209"/>
      <c r="P138" s="209"/>
    </row>
    <row r="139" spans="14:16" ht="15" customHeight="1">
      <c r="N139" s="208"/>
      <c r="O139" s="209"/>
      <c r="P139" s="209"/>
    </row>
    <row r="140" spans="14:16" ht="15" customHeight="1">
      <c r="N140" s="208"/>
      <c r="O140" s="209"/>
      <c r="P140" s="209"/>
    </row>
    <row r="141" spans="14:16" ht="15" customHeight="1">
      <c r="N141" s="208"/>
      <c r="O141" s="209"/>
      <c r="P141" s="209"/>
    </row>
    <row r="142" spans="14:16" ht="15" customHeight="1">
      <c r="N142" s="208"/>
      <c r="O142" s="209"/>
      <c r="P142" s="209"/>
    </row>
    <row r="143" spans="14:16" ht="15" customHeight="1">
      <c r="N143" s="208"/>
      <c r="O143" s="209"/>
      <c r="P143" s="209"/>
    </row>
    <row r="144" spans="14:16" ht="15" customHeight="1">
      <c r="N144" s="208"/>
      <c r="O144" s="209"/>
      <c r="P144" s="209"/>
    </row>
    <row r="145" spans="14:16" ht="15" customHeight="1" thickBot="1">
      <c r="N145" s="210"/>
      <c r="O145" s="211"/>
      <c r="P145" s="211"/>
    </row>
  </sheetData>
  <mergeCells count="8">
    <mergeCell ref="X56:X57"/>
    <mergeCell ref="B60:L60"/>
    <mergeCell ref="B2:J2"/>
    <mergeCell ref="O2:O3"/>
    <mergeCell ref="B3:J3"/>
    <mergeCell ref="B4:J4"/>
    <mergeCell ref="B5:J5"/>
    <mergeCell ref="B6:C6"/>
  </mergeCells>
  <hyperlinks>
    <hyperlink ref="O2" location="Índice!A1" display="Back to the Index"/>
    <hyperlink ref="X56" location="Índice!A1" display="Back to the Index"/>
  </hyperlinks>
  <pageMargins left="0.7" right="0.7" top="0.75" bottom="0.75" header="0.3" footer="0.3"/>
  <pageSetup paperSize="9" orientation="portrait" r:id="rId1"/>
  <ignoredErrors>
    <ignoredError sqref="Q49 U15 Y30 U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Y58"/>
  <sheetViews>
    <sheetView showGridLines="0" showZeros="0" zoomScaleNormal="100" workbookViewId="0">
      <selection activeCell="B3" sqref="B3:J3"/>
    </sheetView>
  </sheetViews>
  <sheetFormatPr defaultRowHeight="15" customHeight="1"/>
  <cols>
    <col min="1" max="1" width="12.7109375" style="170" customWidth="1"/>
    <col min="2" max="4" width="9.7109375" style="170" customWidth="1"/>
    <col min="5" max="5" width="5.7109375" style="178" customWidth="1"/>
    <col min="6" max="8" width="9.7109375" style="170" customWidth="1"/>
    <col min="9" max="9" width="5.7109375" style="178" customWidth="1"/>
    <col min="10" max="12" width="9.7109375" style="170" customWidth="1"/>
    <col min="13" max="13" width="5.7109375" style="170" customWidth="1"/>
    <col min="14" max="16" width="9.7109375" style="170" customWidth="1"/>
    <col min="17" max="17" width="5.7109375" style="170" customWidth="1"/>
    <col min="18" max="20" width="9.7109375" style="170" customWidth="1"/>
    <col min="21" max="21" width="5.7109375" style="170" customWidth="1"/>
    <col min="22" max="24" width="9.7109375" style="170" customWidth="1"/>
    <col min="25" max="25" width="5.7109375" style="170" customWidth="1"/>
    <col min="26" max="16384" width="9.140625" style="170"/>
  </cols>
  <sheetData>
    <row r="1" spans="1:25" ht="15" customHeight="1">
      <c r="A1" s="191"/>
    </row>
    <row r="2" spans="1:25" ht="15" customHeight="1">
      <c r="A2" s="191"/>
      <c r="B2" s="934" t="s">
        <v>890</v>
      </c>
      <c r="C2" s="934"/>
      <c r="D2" s="934"/>
      <c r="E2" s="934"/>
      <c r="F2" s="934"/>
      <c r="G2" s="934"/>
      <c r="H2" s="934"/>
      <c r="I2" s="934"/>
      <c r="J2" s="934"/>
      <c r="K2"/>
      <c r="L2"/>
      <c r="O2" s="856" t="s">
        <v>614</v>
      </c>
    </row>
    <row r="3" spans="1:25" ht="15" customHeight="1">
      <c r="A3" s="191"/>
      <c r="B3" s="937" t="s">
        <v>481</v>
      </c>
      <c r="C3" s="937"/>
      <c r="D3" s="937"/>
      <c r="E3" s="937"/>
      <c r="F3" s="937"/>
      <c r="G3" s="937"/>
      <c r="H3" s="937"/>
      <c r="I3" s="937"/>
      <c r="J3" s="937"/>
      <c r="K3" s="938"/>
      <c r="L3" s="938"/>
      <c r="O3" s="856"/>
    </row>
    <row r="4" spans="1:25" s="191" customFormat="1" ht="15" customHeight="1">
      <c r="B4" s="935" t="s">
        <v>702</v>
      </c>
      <c r="C4" s="935"/>
      <c r="D4" s="935"/>
      <c r="E4" s="935"/>
      <c r="F4" s="935"/>
      <c r="G4" s="935"/>
      <c r="H4" s="935"/>
      <c r="I4" s="935"/>
      <c r="J4" s="935"/>
      <c r="K4" s="403"/>
      <c r="L4" s="403"/>
    </row>
    <row r="5" spans="1:25" s="191" customFormat="1" ht="15" customHeight="1">
      <c r="B5" s="935" t="s">
        <v>704</v>
      </c>
      <c r="C5" s="935"/>
      <c r="D5" s="935"/>
      <c r="E5" s="935"/>
      <c r="F5" s="935"/>
      <c r="G5" s="935"/>
      <c r="H5" s="935"/>
      <c r="I5" s="935"/>
      <c r="J5" s="935"/>
      <c r="K5" s="403"/>
      <c r="L5" s="403"/>
    </row>
    <row r="6" spans="1:25" s="191" customFormat="1" ht="15" customHeight="1">
      <c r="B6" s="895" t="s">
        <v>0</v>
      </c>
      <c r="C6" s="895"/>
      <c r="D6" s="193"/>
      <c r="E6" s="193"/>
      <c r="F6" s="193"/>
      <c r="G6" s="193"/>
      <c r="H6" s="193"/>
      <c r="I6" s="193"/>
      <c r="J6" s="193"/>
      <c r="N6" s="203"/>
      <c r="O6" s="176"/>
      <c r="P6" s="176"/>
      <c r="Q6" s="200"/>
      <c r="R6" s="176"/>
      <c r="S6" s="176"/>
      <c r="T6" s="176"/>
      <c r="U6" s="200"/>
      <c r="V6" s="176"/>
      <c r="W6" s="176"/>
      <c r="X6" s="176"/>
      <c r="Y6" s="170"/>
    </row>
    <row r="7" spans="1:25" s="191" customFormat="1" ht="15" customHeight="1">
      <c r="B7" s="192"/>
      <c r="C7" s="193"/>
      <c r="D7" s="193"/>
      <c r="E7" s="193"/>
      <c r="F7" s="193"/>
      <c r="G7" s="193"/>
      <c r="H7" s="193"/>
      <c r="I7" s="193"/>
      <c r="J7" s="193"/>
      <c r="N7" s="203"/>
      <c r="O7" s="176"/>
      <c r="P7" s="176"/>
      <c r="Q7" s="200"/>
      <c r="R7" s="176"/>
      <c r="S7" s="176"/>
      <c r="T7" s="176"/>
      <c r="U7" s="200"/>
      <c r="V7" s="176"/>
      <c r="W7" s="176"/>
      <c r="X7" s="176"/>
      <c r="Y7" s="170"/>
    </row>
    <row r="8" spans="1:25" s="194" customFormat="1" ht="24.95" customHeight="1">
      <c r="B8" s="195" t="s">
        <v>482</v>
      </c>
      <c r="C8" s="196" t="s">
        <v>458</v>
      </c>
      <c r="D8" s="448" t="s">
        <v>484</v>
      </c>
      <c r="E8" s="197"/>
      <c r="F8" s="195" t="s">
        <v>482</v>
      </c>
      <c r="G8" s="196" t="s">
        <v>458</v>
      </c>
      <c r="H8" s="448" t="s">
        <v>484</v>
      </c>
      <c r="I8" s="197"/>
      <c r="J8" s="198" t="s">
        <v>482</v>
      </c>
      <c r="K8" s="199" t="s">
        <v>458</v>
      </c>
      <c r="L8" s="448" t="s">
        <v>484</v>
      </c>
      <c r="N8" s="195" t="s">
        <v>482</v>
      </c>
      <c r="O8" s="196" t="s">
        <v>458</v>
      </c>
      <c r="P8" s="448" t="s">
        <v>484</v>
      </c>
      <c r="Q8" s="197"/>
      <c r="R8" s="195" t="s">
        <v>482</v>
      </c>
      <c r="S8" s="196" t="s">
        <v>458</v>
      </c>
      <c r="T8" s="448" t="s">
        <v>484</v>
      </c>
      <c r="U8" s="197"/>
      <c r="V8" s="195" t="s">
        <v>482</v>
      </c>
      <c r="W8" s="196" t="s">
        <v>458</v>
      </c>
      <c r="X8" s="448" t="s">
        <v>484</v>
      </c>
    </row>
    <row r="9" spans="1:25" ht="15" customHeight="1">
      <c r="B9" s="320">
        <v>43283</v>
      </c>
      <c r="C9" s="172">
        <v>4971.8867128090687</v>
      </c>
      <c r="D9" s="172">
        <v>-443.55627517076238</v>
      </c>
      <c r="E9" s="321"/>
      <c r="F9" s="483">
        <v>43346</v>
      </c>
      <c r="G9" s="172">
        <v>2813.2162022198727</v>
      </c>
      <c r="H9" s="172">
        <v>1319.377185802794</v>
      </c>
      <c r="I9" s="321"/>
      <c r="J9" s="320">
        <v>43409</v>
      </c>
      <c r="K9" s="172">
        <v>1905.6890370358476</v>
      </c>
      <c r="L9" s="172">
        <v>428.58358615095034</v>
      </c>
      <c r="M9" s="206"/>
      <c r="N9" s="320">
        <v>43474</v>
      </c>
      <c r="O9" s="172">
        <v>3314.0070789143883</v>
      </c>
      <c r="P9" s="172">
        <v>-647.33591416858758</v>
      </c>
      <c r="Q9" s="321"/>
      <c r="R9" s="320">
        <v>43537</v>
      </c>
      <c r="S9" s="172">
        <v>3647.3975065570098</v>
      </c>
      <c r="T9" s="172">
        <v>27646.635873000756</v>
      </c>
      <c r="U9" s="321"/>
      <c r="V9" s="320">
        <v>43602</v>
      </c>
      <c r="W9" s="172">
        <v>3421.0104105364021</v>
      </c>
      <c r="X9" s="172">
        <v>1490.1619675449649</v>
      </c>
      <c r="Y9" s="325"/>
    </row>
    <row r="10" spans="1:25" ht="15" customHeight="1">
      <c r="B10" s="322">
        <v>43284</v>
      </c>
      <c r="C10" s="305">
        <v>4576.1755963833921</v>
      </c>
      <c r="D10" s="305">
        <v>620.97235316630656</v>
      </c>
      <c r="E10" s="321"/>
      <c r="F10" s="322">
        <v>43347</v>
      </c>
      <c r="G10" s="305">
        <v>2714.1160657098876</v>
      </c>
      <c r="H10" s="305">
        <v>889.83647307244053</v>
      </c>
      <c r="I10" s="321"/>
      <c r="J10" s="322">
        <v>43410</v>
      </c>
      <c r="K10" s="305">
        <v>1897.9147544330231</v>
      </c>
      <c r="L10" s="305">
        <v>747.89201144154765</v>
      </c>
      <c r="M10" s="206"/>
      <c r="N10" s="322">
        <v>43475</v>
      </c>
      <c r="O10" s="305">
        <v>3287.2712822629774</v>
      </c>
      <c r="P10" s="305">
        <v>106.40267432496235</v>
      </c>
      <c r="Q10" s="321"/>
      <c r="R10" s="322">
        <v>43538</v>
      </c>
      <c r="S10" s="305">
        <v>3629.9378076142539</v>
      </c>
      <c r="T10" s="305">
        <v>190.77973689630932</v>
      </c>
      <c r="U10" s="321"/>
      <c r="V10" s="322">
        <v>43605</v>
      </c>
      <c r="W10" s="305">
        <v>3724.3765667257499</v>
      </c>
      <c r="X10" s="305">
        <v>1761.9283626420486</v>
      </c>
    </row>
    <row r="11" spans="1:25" ht="15" customHeight="1">
      <c r="B11" s="322">
        <v>43285</v>
      </c>
      <c r="C11" s="305">
        <v>4538.6932196244525</v>
      </c>
      <c r="D11" s="305">
        <v>47.825623254077939</v>
      </c>
      <c r="E11" s="321"/>
      <c r="F11" s="322">
        <v>43348</v>
      </c>
      <c r="G11" s="305">
        <v>2723.7641032302554</v>
      </c>
      <c r="H11" s="305">
        <v>-834.30216556617017</v>
      </c>
      <c r="I11" s="321"/>
      <c r="J11" s="322">
        <v>43411</v>
      </c>
      <c r="K11" s="305">
        <v>1759.5160154573755</v>
      </c>
      <c r="L11" s="305">
        <v>473.56591069244104</v>
      </c>
      <c r="M11" s="206"/>
      <c r="N11" s="322">
        <v>43476</v>
      </c>
      <c r="O11" s="305">
        <v>3388.5323081327492</v>
      </c>
      <c r="P11" s="305">
        <v>519.26227752959778</v>
      </c>
      <c r="Q11" s="321"/>
      <c r="R11" s="322">
        <v>43539</v>
      </c>
      <c r="S11" s="305">
        <v>3583.0169110917927</v>
      </c>
      <c r="T11" s="305">
        <v>-61.375002721824792</v>
      </c>
      <c r="U11" s="321"/>
      <c r="V11" s="322">
        <v>43606</v>
      </c>
      <c r="W11" s="305">
        <v>2752.1898950621562</v>
      </c>
      <c r="X11" s="305">
        <v>-1391.9150602877896</v>
      </c>
    </row>
    <row r="12" spans="1:25" ht="15" customHeight="1">
      <c r="B12" s="322">
        <v>43286</v>
      </c>
      <c r="C12" s="305">
        <v>4134.6019726008435</v>
      </c>
      <c r="D12" s="305">
        <v>-960.64344325736647</v>
      </c>
      <c r="E12" s="321"/>
      <c r="F12" s="322">
        <v>43349</v>
      </c>
      <c r="G12" s="305">
        <v>2885.5235753361162</v>
      </c>
      <c r="H12" s="305">
        <v>1417.100989089424</v>
      </c>
      <c r="I12" s="321"/>
      <c r="J12" s="322">
        <v>43412</v>
      </c>
      <c r="K12" s="305">
        <v>1808.8361687270301</v>
      </c>
      <c r="L12" s="305">
        <v>-1011.3240024058209</v>
      </c>
      <c r="M12" s="206"/>
      <c r="N12" s="322">
        <v>43479</v>
      </c>
      <c r="O12" s="305">
        <v>3406.7751467098283</v>
      </c>
      <c r="P12" s="305">
        <v>-859.84891024882972</v>
      </c>
      <c r="Q12" s="321"/>
      <c r="R12" s="322">
        <v>43542</v>
      </c>
      <c r="S12" s="305">
        <v>3594.7107184442193</v>
      </c>
      <c r="T12" s="305">
        <v>1214.226552071822</v>
      </c>
      <c r="U12" s="321"/>
      <c r="V12" s="322">
        <v>43607</v>
      </c>
      <c r="W12" s="305">
        <v>2613.004370369988</v>
      </c>
      <c r="X12" s="305">
        <v>-1298.5322420363791</v>
      </c>
    </row>
    <row r="13" spans="1:25" ht="15" customHeight="1">
      <c r="B13" s="322">
        <v>43287</v>
      </c>
      <c r="C13" s="305">
        <v>4100.1752363812093</v>
      </c>
      <c r="D13" s="305">
        <v>843.03311931756502</v>
      </c>
      <c r="E13" s="321"/>
      <c r="F13" s="322">
        <v>43350</v>
      </c>
      <c r="G13" s="305">
        <v>2733.4104051458717</v>
      </c>
      <c r="H13" s="305">
        <v>640.41919073360771</v>
      </c>
      <c r="I13" s="321"/>
      <c r="J13" s="322">
        <v>43413</v>
      </c>
      <c r="K13" s="305">
        <v>1905.4235353563697</v>
      </c>
      <c r="L13" s="305">
        <v>-1.4940813260997543</v>
      </c>
      <c r="M13" s="206"/>
      <c r="N13" s="322">
        <v>43480</v>
      </c>
      <c r="O13" s="305">
        <v>3357.1861803140855</v>
      </c>
      <c r="P13" s="305">
        <v>1995.4233239797206</v>
      </c>
      <c r="Q13" s="171"/>
      <c r="R13" s="322">
        <v>43543</v>
      </c>
      <c r="S13" s="305">
        <v>3039.3731481066393</v>
      </c>
      <c r="T13" s="305">
        <v>-821.60403962176395</v>
      </c>
      <c r="U13" s="321"/>
      <c r="V13" s="322">
        <v>43608</v>
      </c>
      <c r="W13" s="305">
        <v>2615.5899351326407</v>
      </c>
      <c r="X13" s="305">
        <v>247.71907598976912</v>
      </c>
    </row>
    <row r="14" spans="1:25" ht="15" customHeight="1">
      <c r="B14" s="322">
        <v>43290</v>
      </c>
      <c r="C14" s="305">
        <v>3979.4422790864924</v>
      </c>
      <c r="D14" s="305">
        <v>1222.311990084447</v>
      </c>
      <c r="E14" s="484"/>
      <c r="F14" s="322">
        <v>43353</v>
      </c>
      <c r="G14" s="305">
        <v>2535.5204009605068</v>
      </c>
      <c r="H14" s="305">
        <v>683.75064822260765</v>
      </c>
      <c r="I14" s="171"/>
      <c r="J14" s="322">
        <v>43416</v>
      </c>
      <c r="K14" s="305">
        <v>1910.9572009028961</v>
      </c>
      <c r="L14" s="305">
        <v>533.01078562160546</v>
      </c>
      <c r="M14" s="206"/>
      <c r="N14" s="322">
        <v>43481</v>
      </c>
      <c r="O14" s="305">
        <v>3355.3795164836438</v>
      </c>
      <c r="P14" s="305">
        <v>1088.9691134258719</v>
      </c>
      <c r="Q14" s="171"/>
      <c r="R14" s="322">
        <v>43544</v>
      </c>
      <c r="S14" s="305">
        <v>3219.4928182070971</v>
      </c>
      <c r="T14" s="305">
        <v>-1857.4745899091101</v>
      </c>
      <c r="U14" s="171"/>
      <c r="V14" s="322">
        <v>43609</v>
      </c>
      <c r="W14" s="305">
        <v>2817.2617886999606</v>
      </c>
      <c r="X14" s="305">
        <v>-1492.7462440944078</v>
      </c>
      <c r="Y14" s="325"/>
    </row>
    <row r="15" spans="1:25" ht="15" customHeight="1">
      <c r="B15" s="322">
        <v>43291</v>
      </c>
      <c r="C15" s="305">
        <v>3788.2480919037394</v>
      </c>
      <c r="D15" s="305">
        <v>-316.72010102574961</v>
      </c>
      <c r="E15" s="171"/>
      <c r="F15" s="322">
        <v>43354</v>
      </c>
      <c r="G15" s="305">
        <v>2338.6466079785773</v>
      </c>
      <c r="H15" s="305">
        <v>-29.435808617464549</v>
      </c>
      <c r="I15" s="171"/>
      <c r="J15" s="322">
        <v>43417</v>
      </c>
      <c r="K15" s="305">
        <v>1914.1550676888407</v>
      </c>
      <c r="L15" s="305">
        <v>189.82668965508776</v>
      </c>
      <c r="M15" s="484"/>
      <c r="N15" s="322">
        <v>43482</v>
      </c>
      <c r="O15" s="305">
        <v>3305.7072424312914</v>
      </c>
      <c r="P15" s="305">
        <v>1539.7412318754893</v>
      </c>
      <c r="Q15" s="171"/>
      <c r="R15" s="322">
        <v>43545</v>
      </c>
      <c r="S15" s="305">
        <v>3770.0068837632502</v>
      </c>
      <c r="T15" s="305">
        <v>-3645.1353545552465</v>
      </c>
      <c r="U15" s="171"/>
      <c r="V15" s="322">
        <v>43612</v>
      </c>
      <c r="W15" s="305">
        <v>3049.082246787008</v>
      </c>
      <c r="X15" s="305">
        <v>944.51155811566662</v>
      </c>
    </row>
    <row r="16" spans="1:25" ht="15" customHeight="1">
      <c r="B16" s="322">
        <v>43292</v>
      </c>
      <c r="C16" s="305">
        <v>3843.0635487964814</v>
      </c>
      <c r="D16" s="305">
        <v>-553.92960019416194</v>
      </c>
      <c r="E16" s="171"/>
      <c r="F16" s="322">
        <v>43355</v>
      </c>
      <c r="G16" s="305">
        <v>2500.3388222381468</v>
      </c>
      <c r="H16" s="305">
        <v>-338.64338147428191</v>
      </c>
      <c r="I16" s="171"/>
      <c r="J16" s="322">
        <v>43418</v>
      </c>
      <c r="K16" s="305">
        <v>1998.9070267843167</v>
      </c>
      <c r="L16" s="305">
        <v>-1259.6762296287088</v>
      </c>
      <c r="M16" s="484"/>
      <c r="N16" s="322">
        <v>43483</v>
      </c>
      <c r="O16" s="305">
        <v>3208.7719950774781</v>
      </c>
      <c r="P16" s="305">
        <v>-88.715011820012748</v>
      </c>
      <c r="Q16" s="171"/>
      <c r="R16" s="322">
        <v>43546</v>
      </c>
      <c r="S16" s="305">
        <v>4468.785183268943</v>
      </c>
      <c r="T16" s="305">
        <v>305.47235373017963</v>
      </c>
      <c r="U16" s="171"/>
      <c r="V16" s="322">
        <v>43613</v>
      </c>
      <c r="W16" s="305">
        <v>3053.1710557238684</v>
      </c>
      <c r="X16" s="305">
        <v>1638.972714282158</v>
      </c>
    </row>
    <row r="17" spans="2:25" ht="15" customHeight="1">
      <c r="B17" s="322">
        <v>43293</v>
      </c>
      <c r="C17" s="305">
        <v>3648.8375146224744</v>
      </c>
      <c r="D17" s="305">
        <v>12.199308266291169</v>
      </c>
      <c r="E17" s="171"/>
      <c r="F17" s="322">
        <v>43356</v>
      </c>
      <c r="G17" s="305">
        <v>2289.7992520698244</v>
      </c>
      <c r="H17" s="305">
        <v>1869.4291695072809</v>
      </c>
      <c r="I17" s="171"/>
      <c r="J17" s="322">
        <v>43419</v>
      </c>
      <c r="K17" s="305">
        <v>2018.6623110929422</v>
      </c>
      <c r="L17" s="305">
        <v>679.40071394160975</v>
      </c>
      <c r="M17" s="484"/>
      <c r="N17" s="322">
        <v>43486</v>
      </c>
      <c r="O17" s="305">
        <v>3197.054910485921</v>
      </c>
      <c r="P17" s="305">
        <v>-951.42806019121008</v>
      </c>
      <c r="Q17" s="171"/>
      <c r="R17" s="322">
        <v>43549</v>
      </c>
      <c r="S17" s="305">
        <v>4533.3944725431993</v>
      </c>
      <c r="T17" s="305">
        <v>364.93519039645383</v>
      </c>
      <c r="U17" s="171"/>
      <c r="V17" s="322">
        <v>43614</v>
      </c>
      <c r="W17" s="305">
        <v>3396.5576841957886</v>
      </c>
      <c r="X17" s="305">
        <v>-338.91423055587529</v>
      </c>
    </row>
    <row r="18" spans="2:25" ht="15" customHeight="1">
      <c r="B18" s="322">
        <v>43294</v>
      </c>
      <c r="C18" s="305">
        <v>3438.1435569069067</v>
      </c>
      <c r="D18" s="305">
        <v>1220.7952352275238</v>
      </c>
      <c r="E18" s="171"/>
      <c r="F18" s="322">
        <v>43357</v>
      </c>
      <c r="G18" s="305">
        <v>2230.4476258854461</v>
      </c>
      <c r="H18" s="305">
        <v>1162.0154821586227</v>
      </c>
      <c r="I18" s="171"/>
      <c r="J18" s="322">
        <v>43420</v>
      </c>
      <c r="K18" s="305">
        <v>2054.9099467697934</v>
      </c>
      <c r="L18" s="305">
        <v>298.18007820027822</v>
      </c>
      <c r="M18" s="484"/>
      <c r="N18" s="322">
        <v>43487</v>
      </c>
      <c r="O18" s="305">
        <v>3403.995476165167</v>
      </c>
      <c r="P18" s="305">
        <v>-653.00707967878043</v>
      </c>
      <c r="Q18" s="171"/>
      <c r="R18" s="322">
        <v>43550</v>
      </c>
      <c r="S18" s="305">
        <v>4494.3998693062667</v>
      </c>
      <c r="T18" s="305">
        <v>-5530.166949055586</v>
      </c>
      <c r="U18" s="171" t="s">
        <v>157</v>
      </c>
      <c r="V18" s="322">
        <v>43615</v>
      </c>
      <c r="W18" s="305">
        <v>3375.4140965806537</v>
      </c>
      <c r="X18" s="305">
        <v>-2005.6099057608678</v>
      </c>
    </row>
    <row r="19" spans="2:25" ht="15" customHeight="1">
      <c r="B19" s="322">
        <v>43297</v>
      </c>
      <c r="C19" s="305">
        <v>3250.7050047641592</v>
      </c>
      <c r="D19" s="305">
        <v>-683.5727068586699</v>
      </c>
      <c r="E19" s="171"/>
      <c r="F19" s="322">
        <v>43360</v>
      </c>
      <c r="G19" s="305">
        <v>2228.8681804003568</v>
      </c>
      <c r="H19" s="305">
        <v>3816.1178418967315</v>
      </c>
      <c r="I19" s="171"/>
      <c r="J19" s="322">
        <v>43423</v>
      </c>
      <c r="K19" s="305">
        <v>2144.3255773560695</v>
      </c>
      <c r="L19" s="305">
        <v>-718.76749743695007</v>
      </c>
      <c r="M19" s="484"/>
      <c r="N19" s="322">
        <v>43488</v>
      </c>
      <c r="O19" s="305">
        <v>3353.8805802821926</v>
      </c>
      <c r="P19" s="305">
        <v>-1786.8717447471479</v>
      </c>
      <c r="Q19" s="171"/>
      <c r="R19" s="322">
        <v>43551</v>
      </c>
      <c r="S19" s="305">
        <v>4701.0113325359744</v>
      </c>
      <c r="T19" s="305">
        <v>2423.7178463297546</v>
      </c>
      <c r="U19" s="171"/>
      <c r="V19" s="322">
        <v>43616</v>
      </c>
      <c r="W19" s="305">
        <v>3719.9577922727462</v>
      </c>
      <c r="X19" s="305">
        <v>792.85722806089689</v>
      </c>
    </row>
    <row r="20" spans="2:25" ht="15" customHeight="1">
      <c r="B20" s="322">
        <v>43298</v>
      </c>
      <c r="C20" s="305">
        <v>3096.3689287537327</v>
      </c>
      <c r="D20" s="305">
        <v>-195.0743945638074</v>
      </c>
      <c r="E20" s="323"/>
      <c r="F20" s="322">
        <v>43361</v>
      </c>
      <c r="G20" s="305">
        <v>2137.338629079406</v>
      </c>
      <c r="H20" s="305">
        <v>3877.9604506161654</v>
      </c>
      <c r="I20" s="171"/>
      <c r="J20" s="322">
        <v>43424</v>
      </c>
      <c r="K20" s="305">
        <v>2243.4782974965888</v>
      </c>
      <c r="L20" s="305">
        <v>1427.4657968394984</v>
      </c>
      <c r="M20" s="484"/>
      <c r="N20" s="322">
        <v>43489</v>
      </c>
      <c r="O20" s="305">
        <v>3228.5377738224947</v>
      </c>
      <c r="P20" s="305">
        <v>808.17915902549794</v>
      </c>
      <c r="Q20" s="171"/>
      <c r="R20" s="322">
        <v>43552</v>
      </c>
      <c r="S20" s="305">
        <v>4807.1764967180143</v>
      </c>
      <c r="T20" s="305">
        <v>-445.08197927346373</v>
      </c>
      <c r="U20" s="171"/>
      <c r="V20" s="322">
        <v>43619</v>
      </c>
      <c r="W20" s="305">
        <v>3688.6056294838627</v>
      </c>
      <c r="X20" s="305">
        <v>-589.28886083354746</v>
      </c>
    </row>
    <row r="21" spans="2:25" ht="15" customHeight="1">
      <c r="B21" s="322">
        <v>43299</v>
      </c>
      <c r="C21" s="305">
        <v>3263.8582873909904</v>
      </c>
      <c r="D21" s="305">
        <v>607.84330364514915</v>
      </c>
      <c r="E21" s="171"/>
      <c r="F21" s="322">
        <v>43362</v>
      </c>
      <c r="G21" s="305">
        <v>2123.7081929390692</v>
      </c>
      <c r="H21" s="305">
        <v>-805.26562612607847</v>
      </c>
      <c r="I21" s="171"/>
      <c r="J21" s="322">
        <v>43425</v>
      </c>
      <c r="K21" s="305">
        <v>2287.2429369563174</v>
      </c>
      <c r="L21" s="305">
        <v>96.119137110754394</v>
      </c>
      <c r="M21" s="206"/>
      <c r="N21" s="322">
        <v>43490</v>
      </c>
      <c r="O21" s="305">
        <v>3250.2508469464901</v>
      </c>
      <c r="P21" s="305">
        <v>483.75442146296086</v>
      </c>
      <c r="Q21" s="171"/>
      <c r="R21" s="322">
        <v>43553</v>
      </c>
      <c r="S21" s="305">
        <v>4585.8104174714199</v>
      </c>
      <c r="T21" s="305">
        <v>2677.2763842467907</v>
      </c>
      <c r="U21" s="171"/>
      <c r="V21" s="322">
        <v>43620</v>
      </c>
      <c r="W21" s="305">
        <v>3933.148002870973</v>
      </c>
      <c r="X21" s="305">
        <v>-627.47133972237805</v>
      </c>
    </row>
    <row r="22" spans="2:25" ht="15" customHeight="1">
      <c r="B22" s="322">
        <v>43300</v>
      </c>
      <c r="C22" s="305">
        <v>2984.8762053986493</v>
      </c>
      <c r="D22" s="305">
        <v>1201.5885094029593</v>
      </c>
      <c r="E22" s="171"/>
      <c r="F22" s="322">
        <v>43363</v>
      </c>
      <c r="G22" s="305">
        <v>2164.4432770073417</v>
      </c>
      <c r="H22" s="305">
        <v>-490.75067618109404</v>
      </c>
      <c r="I22" s="171"/>
      <c r="J22" s="322">
        <v>43426</v>
      </c>
      <c r="K22" s="305">
        <v>2426.1253570612125</v>
      </c>
      <c r="L22" s="305">
        <v>-1089.8375064941306</v>
      </c>
      <c r="M22" s="206"/>
      <c r="N22" s="322">
        <v>43493</v>
      </c>
      <c r="O22" s="305">
        <v>3258.943382083899</v>
      </c>
      <c r="P22" s="305">
        <v>24.133617664660228</v>
      </c>
      <c r="Q22" s="171"/>
      <c r="R22" s="322">
        <v>43556</v>
      </c>
      <c r="S22" s="305">
        <v>4447.5263945338911</v>
      </c>
      <c r="T22" s="305">
        <v>-835.84105636671461</v>
      </c>
      <c r="U22" s="171"/>
      <c r="V22" s="322">
        <v>43621</v>
      </c>
      <c r="W22" s="305">
        <v>3861.8699892066602</v>
      </c>
      <c r="X22" s="305">
        <v>-794.66016904606522</v>
      </c>
    </row>
    <row r="23" spans="2:25" ht="15" customHeight="1">
      <c r="B23" s="322">
        <v>43301</v>
      </c>
      <c r="C23" s="305">
        <v>3117.2246227875139</v>
      </c>
      <c r="D23" s="305">
        <v>1202.5664121465898</v>
      </c>
      <c r="E23" s="171"/>
      <c r="F23" s="322">
        <v>43364</v>
      </c>
      <c r="G23" s="305">
        <v>2142.668339372337</v>
      </c>
      <c r="H23" s="305">
        <v>1856.4149422879641</v>
      </c>
      <c r="I23" s="171"/>
      <c r="J23" s="322">
        <v>43427</v>
      </c>
      <c r="K23" s="305">
        <v>2465.4463815894205</v>
      </c>
      <c r="L23" s="305">
        <v>1627.9192889488054</v>
      </c>
      <c r="M23" s="206"/>
      <c r="N23" s="322">
        <v>43494</v>
      </c>
      <c r="O23" s="305">
        <v>3421.9719094850852</v>
      </c>
      <c r="P23" s="305">
        <v>-490.68565975240097</v>
      </c>
      <c r="Q23" s="171"/>
      <c r="R23" s="322">
        <v>43557</v>
      </c>
      <c r="S23" s="305">
        <v>4488.5273433028942</v>
      </c>
      <c r="T23" s="305">
        <v>2394.8385985804798</v>
      </c>
      <c r="U23" s="171"/>
      <c r="V23" s="322">
        <v>43622</v>
      </c>
      <c r="W23" s="305">
        <v>4063.7015647729759</v>
      </c>
      <c r="X23" s="305">
        <v>-1098.2782896474287</v>
      </c>
    </row>
    <row r="24" spans="2:25" ht="15" customHeight="1">
      <c r="B24" s="322">
        <v>43304</v>
      </c>
      <c r="C24" s="305">
        <v>2967.7540356088484</v>
      </c>
      <c r="D24" s="305">
        <v>-11.650368487262538</v>
      </c>
      <c r="E24" s="171"/>
      <c r="F24" s="322">
        <v>43367</v>
      </c>
      <c r="G24" s="305">
        <v>2155.650641267378</v>
      </c>
      <c r="H24" s="305">
        <v>1131.8368545187843</v>
      </c>
      <c r="I24" s="171"/>
      <c r="J24" s="322">
        <v>43430</v>
      </c>
      <c r="K24" s="305">
        <v>2442.4268136515329</v>
      </c>
      <c r="L24" s="305">
        <v>-589.54405664072306</v>
      </c>
      <c r="M24" s="206"/>
      <c r="N24" s="322">
        <v>43495</v>
      </c>
      <c r="O24" s="305">
        <v>3407.3455928067788</v>
      </c>
      <c r="P24" s="305">
        <v>-1201.0582903076786</v>
      </c>
      <c r="Q24" s="171"/>
      <c r="R24" s="322">
        <v>43558</v>
      </c>
      <c r="S24" s="305">
        <v>3421.8997859953515</v>
      </c>
      <c r="T24" s="305">
        <v>-48.017573508050155</v>
      </c>
      <c r="U24" s="171"/>
      <c r="V24" s="322">
        <v>43623</v>
      </c>
      <c r="W24" s="305">
        <v>4094.692481332198</v>
      </c>
      <c r="X24" s="305">
        <v>1386.976594511458</v>
      </c>
    </row>
    <row r="25" spans="2:25" ht="15" customHeight="1">
      <c r="B25" s="322">
        <v>43305</v>
      </c>
      <c r="C25" s="305">
        <v>2943.62501424945</v>
      </c>
      <c r="D25" s="305">
        <v>463.18510181740623</v>
      </c>
      <c r="E25" s="171"/>
      <c r="F25" s="322">
        <v>43368</v>
      </c>
      <c r="G25" s="305">
        <v>2254.8944568074648</v>
      </c>
      <c r="H25" s="305">
        <v>548.68195853099542</v>
      </c>
      <c r="I25" s="171"/>
      <c r="J25" s="322">
        <v>43431</v>
      </c>
      <c r="K25" s="305">
        <v>2634.7267387591351</v>
      </c>
      <c r="L25" s="305">
        <v>323.97310106711171</v>
      </c>
      <c r="M25" s="206"/>
      <c r="N25" s="322">
        <v>43496</v>
      </c>
      <c r="O25" s="305">
        <v>3242.7353627440116</v>
      </c>
      <c r="P25" s="305">
        <v>290.60734026469635</v>
      </c>
      <c r="Q25" s="171"/>
      <c r="R25" s="322">
        <v>43559</v>
      </c>
      <c r="S25" s="305">
        <v>3129.4540043068082</v>
      </c>
      <c r="T25" s="305">
        <v>477.77215107656082</v>
      </c>
      <c r="U25" s="171"/>
      <c r="V25" s="322">
        <v>43626</v>
      </c>
      <c r="W25" s="305">
        <v>4033.8257668239726</v>
      </c>
      <c r="X25" s="305">
        <v>14.407020791961118</v>
      </c>
      <c r="Y25" s="201"/>
    </row>
    <row r="26" spans="2:25" ht="15" customHeight="1">
      <c r="B26" s="322">
        <v>43306</v>
      </c>
      <c r="C26" s="305">
        <v>3009.5069762876374</v>
      </c>
      <c r="D26" s="305">
        <v>583.6565913385748</v>
      </c>
      <c r="E26" s="171"/>
      <c r="F26" s="322">
        <v>43369</v>
      </c>
      <c r="G26" s="305">
        <v>2255.732776211923</v>
      </c>
      <c r="H26" s="305">
        <v>700.73710727919149</v>
      </c>
      <c r="I26" s="171"/>
      <c r="J26" s="322">
        <v>43432</v>
      </c>
      <c r="K26" s="305">
        <v>2440.1600532017369</v>
      </c>
      <c r="L26" s="305">
        <v>-1867.6139905075677</v>
      </c>
      <c r="M26" s="206"/>
      <c r="N26" s="322">
        <v>43497</v>
      </c>
      <c r="O26" s="305">
        <v>3384.4141818640082</v>
      </c>
      <c r="P26" s="305">
        <v>1006.3056574957934</v>
      </c>
      <c r="Q26" s="171"/>
      <c r="R26" s="322">
        <v>43560</v>
      </c>
      <c r="S26" s="305">
        <v>3135.6367189154703</v>
      </c>
      <c r="T26" s="305">
        <v>-368.59960612628032</v>
      </c>
      <c r="U26" s="171"/>
      <c r="V26" s="322">
        <v>43627</v>
      </c>
      <c r="W26" s="305">
        <v>4081.8622500789588</v>
      </c>
      <c r="X26" s="305">
        <v>393.8677857698558</v>
      </c>
    </row>
    <row r="27" spans="2:25" ht="15" customHeight="1">
      <c r="B27" s="322">
        <v>43307</v>
      </c>
      <c r="C27" s="305">
        <v>3028.1424059244068</v>
      </c>
      <c r="D27" s="305">
        <v>673.78140978504382</v>
      </c>
      <c r="E27" s="171"/>
      <c r="F27" s="322">
        <v>43370</v>
      </c>
      <c r="G27" s="305">
        <v>2244.6198777092427</v>
      </c>
      <c r="H27" s="305">
        <v>-865.76831455534568</v>
      </c>
      <c r="I27" s="171"/>
      <c r="J27" s="322">
        <v>43433</v>
      </c>
      <c r="K27" s="305">
        <v>2381.5425814588598</v>
      </c>
      <c r="L27" s="305">
        <v>623.90422727615498</v>
      </c>
      <c r="M27" s="206"/>
      <c r="N27" s="322">
        <v>43500</v>
      </c>
      <c r="O27" s="305">
        <v>3358.0188273395811</v>
      </c>
      <c r="P27" s="305">
        <v>-398.50109175198133</v>
      </c>
      <c r="Q27" s="171"/>
      <c r="R27" s="322">
        <v>43563</v>
      </c>
      <c r="S27" s="305">
        <v>3090.1019244943313</v>
      </c>
      <c r="T27" s="305">
        <v>-891.8013859193627</v>
      </c>
      <c r="U27" s="171"/>
      <c r="V27" s="322">
        <v>43628</v>
      </c>
      <c r="W27" s="305">
        <v>4109.9275444549276</v>
      </c>
      <c r="X27" s="305">
        <v>498.77954104637854</v>
      </c>
    </row>
    <row r="28" spans="2:25" ht="15" customHeight="1">
      <c r="B28" s="322">
        <v>43308</v>
      </c>
      <c r="C28" s="305">
        <v>3119.6473566068371</v>
      </c>
      <c r="D28" s="305">
        <v>1440.3049919903247</v>
      </c>
      <c r="E28" s="171"/>
      <c r="F28" s="322">
        <v>43371</v>
      </c>
      <c r="G28" s="305">
        <v>2251.1744332102103</v>
      </c>
      <c r="H28" s="305">
        <v>35.729057388965636</v>
      </c>
      <c r="I28" s="171"/>
      <c r="J28" s="322">
        <v>43434</v>
      </c>
      <c r="K28" s="305">
        <v>2338.6710065261746</v>
      </c>
      <c r="L28" s="305">
        <v>559.41896636167155</v>
      </c>
      <c r="M28" s="206"/>
      <c r="N28" s="322">
        <v>43501</v>
      </c>
      <c r="O28" s="305">
        <v>3371.5691282692101</v>
      </c>
      <c r="P28" s="305">
        <v>449.00756751524364</v>
      </c>
      <c r="Q28" s="171"/>
      <c r="R28" s="322">
        <v>43564</v>
      </c>
      <c r="S28" s="305">
        <v>3333.7202788458003</v>
      </c>
      <c r="T28" s="305">
        <v>-1025.1179524278054</v>
      </c>
      <c r="U28" s="171"/>
      <c r="V28" s="322">
        <v>43629</v>
      </c>
      <c r="W28" s="305">
        <v>4170.4590916845036</v>
      </c>
      <c r="X28" s="305">
        <v>2917.7100152264047</v>
      </c>
    </row>
    <row r="29" spans="2:25" ht="15" customHeight="1">
      <c r="B29" s="322">
        <v>43311</v>
      </c>
      <c r="C29" s="305">
        <v>2965.1175503353052</v>
      </c>
      <c r="D29" s="305">
        <v>140.04402762546141</v>
      </c>
      <c r="E29" s="171"/>
      <c r="F29" s="322">
        <v>43374</v>
      </c>
      <c r="G29" s="305">
        <v>2399.3388525260725</v>
      </c>
      <c r="H29" s="305">
        <v>-495.87163700119413</v>
      </c>
      <c r="I29" s="171"/>
      <c r="J29" s="322">
        <v>43437</v>
      </c>
      <c r="K29" s="305">
        <v>2296.9586378204485</v>
      </c>
      <c r="L29" s="305">
        <v>-1442.172886158633</v>
      </c>
      <c r="M29" s="206"/>
      <c r="N29" s="322">
        <v>43502</v>
      </c>
      <c r="O29" s="305">
        <v>3620.2643535712564</v>
      </c>
      <c r="P29" s="305">
        <v>-3458.1932629589878</v>
      </c>
      <c r="Q29" s="171"/>
      <c r="R29" s="322">
        <v>43565</v>
      </c>
      <c r="S29" s="305">
        <v>3358.5424291728605</v>
      </c>
      <c r="T29" s="305">
        <v>661.96170132907923</v>
      </c>
      <c r="U29" s="171"/>
      <c r="V29" s="322">
        <v>43630</v>
      </c>
      <c r="W29" s="305">
        <v>4152.2025131804348</v>
      </c>
      <c r="X29" s="305">
        <v>1769.1276672087411</v>
      </c>
    </row>
    <row r="30" spans="2:25" ht="15" customHeight="1">
      <c r="B30" s="322">
        <v>43312</v>
      </c>
      <c r="C30" s="305">
        <v>2847.9131182759756</v>
      </c>
      <c r="D30" s="305">
        <v>1025.1244034742319</v>
      </c>
      <c r="E30" s="171"/>
      <c r="F30" s="322">
        <v>43375</v>
      </c>
      <c r="G30" s="305">
        <v>2662.4907124793026</v>
      </c>
      <c r="H30" s="305">
        <v>1530.8439423191692</v>
      </c>
      <c r="I30" s="171"/>
      <c r="J30" s="322">
        <v>43438</v>
      </c>
      <c r="K30" s="305">
        <v>2446.4091500595996</v>
      </c>
      <c r="L30" s="305">
        <v>844.11155086801239</v>
      </c>
      <c r="M30" s="206"/>
      <c r="N30" s="322">
        <v>43503</v>
      </c>
      <c r="O30" s="305">
        <v>3395.7416921095505</v>
      </c>
      <c r="P30" s="305">
        <v>-1216.0562143032189</v>
      </c>
      <c r="Q30" s="171"/>
      <c r="R30" s="322">
        <v>43566</v>
      </c>
      <c r="S30" s="305">
        <v>3285.6808887118627</v>
      </c>
      <c r="T30" s="305">
        <v>2212.0171128893035</v>
      </c>
      <c r="U30" s="171"/>
      <c r="V30" s="322">
        <v>43633</v>
      </c>
      <c r="W30" s="305">
        <v>4125.1144657453369</v>
      </c>
      <c r="X30" s="305">
        <v>-2285.2779156701904</v>
      </c>
    </row>
    <row r="31" spans="2:25" ht="15" customHeight="1">
      <c r="B31" s="322">
        <v>43313</v>
      </c>
      <c r="C31" s="305">
        <v>2512.8176097362748</v>
      </c>
      <c r="D31" s="305">
        <v>-55.902870967563018</v>
      </c>
      <c r="E31" s="171"/>
      <c r="F31" s="322">
        <v>43376</v>
      </c>
      <c r="G31" s="305">
        <v>2180.4070510351503</v>
      </c>
      <c r="H31" s="305">
        <v>1558.0103739965907</v>
      </c>
      <c r="I31" s="171"/>
      <c r="J31" s="322">
        <v>43439</v>
      </c>
      <c r="K31" s="305">
        <v>2503.1744909963363</v>
      </c>
      <c r="L31" s="305">
        <v>-1817.8995704298475</v>
      </c>
      <c r="M31" s="206"/>
      <c r="N31" s="322">
        <v>43504</v>
      </c>
      <c r="O31" s="305">
        <v>3371.6108198105435</v>
      </c>
      <c r="P31" s="305">
        <v>1923.0741426027066</v>
      </c>
      <c r="Q31" s="171"/>
      <c r="R31" s="322">
        <v>43567</v>
      </c>
      <c r="S31" s="305">
        <v>2580.1113417441829</v>
      </c>
      <c r="T31" s="305">
        <v>-30.268151720397462</v>
      </c>
      <c r="U31" s="171"/>
      <c r="V31" s="322">
        <v>43634</v>
      </c>
      <c r="W31" s="305">
        <v>5095.9101190652709</v>
      </c>
      <c r="X31" s="305">
        <v>3389.7085746193593</v>
      </c>
    </row>
    <row r="32" spans="2:25" ht="15" customHeight="1">
      <c r="B32" s="322">
        <v>43314</v>
      </c>
      <c r="C32" s="305">
        <v>2600.921278306248</v>
      </c>
      <c r="D32" s="305">
        <v>-1016.5364162958532</v>
      </c>
      <c r="E32" s="171"/>
      <c r="F32" s="322">
        <v>43377</v>
      </c>
      <c r="G32" s="305">
        <v>1765.5339646374937</v>
      </c>
      <c r="H32" s="305">
        <v>564.12177920676766</v>
      </c>
      <c r="I32" s="171"/>
      <c r="J32" s="322">
        <v>43440</v>
      </c>
      <c r="K32" s="305">
        <v>2646.0214419747199</v>
      </c>
      <c r="L32" s="305">
        <v>1258.8751930746116</v>
      </c>
      <c r="M32" s="485"/>
      <c r="N32" s="322">
        <v>43507</v>
      </c>
      <c r="O32" s="305">
        <v>3242.2976149313831</v>
      </c>
      <c r="P32" s="305">
        <v>1059.1419729479612</v>
      </c>
      <c r="Q32" s="171"/>
      <c r="R32" s="322">
        <v>43570</v>
      </c>
      <c r="S32" s="305">
        <v>2748.8863958733864</v>
      </c>
      <c r="T32" s="305">
        <v>77.646122948901962</v>
      </c>
      <c r="U32" s="171"/>
      <c r="V32" s="322">
        <v>43635</v>
      </c>
      <c r="W32" s="305">
        <v>5419.0619017338431</v>
      </c>
      <c r="X32" s="305">
        <v>-3315.4584848952654</v>
      </c>
    </row>
    <row r="33" spans="2:25" ht="15" customHeight="1">
      <c r="B33" s="322">
        <v>43315</v>
      </c>
      <c r="C33" s="305">
        <v>3110.5277065750511</v>
      </c>
      <c r="D33" s="305">
        <v>730.37030526820365</v>
      </c>
      <c r="E33" s="323"/>
      <c r="F33" s="322">
        <v>43378</v>
      </c>
      <c r="G33" s="305">
        <v>1768.1089645806262</v>
      </c>
      <c r="H33" s="305">
        <v>-556.56624406165713</v>
      </c>
      <c r="I33" s="171"/>
      <c r="J33" s="322">
        <v>43441</v>
      </c>
      <c r="K33" s="305">
        <v>2676.4664263471454</v>
      </c>
      <c r="L33" s="305">
        <v>-354.10543296200501</v>
      </c>
      <c r="M33" s="206"/>
      <c r="N33" s="322">
        <v>43508</v>
      </c>
      <c r="O33" s="305">
        <v>3116.1928079635054</v>
      </c>
      <c r="P33" s="305">
        <v>-456.84375480269404</v>
      </c>
      <c r="Q33" s="171"/>
      <c r="R33" s="322">
        <v>43571</v>
      </c>
      <c r="S33" s="305">
        <v>3035.0293539188974</v>
      </c>
      <c r="T33" s="305">
        <v>-24.734387174539012</v>
      </c>
      <c r="U33" s="171"/>
      <c r="V33" s="322">
        <v>43636</v>
      </c>
      <c r="W33" s="305">
        <v>5383.289992438612</v>
      </c>
      <c r="X33" s="305">
        <v>2236.926753491769</v>
      </c>
    </row>
    <row r="34" spans="2:25" ht="15" customHeight="1">
      <c r="B34" s="322">
        <v>43318</v>
      </c>
      <c r="C34" s="305">
        <v>3009.4403758075509</v>
      </c>
      <c r="D34" s="305">
        <v>681.02293075849946</v>
      </c>
      <c r="E34" s="323"/>
      <c r="F34" s="322">
        <v>43381</v>
      </c>
      <c r="G34" s="305">
        <v>1896.9936760488513</v>
      </c>
      <c r="H34" s="305">
        <v>97.409852360528703</v>
      </c>
      <c r="I34" s="171"/>
      <c r="J34" s="322">
        <v>43444</v>
      </c>
      <c r="K34" s="305">
        <v>2717.4011840636176</v>
      </c>
      <c r="L34" s="305">
        <v>231.97137596100302</v>
      </c>
      <c r="M34" s="206"/>
      <c r="N34" s="322">
        <v>43509</v>
      </c>
      <c r="O34" s="305">
        <v>3462.0916639494344</v>
      </c>
      <c r="P34" s="305">
        <v>-628.53361203398185</v>
      </c>
      <c r="Q34" s="171"/>
      <c r="R34" s="322">
        <v>43572</v>
      </c>
      <c r="S34" s="305">
        <v>2577.4227391326144</v>
      </c>
      <c r="T34" s="305">
        <v>-1278.8510164489062</v>
      </c>
      <c r="U34" s="171"/>
      <c r="V34" s="322">
        <v>43637</v>
      </c>
      <c r="W34" s="305">
        <v>5157.9594911338818</v>
      </c>
      <c r="X34" s="305">
        <v>-2488.1414744526414</v>
      </c>
    </row>
    <row r="35" spans="2:25" ht="15" customHeight="1">
      <c r="B35" s="322">
        <v>43319</v>
      </c>
      <c r="C35" s="305">
        <v>3232.7532048320286</v>
      </c>
      <c r="D35" s="305">
        <v>-735.53923784040853</v>
      </c>
      <c r="E35" s="171"/>
      <c r="F35" s="322">
        <v>43382</v>
      </c>
      <c r="G35" s="305">
        <v>1893.3993209835512</v>
      </c>
      <c r="H35" s="305">
        <v>531.36149970794463</v>
      </c>
      <c r="I35" s="171"/>
      <c r="J35" s="322">
        <v>43445</v>
      </c>
      <c r="K35" s="305">
        <v>2846.4675095045031</v>
      </c>
      <c r="L35" s="305">
        <v>1529.6052465369048</v>
      </c>
      <c r="M35" s="206"/>
      <c r="N35" s="322">
        <v>43510</v>
      </c>
      <c r="O35" s="305">
        <v>3342.7984357518139</v>
      </c>
      <c r="P35" s="305">
        <v>272.00062500337202</v>
      </c>
      <c r="Q35" s="171"/>
      <c r="R35" s="322">
        <v>43573</v>
      </c>
      <c r="S35" s="305">
        <v>2594.6743828672206</v>
      </c>
      <c r="T35" s="305">
        <v>-518.69936048331124</v>
      </c>
      <c r="U35" s="171"/>
      <c r="V35" s="322">
        <v>43640</v>
      </c>
      <c r="W35" s="305">
        <v>5160.3619091828905</v>
      </c>
      <c r="X35" s="305">
        <v>-804.56220908335058</v>
      </c>
    </row>
    <row r="36" spans="2:25" ht="15" customHeight="1">
      <c r="B36" s="322">
        <v>43320</v>
      </c>
      <c r="C36" s="305">
        <v>3347.4105388228231</v>
      </c>
      <c r="D36" s="305">
        <v>-547.11979336687227</v>
      </c>
      <c r="E36" s="323"/>
      <c r="F36" s="322">
        <v>43383</v>
      </c>
      <c r="G36" s="305">
        <v>2033.9033341541378</v>
      </c>
      <c r="H36" s="305">
        <v>-849.56056637257848</v>
      </c>
      <c r="I36" s="171"/>
      <c r="J36" s="322">
        <v>43446</v>
      </c>
      <c r="K36" s="305">
        <v>2787.300522305216</v>
      </c>
      <c r="L36" s="305">
        <v>803.07660266137998</v>
      </c>
      <c r="M36" s="206"/>
      <c r="N36" s="322">
        <v>43511</v>
      </c>
      <c r="O36" s="305">
        <v>3335.9629216879107</v>
      </c>
      <c r="P36" s="305">
        <v>790.78210983751785</v>
      </c>
      <c r="Q36" s="323"/>
      <c r="R36" s="322">
        <v>43577</v>
      </c>
      <c r="S36" s="305">
        <v>2868.2933677403639</v>
      </c>
      <c r="T36" s="305">
        <v>2426.1777188760466</v>
      </c>
      <c r="U36" s="171"/>
      <c r="V36" s="322">
        <v>43641</v>
      </c>
      <c r="W36" s="305">
        <v>5155.9132563747235</v>
      </c>
      <c r="X36" s="305">
        <v>1761.0772356098141</v>
      </c>
    </row>
    <row r="37" spans="2:25" ht="15" customHeight="1">
      <c r="B37" s="322">
        <v>43321</v>
      </c>
      <c r="C37" s="305">
        <v>3211.0649676715984</v>
      </c>
      <c r="D37" s="305">
        <v>-39.258412239926365</v>
      </c>
      <c r="E37" s="171"/>
      <c r="F37" s="322">
        <v>43384</v>
      </c>
      <c r="G37" s="305">
        <v>2299.5716643706733</v>
      </c>
      <c r="H37" s="305">
        <v>-709.78194871113487</v>
      </c>
      <c r="I37" s="171"/>
      <c r="J37" s="322">
        <v>43447</v>
      </c>
      <c r="K37" s="305">
        <v>2731.1032457038182</v>
      </c>
      <c r="L37" s="305">
        <v>-2718.3544342979312</v>
      </c>
      <c r="M37" s="485"/>
      <c r="N37" s="322">
        <v>43514</v>
      </c>
      <c r="O37" s="305">
        <v>3297.152746457924</v>
      </c>
      <c r="P37" s="305">
        <v>611.599393804344</v>
      </c>
      <c r="Q37" s="171"/>
      <c r="R37" s="322">
        <v>43578</v>
      </c>
      <c r="S37" s="305">
        <v>3050.1312770441496</v>
      </c>
      <c r="T37" s="305">
        <v>-1963.0238287391462</v>
      </c>
      <c r="U37" s="171"/>
      <c r="V37" s="322">
        <v>43642</v>
      </c>
      <c r="W37" s="305">
        <v>5092.2108933917616</v>
      </c>
      <c r="X37" s="305">
        <v>-206.65241013820528</v>
      </c>
    </row>
    <row r="38" spans="2:25" ht="15" customHeight="1">
      <c r="B38" s="322">
        <v>43322</v>
      </c>
      <c r="C38" s="305">
        <v>3619.6706400750572</v>
      </c>
      <c r="D38" s="305">
        <v>-384.28561011789657</v>
      </c>
      <c r="E38" s="171"/>
      <c r="F38" s="322">
        <v>43385</v>
      </c>
      <c r="G38" s="305">
        <v>2303.3061465702385</v>
      </c>
      <c r="H38" s="305">
        <v>260.27230637178633</v>
      </c>
      <c r="I38" s="171"/>
      <c r="J38" s="322">
        <v>43448</v>
      </c>
      <c r="K38" s="305">
        <v>2800.5908316228265</v>
      </c>
      <c r="L38" s="305">
        <v>2529.9653476899325</v>
      </c>
      <c r="M38" s="206"/>
      <c r="N38" s="322">
        <v>43515</v>
      </c>
      <c r="O38" s="305">
        <v>3281.3153628727514</v>
      </c>
      <c r="P38" s="305">
        <v>-377.47472811620253</v>
      </c>
      <c r="Q38" s="171"/>
      <c r="R38" s="322">
        <v>43579</v>
      </c>
      <c r="S38" s="305">
        <v>3671.2214246056883</v>
      </c>
      <c r="T38" s="305">
        <v>938.8566150898705</v>
      </c>
      <c r="U38" s="171"/>
      <c r="V38" s="322">
        <v>43643</v>
      </c>
      <c r="W38" s="305">
        <v>4979.7700296186167</v>
      </c>
      <c r="X38" s="305">
        <v>-968.45259307082245</v>
      </c>
    </row>
    <row r="39" spans="2:25" ht="15" customHeight="1">
      <c r="B39" s="322">
        <v>43325</v>
      </c>
      <c r="C39" s="305">
        <v>3465.6130639025182</v>
      </c>
      <c r="D39" s="305">
        <v>1076.6657029790081</v>
      </c>
      <c r="E39" s="171"/>
      <c r="F39" s="322">
        <v>43388</v>
      </c>
      <c r="G39" s="305">
        <v>2253.6446456731601</v>
      </c>
      <c r="H39" s="305">
        <v>-13.360559868658198</v>
      </c>
      <c r="I39" s="171"/>
      <c r="J39" s="322">
        <v>43451</v>
      </c>
      <c r="K39" s="305">
        <v>3190.045325573838</v>
      </c>
      <c r="L39" s="305">
        <v>2485.6248706451261</v>
      </c>
      <c r="M39" s="206"/>
      <c r="N39" s="322">
        <v>43516</v>
      </c>
      <c r="O39" s="305">
        <v>3340.6952957738586</v>
      </c>
      <c r="P39" s="305">
        <v>1348.6576633415909</v>
      </c>
      <c r="Q39" s="171"/>
      <c r="R39" s="322">
        <v>43580</v>
      </c>
      <c r="S39" s="305">
        <v>3582.2858270327347</v>
      </c>
      <c r="T39" s="305">
        <v>-642.48924931273064</v>
      </c>
      <c r="U39" s="171"/>
      <c r="V39" s="322">
        <v>43644</v>
      </c>
      <c r="W39" s="305">
        <v>4998.0624757023061</v>
      </c>
      <c r="X39" s="305">
        <v>-418.50591321241927</v>
      </c>
      <c r="Y39" s="486"/>
    </row>
    <row r="40" spans="2:25" ht="15" customHeight="1">
      <c r="B40" s="322">
        <v>43326</v>
      </c>
      <c r="C40" s="305">
        <v>3265.3428377446389</v>
      </c>
      <c r="D40" s="305">
        <v>-1671.9641246551625</v>
      </c>
      <c r="E40" s="171"/>
      <c r="F40" s="322">
        <v>43389</v>
      </c>
      <c r="G40" s="305">
        <v>2162.9874651096802</v>
      </c>
      <c r="H40" s="305">
        <v>-692.09883988601587</v>
      </c>
      <c r="I40" s="171"/>
      <c r="J40" s="322">
        <v>43452</v>
      </c>
      <c r="K40" s="305">
        <v>3263.1749585888492</v>
      </c>
      <c r="L40" s="305">
        <v>4403.9135384647007</v>
      </c>
      <c r="M40" s="206"/>
      <c r="N40" s="322">
        <v>43517</v>
      </c>
      <c r="O40" s="305">
        <v>3272.0279556160876</v>
      </c>
      <c r="P40" s="305">
        <v>-1590.788488741417</v>
      </c>
      <c r="Q40" s="171"/>
      <c r="R40" s="322">
        <v>43581</v>
      </c>
      <c r="S40" s="305">
        <v>3457.5304796963715</v>
      </c>
      <c r="T40" s="305">
        <v>829.22465444112072</v>
      </c>
      <c r="U40" s="171"/>
      <c r="V40" s="322">
        <v>0</v>
      </c>
      <c r="W40" s="305">
        <v>0</v>
      </c>
      <c r="X40" s="305">
        <v>0</v>
      </c>
      <c r="Y40" s="486"/>
    </row>
    <row r="41" spans="2:25" ht="15" customHeight="1">
      <c r="B41" s="322">
        <v>43327</v>
      </c>
      <c r="C41" s="305">
        <v>3469.4333032403642</v>
      </c>
      <c r="D41" s="305">
        <v>395.47479203120014</v>
      </c>
      <c r="E41" s="171"/>
      <c r="F41" s="322">
        <v>43390</v>
      </c>
      <c r="G41" s="305">
        <v>2523.1712973619819</v>
      </c>
      <c r="H41" s="305">
        <v>-1987.7509426750667</v>
      </c>
      <c r="I41" s="171"/>
      <c r="J41" s="322">
        <v>43453</v>
      </c>
      <c r="K41" s="305">
        <v>3227.7988785324933</v>
      </c>
      <c r="L41" s="305">
        <v>146.0047312782192</v>
      </c>
      <c r="M41" s="206"/>
      <c r="N41" s="322">
        <v>43518</v>
      </c>
      <c r="O41" s="305">
        <v>3343.3936026922511</v>
      </c>
      <c r="P41" s="305">
        <v>884.70340072890201</v>
      </c>
      <c r="Q41" s="171"/>
      <c r="R41" s="322">
        <v>43584</v>
      </c>
      <c r="S41" s="305">
        <v>3384.0592584163041</v>
      </c>
      <c r="T41" s="305">
        <v>345.52494038168072</v>
      </c>
      <c r="U41" s="171"/>
      <c r="V41" s="714">
        <v>0</v>
      </c>
      <c r="W41" s="275">
        <v>0</v>
      </c>
      <c r="X41" s="275">
        <v>0</v>
      </c>
      <c r="Y41" s="486"/>
    </row>
    <row r="42" spans="2:25" ht="15" customHeight="1">
      <c r="B42" s="322">
        <v>43328</v>
      </c>
      <c r="C42" s="305">
        <v>3463.7940044474753</v>
      </c>
      <c r="D42" s="305">
        <v>-779.95956239613417</v>
      </c>
      <c r="E42" s="171"/>
      <c r="F42" s="322">
        <v>43391</v>
      </c>
      <c r="G42" s="305">
        <v>2591.503333775242</v>
      </c>
      <c r="H42" s="305">
        <v>538.32859822605099</v>
      </c>
      <c r="I42" s="171"/>
      <c r="J42" s="322">
        <v>43454</v>
      </c>
      <c r="K42" s="305">
        <v>3204.4313156531443</v>
      </c>
      <c r="L42" s="305">
        <v>277.00202010514107</v>
      </c>
      <c r="M42" s="485"/>
      <c r="N42" s="322">
        <v>43521</v>
      </c>
      <c r="O42" s="305">
        <v>3310.542851891692</v>
      </c>
      <c r="P42" s="305">
        <v>727.8791261730762</v>
      </c>
      <c r="Q42" s="171"/>
      <c r="R42" s="322">
        <v>43585</v>
      </c>
      <c r="S42" s="305">
        <v>2857.2065667166039</v>
      </c>
      <c r="T42" s="305">
        <v>-7.4126634404240965</v>
      </c>
      <c r="U42" s="171"/>
      <c r="V42" s="714">
        <v>0</v>
      </c>
      <c r="W42" s="275">
        <v>0</v>
      </c>
      <c r="X42" s="275">
        <v>0</v>
      </c>
      <c r="Y42" s="486"/>
    </row>
    <row r="43" spans="2:25" ht="15" customHeight="1">
      <c r="B43" s="322">
        <v>43329</v>
      </c>
      <c r="C43" s="305">
        <v>3199.9892380688357</v>
      </c>
      <c r="D43" s="305">
        <v>305.1034424183444</v>
      </c>
      <c r="E43" s="171"/>
      <c r="F43" s="322">
        <v>43392</v>
      </c>
      <c r="G43" s="305">
        <v>2592.4613238776569</v>
      </c>
      <c r="H43" s="305">
        <v>924.33616339823914</v>
      </c>
      <c r="I43" s="171"/>
      <c r="J43" s="322">
        <v>43455</v>
      </c>
      <c r="K43" s="305">
        <v>3185.9431238975662</v>
      </c>
      <c r="L43" s="305">
        <v>-54.645644238209883</v>
      </c>
      <c r="M43" s="206"/>
      <c r="N43" s="322">
        <v>43522</v>
      </c>
      <c r="O43" s="305">
        <v>3314.2932809766144</v>
      </c>
      <c r="P43" s="305">
        <v>2006.1286457882416</v>
      </c>
      <c r="Q43" s="171"/>
      <c r="R43" s="322">
        <v>43587</v>
      </c>
      <c r="S43" s="305">
        <v>2779.2129480387293</v>
      </c>
      <c r="T43" s="305">
        <v>473.78591034925898</v>
      </c>
      <c r="U43" s="171"/>
      <c r="V43" s="714">
        <v>0</v>
      </c>
      <c r="W43" s="275">
        <v>0</v>
      </c>
      <c r="X43" s="275">
        <v>0</v>
      </c>
      <c r="Y43" s="486"/>
    </row>
    <row r="44" spans="2:25" ht="15" customHeight="1">
      <c r="B44" s="322">
        <v>43332</v>
      </c>
      <c r="C44" s="305">
        <v>3089.6471125818807</v>
      </c>
      <c r="D44" s="305">
        <v>1067.3802754626788</v>
      </c>
      <c r="E44" s="171"/>
      <c r="F44" s="322">
        <v>43395</v>
      </c>
      <c r="G44" s="305">
        <v>2420.8809141986439</v>
      </c>
      <c r="H44" s="305">
        <v>-714.24977270330362</v>
      </c>
      <c r="I44" s="171"/>
      <c r="J44" s="322">
        <v>43458</v>
      </c>
      <c r="K44" s="305">
        <v>3166.7616734671046</v>
      </c>
      <c r="L44" s="305">
        <v>324.53829495331365</v>
      </c>
      <c r="M44" s="206"/>
      <c r="N44" s="322">
        <v>43523</v>
      </c>
      <c r="O44" s="305">
        <v>3044.0291549974027</v>
      </c>
      <c r="P44" s="305">
        <v>1531.6452002327028</v>
      </c>
      <c r="Q44" s="171"/>
      <c r="R44" s="322">
        <v>43588</v>
      </c>
      <c r="S44" s="305">
        <v>2854.5566842416179</v>
      </c>
      <c r="T44" s="305">
        <v>106.37013448783922</v>
      </c>
      <c r="U44" s="171"/>
      <c r="V44" s="714">
        <v>0</v>
      </c>
      <c r="W44" s="275">
        <v>0</v>
      </c>
      <c r="X44" s="275">
        <v>0</v>
      </c>
    </row>
    <row r="45" spans="2:25" ht="15" customHeight="1">
      <c r="B45" s="322">
        <v>43333</v>
      </c>
      <c r="C45" s="305">
        <v>3034.3433855895473</v>
      </c>
      <c r="D45" s="305">
        <v>590.64487711700428</v>
      </c>
      <c r="E45" s="171"/>
      <c r="F45" s="322">
        <v>43396</v>
      </c>
      <c r="G45" s="305">
        <v>2698.6403341695927</v>
      </c>
      <c r="H45" s="305">
        <v>-467.1547405869922</v>
      </c>
      <c r="I45" s="171"/>
      <c r="J45" s="322">
        <v>43460</v>
      </c>
      <c r="K45" s="305">
        <v>3256.7848285532241</v>
      </c>
      <c r="L45" s="305">
        <v>-1507.2086363681985</v>
      </c>
      <c r="M45" s="206"/>
      <c r="N45" s="322">
        <v>43524</v>
      </c>
      <c r="O45" s="305">
        <v>2760.126623362366</v>
      </c>
      <c r="P45" s="305">
        <v>-56.050580957069485</v>
      </c>
      <c r="Q45" s="171"/>
      <c r="R45" s="322">
        <v>43591</v>
      </c>
      <c r="S45" s="305">
        <v>2787.7342002787964</v>
      </c>
      <c r="T45" s="305">
        <v>-1021.4878474105917</v>
      </c>
      <c r="U45" s="171"/>
      <c r="V45" s="714">
        <v>0</v>
      </c>
      <c r="W45" s="275">
        <v>0</v>
      </c>
      <c r="X45" s="275">
        <v>0</v>
      </c>
    </row>
    <row r="46" spans="2:25" ht="15" customHeight="1">
      <c r="B46" s="322">
        <v>43334</v>
      </c>
      <c r="C46" s="305">
        <v>3008.8854859744924</v>
      </c>
      <c r="D46" s="305">
        <v>-240.24939668313218</v>
      </c>
      <c r="E46" s="171"/>
      <c r="F46" s="322">
        <v>43397</v>
      </c>
      <c r="G46" s="305">
        <v>2715.2997331582915</v>
      </c>
      <c r="H46" s="305">
        <v>274.49730646162817</v>
      </c>
      <c r="I46" s="171"/>
      <c r="J46" s="322">
        <v>43461</v>
      </c>
      <c r="K46" s="305">
        <v>3374.6384253683141</v>
      </c>
      <c r="L46" s="305">
        <v>-586.60683828162882</v>
      </c>
      <c r="M46" s="206"/>
      <c r="N46" s="322">
        <v>43525</v>
      </c>
      <c r="O46" s="305">
        <v>3161.6527783337988</v>
      </c>
      <c r="P46" s="305">
        <v>-642.0347983901878</v>
      </c>
      <c r="Q46" s="171"/>
      <c r="R46" s="322">
        <v>43592</v>
      </c>
      <c r="S46" s="305">
        <v>3385.6971740133081</v>
      </c>
      <c r="T46" s="305">
        <v>-43.646957931154837</v>
      </c>
      <c r="U46" s="171"/>
      <c r="V46" s="714">
        <v>0</v>
      </c>
      <c r="W46" s="275">
        <v>0</v>
      </c>
      <c r="X46" s="275">
        <v>0</v>
      </c>
    </row>
    <row r="47" spans="2:25" ht="15" customHeight="1">
      <c r="B47" s="322">
        <v>43335</v>
      </c>
      <c r="C47" s="305">
        <v>2920.8408276247419</v>
      </c>
      <c r="D47" s="305">
        <v>-219.98077802028297</v>
      </c>
      <c r="E47" s="171"/>
      <c r="F47" s="322">
        <v>43398</v>
      </c>
      <c r="G47" s="305">
        <v>2051.3378867136039</v>
      </c>
      <c r="H47" s="305">
        <v>-1256.4657904797764</v>
      </c>
      <c r="I47" s="171"/>
      <c r="J47" s="322">
        <v>43462</v>
      </c>
      <c r="K47" s="305">
        <v>3228.3376779685477</v>
      </c>
      <c r="L47" s="305">
        <v>764.51335391948851</v>
      </c>
      <c r="M47" s="485"/>
      <c r="N47" s="322">
        <v>43528</v>
      </c>
      <c r="O47" s="305">
        <v>3127.3240436624797</v>
      </c>
      <c r="P47" s="305">
        <v>405.50107795775335</v>
      </c>
      <c r="Q47" s="171"/>
      <c r="R47" s="322">
        <v>43593</v>
      </c>
      <c r="S47" s="305">
        <v>3700.0396762320097</v>
      </c>
      <c r="T47" s="305">
        <v>-79.169486966134883</v>
      </c>
      <c r="U47" s="171"/>
      <c r="V47" s="714">
        <v>0</v>
      </c>
      <c r="W47" s="275">
        <v>0</v>
      </c>
      <c r="X47" s="275">
        <v>0</v>
      </c>
    </row>
    <row r="48" spans="2:25" ht="15" customHeight="1">
      <c r="B48" s="322">
        <v>43336</v>
      </c>
      <c r="C48" s="305">
        <v>2856.8792138266249</v>
      </c>
      <c r="D48" s="305">
        <v>746.52005727868357</v>
      </c>
      <c r="E48" s="171"/>
      <c r="F48" s="322">
        <v>43399</v>
      </c>
      <c r="G48" s="305">
        <v>2112.9744199628044</v>
      </c>
      <c r="H48" s="305">
        <v>1616.7971473218975</v>
      </c>
      <c r="I48" s="323"/>
      <c r="J48" s="322">
        <v>43465</v>
      </c>
      <c r="K48" s="305">
        <v>3091.9515005199714</v>
      </c>
      <c r="L48" s="305">
        <v>6245.0122418878518</v>
      </c>
      <c r="M48" s="206"/>
      <c r="N48" s="322">
        <v>43529</v>
      </c>
      <c r="O48" s="305">
        <v>3116.4733895115419</v>
      </c>
      <c r="P48" s="305">
        <v>-2079.8878235283714</v>
      </c>
      <c r="Q48" s="171"/>
      <c r="R48" s="322">
        <v>43594</v>
      </c>
      <c r="S48" s="305">
        <v>3896.1047903176445</v>
      </c>
      <c r="T48" s="305">
        <v>-225.47267400992078</v>
      </c>
      <c r="U48" s="171"/>
      <c r="V48" s="714">
        <v>0</v>
      </c>
      <c r="W48" s="275">
        <v>0</v>
      </c>
      <c r="X48" s="275">
        <v>0</v>
      </c>
    </row>
    <row r="49" spans="2:24" ht="15" customHeight="1">
      <c r="B49" s="322">
        <v>43339</v>
      </c>
      <c r="C49" s="305">
        <v>3138.4839155401805</v>
      </c>
      <c r="D49" s="305">
        <v>-394.46166151443538</v>
      </c>
      <c r="E49" s="171"/>
      <c r="F49" s="322">
        <v>43402</v>
      </c>
      <c r="G49" s="305">
        <v>2099.5436393427462</v>
      </c>
      <c r="H49" s="305">
        <v>50.178484324349618</v>
      </c>
      <c r="I49" s="171"/>
      <c r="J49" s="322">
        <v>43467</v>
      </c>
      <c r="K49" s="305">
        <v>3542.2877833367697</v>
      </c>
      <c r="L49" s="305">
        <v>-704.10787390549467</v>
      </c>
      <c r="M49" s="206"/>
      <c r="N49" s="322">
        <v>43530</v>
      </c>
      <c r="O49" s="305">
        <v>3148.8883186216908</v>
      </c>
      <c r="P49" s="305">
        <v>-2988.954170297849</v>
      </c>
      <c r="Q49" s="171"/>
      <c r="R49" s="322">
        <v>43595</v>
      </c>
      <c r="S49" s="305">
        <v>3457.6733196738783</v>
      </c>
      <c r="T49" s="305">
        <v>-1163.9973448138035</v>
      </c>
      <c r="U49" s="171"/>
      <c r="V49" s="714">
        <v>0</v>
      </c>
      <c r="W49" s="275">
        <v>0</v>
      </c>
      <c r="X49" s="275">
        <v>0</v>
      </c>
    </row>
    <row r="50" spans="2:24" ht="15" customHeight="1">
      <c r="B50" s="322">
        <v>43340</v>
      </c>
      <c r="C50" s="305">
        <v>2906.1164717048778</v>
      </c>
      <c r="D50" s="305">
        <v>1310.5580045046802</v>
      </c>
      <c r="E50" s="171"/>
      <c r="F50" s="322">
        <v>43403</v>
      </c>
      <c r="G50" s="305">
        <v>2076.6619408194938</v>
      </c>
      <c r="H50" s="305">
        <v>858.17103734512114</v>
      </c>
      <c r="I50" s="171"/>
      <c r="J50" s="322">
        <v>43468</v>
      </c>
      <c r="K50" s="305">
        <v>3477.7779273399751</v>
      </c>
      <c r="L50" s="305">
        <v>2179.2284677598691</v>
      </c>
      <c r="M50" s="206"/>
      <c r="N50" s="322">
        <v>43531</v>
      </c>
      <c r="O50" s="305">
        <v>3496.0103047029556</v>
      </c>
      <c r="P50" s="305">
        <v>-2213.190159787343</v>
      </c>
      <c r="Q50" s="171"/>
      <c r="R50" s="322">
        <v>43598</v>
      </c>
      <c r="S50" s="305">
        <v>3562.7817546362048</v>
      </c>
      <c r="T50" s="305">
        <v>-621.67823678560933</v>
      </c>
      <c r="U50" s="171"/>
      <c r="V50" s="714">
        <v>0</v>
      </c>
      <c r="W50" s="275">
        <v>0</v>
      </c>
      <c r="X50" s="275">
        <v>0</v>
      </c>
    </row>
    <row r="51" spans="2:24" ht="15" customHeight="1">
      <c r="B51" s="322">
        <v>43341</v>
      </c>
      <c r="C51" s="305">
        <v>2728.0631920862184</v>
      </c>
      <c r="D51" s="305">
        <v>-1585.3712541273355</v>
      </c>
      <c r="E51" s="171"/>
      <c r="F51" s="322">
        <v>43404</v>
      </c>
      <c r="G51" s="305">
        <v>1904.9016062322444</v>
      </c>
      <c r="H51" s="305">
        <v>234.61690582872328</v>
      </c>
      <c r="I51" s="171"/>
      <c r="J51" s="322">
        <v>43469</v>
      </c>
      <c r="K51" s="305">
        <v>3440.6523432268059</v>
      </c>
      <c r="L51" s="305">
        <v>1631.5712453046508</v>
      </c>
      <c r="M51" s="206"/>
      <c r="N51" s="322">
        <v>43532</v>
      </c>
      <c r="O51" s="305">
        <v>3684.1210326904456</v>
      </c>
      <c r="P51" s="305">
        <v>634.26552489802646</v>
      </c>
      <c r="Q51" s="171"/>
      <c r="R51" s="322">
        <v>43599</v>
      </c>
      <c r="S51" s="305">
        <v>3545.6602381599514</v>
      </c>
      <c r="T51" s="305">
        <v>-1373.4741116214116</v>
      </c>
      <c r="U51" s="171"/>
      <c r="V51" s="714">
        <v>0</v>
      </c>
      <c r="W51" s="275">
        <v>0</v>
      </c>
      <c r="X51" s="275">
        <v>0</v>
      </c>
    </row>
    <row r="52" spans="2:24" ht="15" customHeight="1">
      <c r="B52" s="322">
        <v>43342</v>
      </c>
      <c r="C52" s="305">
        <v>2846.3608514807502</v>
      </c>
      <c r="D52" s="305">
        <v>-541.18337600654456</v>
      </c>
      <c r="E52" s="171"/>
      <c r="F52" s="322">
        <v>43405</v>
      </c>
      <c r="G52" s="305">
        <v>1907.8166608449767</v>
      </c>
      <c r="H52" s="305">
        <v>751.88084523653083</v>
      </c>
      <c r="I52" s="171"/>
      <c r="J52" s="322">
        <v>43472</v>
      </c>
      <c r="K52" s="305">
        <v>3432.793693480085</v>
      </c>
      <c r="L52" s="305">
        <v>1282.3504877759783</v>
      </c>
      <c r="M52" s="206"/>
      <c r="N52" s="322">
        <v>43535</v>
      </c>
      <c r="O52" s="305">
        <v>3634.5863567376941</v>
      </c>
      <c r="P52" s="305">
        <v>-536.65976943645035</v>
      </c>
      <c r="Q52" s="171"/>
      <c r="R52" s="322">
        <v>43600</v>
      </c>
      <c r="S52" s="305">
        <v>3543.5840519349817</v>
      </c>
      <c r="T52" s="305">
        <v>319.184843479638</v>
      </c>
      <c r="U52" s="171"/>
      <c r="V52" s="714">
        <v>0</v>
      </c>
      <c r="W52" s="275">
        <v>0</v>
      </c>
      <c r="X52" s="275">
        <v>0</v>
      </c>
    </row>
    <row r="53" spans="2:24" ht="15" customHeight="1" thickBot="1">
      <c r="B53" s="324">
        <v>43343</v>
      </c>
      <c r="C53" s="312">
        <v>2812.8005267331914</v>
      </c>
      <c r="D53" s="312">
        <v>266.58848165632361</v>
      </c>
      <c r="E53" s="171"/>
      <c r="F53" s="324">
        <v>43406</v>
      </c>
      <c r="G53" s="312">
        <v>1903.8565406248413</v>
      </c>
      <c r="H53" s="312">
        <v>355.65671989097723</v>
      </c>
      <c r="I53" s="171"/>
      <c r="J53" s="324">
        <v>43473</v>
      </c>
      <c r="K53" s="312">
        <v>3299.5298235499804</v>
      </c>
      <c r="L53" s="312">
        <v>-1562.6138597003808</v>
      </c>
      <c r="M53" s="325"/>
      <c r="N53" s="324">
        <v>43536</v>
      </c>
      <c r="O53" s="312">
        <v>3730.2233397640466</v>
      </c>
      <c r="P53" s="312">
        <v>3449.378066130726</v>
      </c>
      <c r="Q53" s="171"/>
      <c r="R53" s="324">
        <v>43601</v>
      </c>
      <c r="S53" s="312">
        <v>3481.7908955588791</v>
      </c>
      <c r="T53" s="312">
        <v>755.0820505346959</v>
      </c>
      <c r="U53" s="171"/>
      <c r="V53" s="487">
        <v>0</v>
      </c>
      <c r="W53" s="440">
        <v>0</v>
      </c>
      <c r="X53" s="440">
        <v>0</v>
      </c>
    </row>
    <row r="54" spans="2:24" ht="15" customHeight="1" thickTop="1">
      <c r="B54" s="176"/>
      <c r="C54" s="176"/>
      <c r="D54" s="176"/>
      <c r="E54" s="200"/>
      <c r="F54" s="176"/>
      <c r="G54" s="176"/>
      <c r="H54" s="176"/>
      <c r="I54" s="200"/>
      <c r="J54" s="176"/>
      <c r="K54" s="176"/>
      <c r="L54" s="202"/>
    </row>
    <row r="55" spans="2:24" ht="15" customHeight="1">
      <c r="B55" s="488" t="s">
        <v>926</v>
      </c>
    </row>
    <row r="56" spans="2:24" ht="15" customHeight="1">
      <c r="X56" s="856" t="s">
        <v>614</v>
      </c>
    </row>
    <row r="57" spans="2:24" ht="15" customHeight="1">
      <c r="B57" s="936" t="s">
        <v>927</v>
      </c>
      <c r="C57" s="936"/>
      <c r="D57" s="936"/>
      <c r="E57" s="936"/>
      <c r="F57" s="936"/>
      <c r="G57" s="936"/>
      <c r="H57" s="936"/>
      <c r="I57" s="936"/>
      <c r="J57" s="936"/>
      <c r="K57" s="936"/>
      <c r="L57" s="936"/>
      <c r="X57" s="856"/>
    </row>
    <row r="58" spans="2:24" ht="15" customHeight="1">
      <c r="B58" s="936"/>
      <c r="C58" s="936"/>
      <c r="D58" s="936"/>
      <c r="E58" s="936"/>
      <c r="F58" s="936"/>
      <c r="G58" s="936"/>
      <c r="H58" s="936"/>
      <c r="I58" s="936"/>
      <c r="J58" s="936"/>
      <c r="K58" s="936"/>
      <c r="L58" s="936"/>
    </row>
  </sheetData>
  <mergeCells count="9">
    <mergeCell ref="B6:C6"/>
    <mergeCell ref="X56:X57"/>
    <mergeCell ref="B57:L58"/>
    <mergeCell ref="B2:J2"/>
    <mergeCell ref="O2:O3"/>
    <mergeCell ref="B3:J3"/>
    <mergeCell ref="K3:L3"/>
    <mergeCell ref="B4:J4"/>
    <mergeCell ref="B5:J5"/>
  </mergeCells>
  <hyperlinks>
    <hyperlink ref="O2" location="Índice!A1" display="Back to the Index"/>
    <hyperlink ref="X56" location="Índice!A1" display="Back to the Index"/>
  </hyperlinks>
  <pageMargins left="0.7" right="0.7" top="0.75" bottom="0.75" header="0.3" footer="0.3"/>
  <pageSetup paperSize="9" orientation="portrait" r:id="rId1"/>
  <ignoredErrors>
    <ignoredError sqref="U18"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2:K29"/>
  <sheetViews>
    <sheetView showGridLines="0" showZeros="0" zoomScaleNormal="100" workbookViewId="0">
      <selection activeCell="B2" sqref="B2:E2"/>
    </sheetView>
  </sheetViews>
  <sheetFormatPr defaultColWidth="9.140625" defaultRowHeight="15" customHeight="1"/>
  <cols>
    <col min="1" max="1" width="12.7109375" style="9" customWidth="1"/>
    <col min="2" max="2" width="37.28515625" style="9" customWidth="1"/>
    <col min="3" max="6" width="14.42578125" style="9" customWidth="1"/>
    <col min="7" max="7" width="8.7109375" style="9" customWidth="1"/>
    <col min="8" max="8" width="12.7109375" style="10" customWidth="1"/>
    <col min="9" max="16384" width="9.140625" style="9"/>
  </cols>
  <sheetData>
    <row r="2" spans="2:8" ht="15" customHeight="1">
      <c r="B2" s="940" t="s">
        <v>223</v>
      </c>
      <c r="C2" s="940"/>
      <c r="D2" s="940"/>
      <c r="E2" s="940"/>
      <c r="F2" s="8"/>
    </row>
    <row r="3" spans="2:8" ht="15" customHeight="1">
      <c r="B3" s="594" t="s">
        <v>0</v>
      </c>
      <c r="C3" s="591"/>
      <c r="D3" s="591"/>
      <c r="E3" s="591"/>
      <c r="F3" s="8"/>
    </row>
    <row r="4" spans="2:8" ht="15" customHeight="1">
      <c r="B4" s="475"/>
      <c r="C4" s="476"/>
      <c r="D4" s="476"/>
      <c r="H4" s="9"/>
    </row>
    <row r="5" spans="2:8" ht="15" customHeight="1">
      <c r="B5" s="340"/>
      <c r="C5" s="942" t="s">
        <v>225</v>
      </c>
      <c r="D5" s="942"/>
      <c r="E5" s="942" t="s">
        <v>224</v>
      </c>
      <c r="F5" s="942"/>
      <c r="H5" s="856" t="s">
        <v>614</v>
      </c>
    </row>
    <row r="6" spans="2:8" s="6" customFormat="1" ht="15" customHeight="1">
      <c r="B6" s="36"/>
      <c r="C6" s="473" t="s">
        <v>883</v>
      </c>
      <c r="D6" s="474" t="s">
        <v>666</v>
      </c>
      <c r="E6" s="473" t="s">
        <v>883</v>
      </c>
      <c r="F6" s="474" t="s">
        <v>666</v>
      </c>
      <c r="H6" s="856"/>
    </row>
    <row r="7" spans="2:8" s="11" customFormat="1" ht="20.100000000000001" customHeight="1">
      <c r="B7" s="326" t="s">
        <v>3</v>
      </c>
      <c r="C7" s="341"/>
      <c r="D7" s="341"/>
      <c r="E7" s="341"/>
      <c r="F7" s="342"/>
    </row>
    <row r="8" spans="2:8" ht="20.100000000000001" customHeight="1">
      <c r="B8" s="343" t="s">
        <v>579</v>
      </c>
      <c r="C8" s="233">
        <v>5928123</v>
      </c>
      <c r="D8" s="62">
        <v>5028574</v>
      </c>
      <c r="E8" s="233">
        <v>5944502</v>
      </c>
      <c r="F8" s="62">
        <v>5047969</v>
      </c>
      <c r="G8" s="12"/>
      <c r="H8" s="9"/>
    </row>
    <row r="9" spans="2:8" ht="20.100000000000001" customHeight="1">
      <c r="B9" s="344" t="s">
        <v>4</v>
      </c>
      <c r="C9" s="233">
        <v>5427383</v>
      </c>
      <c r="D9" s="62">
        <v>4949684</v>
      </c>
      <c r="E9" s="233">
        <v>5442597</v>
      </c>
      <c r="F9" s="62">
        <v>4974060</v>
      </c>
      <c r="H9" s="9"/>
    </row>
    <row r="10" spans="2:8" ht="20.100000000000001" customHeight="1">
      <c r="B10" s="620" t="s">
        <v>580</v>
      </c>
      <c r="C10" s="621">
        <v>617228</v>
      </c>
      <c r="D10" s="69">
        <v>563883</v>
      </c>
      <c r="E10" s="621">
        <v>613588</v>
      </c>
      <c r="F10" s="69">
        <v>570652</v>
      </c>
      <c r="H10" s="9"/>
    </row>
    <row r="11" spans="2:8" ht="20.100000000000001" customHeight="1">
      <c r="B11" s="622" t="s">
        <v>5</v>
      </c>
      <c r="C11" s="623">
        <v>6545350</v>
      </c>
      <c r="D11" s="624">
        <v>5592457</v>
      </c>
      <c r="E11" s="623">
        <v>6558090</v>
      </c>
      <c r="F11" s="624">
        <v>5618621</v>
      </c>
      <c r="G11" s="12"/>
      <c r="H11" s="13"/>
    </row>
    <row r="12" spans="2:8" s="11" customFormat="1" ht="20.100000000000001" customHeight="1">
      <c r="B12" s="37" t="s">
        <v>1</v>
      </c>
      <c r="C12" s="121"/>
      <c r="D12" s="118"/>
      <c r="E12" s="232"/>
      <c r="F12" s="59"/>
    </row>
    <row r="13" spans="2:8" ht="20.100000000000001" customHeight="1">
      <c r="B13" s="343" t="s">
        <v>6</v>
      </c>
      <c r="C13" s="233">
        <v>39444180</v>
      </c>
      <c r="D13" s="62">
        <v>36882826</v>
      </c>
      <c r="E13" s="233">
        <v>39494502</v>
      </c>
      <c r="F13" s="62">
        <v>36946914</v>
      </c>
      <c r="H13" s="9"/>
    </row>
    <row r="14" spans="2:8" ht="20.100000000000001" customHeight="1">
      <c r="B14" s="343" t="s">
        <v>7</v>
      </c>
      <c r="C14" s="233">
        <v>1148939</v>
      </c>
      <c r="D14" s="62">
        <v>1125845</v>
      </c>
      <c r="E14" s="233">
        <v>1148939</v>
      </c>
      <c r="F14" s="62">
        <v>1125845</v>
      </c>
      <c r="G14" s="14"/>
      <c r="H14" s="14"/>
    </row>
    <row r="15" spans="2:8" ht="20.100000000000001" customHeight="1">
      <c r="B15" s="343" t="s">
        <v>8</v>
      </c>
      <c r="C15" s="233">
        <v>3889986</v>
      </c>
      <c r="D15" s="62">
        <v>3631244</v>
      </c>
      <c r="E15" s="233">
        <v>3889986</v>
      </c>
      <c r="F15" s="62">
        <v>3631244</v>
      </c>
      <c r="H15" s="9"/>
    </row>
    <row r="16" spans="2:8" ht="20.100000000000001" customHeight="1">
      <c r="B16" s="343" t="s">
        <v>581</v>
      </c>
      <c r="C16" s="233">
        <v>142837</v>
      </c>
      <c r="D16" s="62">
        <v>151302</v>
      </c>
      <c r="E16" s="233">
        <v>142837</v>
      </c>
      <c r="F16" s="62">
        <v>151302</v>
      </c>
      <c r="H16" s="9"/>
    </row>
    <row r="17" spans="2:11" ht="20.100000000000001" customHeight="1">
      <c r="B17" s="622" t="s">
        <v>2</v>
      </c>
      <c r="C17" s="623">
        <v>44625942</v>
      </c>
      <c r="D17" s="624">
        <v>41791217</v>
      </c>
      <c r="E17" s="623">
        <v>44676264</v>
      </c>
      <c r="F17" s="624">
        <v>41855305</v>
      </c>
      <c r="H17" s="9"/>
    </row>
    <row r="18" spans="2:11" s="11" customFormat="1" ht="20.100000000000001" customHeight="1">
      <c r="B18" s="38" t="s">
        <v>9</v>
      </c>
      <c r="C18" s="121"/>
      <c r="D18" s="118"/>
      <c r="E18" s="232"/>
      <c r="F18" s="59"/>
    </row>
    <row r="19" spans="2:11" ht="20.100000000000001" customHeight="1">
      <c r="B19" s="343" t="s">
        <v>582</v>
      </c>
      <c r="C19" s="345">
        <v>0.12161946071636986</v>
      </c>
      <c r="D19" s="346">
        <v>0.1184383790498372</v>
      </c>
      <c r="E19" s="345">
        <v>0.12182301098408765</v>
      </c>
      <c r="F19" s="346">
        <v>0.11883941593544713</v>
      </c>
      <c r="H19" s="386"/>
      <c r="I19" s="386"/>
      <c r="J19" s="386"/>
      <c r="K19" s="386"/>
    </row>
    <row r="20" spans="2:11" ht="20.100000000000001" customHeight="1">
      <c r="B20" s="343" t="s">
        <v>583</v>
      </c>
      <c r="C20" s="347">
        <v>0.13284028827895666</v>
      </c>
      <c r="D20" s="348">
        <v>0.12032609627041969</v>
      </c>
      <c r="E20" s="345">
        <v>0.13305727623061767</v>
      </c>
      <c r="F20" s="346">
        <v>0.1206052374961788</v>
      </c>
      <c r="H20" s="386"/>
      <c r="I20" s="386"/>
      <c r="J20" s="386"/>
      <c r="K20" s="386"/>
    </row>
    <row r="21" spans="2:11" ht="20.100000000000001" customHeight="1" thickBot="1">
      <c r="B21" s="622" t="s">
        <v>10</v>
      </c>
      <c r="C21" s="625">
        <v>0.14667141368130671</v>
      </c>
      <c r="D21" s="626">
        <v>0.13381895530824095</v>
      </c>
      <c r="E21" s="625">
        <v>0.14679137002145032</v>
      </c>
      <c r="F21" s="626">
        <v>0.13423916036449859</v>
      </c>
      <c r="H21" s="386"/>
      <c r="I21" s="386"/>
      <c r="J21" s="386"/>
      <c r="K21" s="386"/>
    </row>
    <row r="22" spans="2:11" ht="15" customHeight="1" thickTop="1">
      <c r="B22" s="943"/>
      <c r="C22" s="943"/>
      <c r="D22" s="943"/>
      <c r="E22" s="943"/>
      <c r="F22" s="943"/>
    </row>
    <row r="23" spans="2:11" ht="16.5" customHeight="1">
      <c r="B23" s="941" t="s">
        <v>918</v>
      </c>
      <c r="C23" s="941"/>
      <c r="D23" s="941"/>
      <c r="E23" s="941"/>
      <c r="F23" s="941"/>
    </row>
    <row r="25" spans="2:11" ht="81" customHeight="1">
      <c r="B25" s="939" t="s">
        <v>919</v>
      </c>
      <c r="C25" s="939"/>
      <c r="D25" s="939"/>
      <c r="E25" s="939"/>
      <c r="F25" s="939"/>
    </row>
    <row r="26" spans="2:11" ht="15" customHeight="1">
      <c r="B26" s="752"/>
      <c r="C26" s="752"/>
      <c r="D26" s="752"/>
      <c r="E26" s="752"/>
      <c r="F26" s="752"/>
    </row>
    <row r="27" spans="2:11" ht="15" customHeight="1">
      <c r="B27" s="752"/>
      <c r="C27" s="752"/>
      <c r="D27" s="752"/>
      <c r="E27" s="752"/>
      <c r="F27" s="752"/>
    </row>
    <row r="28" spans="2:11" ht="15" customHeight="1">
      <c r="B28" s="752"/>
      <c r="C28" s="752"/>
      <c r="D28" s="752"/>
      <c r="E28" s="752"/>
      <c r="F28" s="752"/>
    </row>
    <row r="29" spans="2:11" ht="15" customHeight="1">
      <c r="B29" s="752"/>
      <c r="C29" s="752"/>
      <c r="D29" s="752"/>
      <c r="E29" s="752"/>
      <c r="F29" s="752"/>
    </row>
  </sheetData>
  <mergeCells count="7">
    <mergeCell ref="B25:F25"/>
    <mergeCell ref="B2:E2"/>
    <mergeCell ref="H5:H6"/>
    <mergeCell ref="B23:F23"/>
    <mergeCell ref="C5:D5"/>
    <mergeCell ref="E5:F5"/>
    <mergeCell ref="B22:F22"/>
  </mergeCells>
  <hyperlinks>
    <hyperlink ref="H5" location="Índice!A1" display="Back to the Index"/>
  </hyperlinks>
  <pageMargins left="0.7" right="0.7" top="0.75" bottom="0.75" header="0.3" footer="0.3"/>
  <pageSetup paperSize="9" orientation="portrait" r:id="rId1"/>
  <ignoredErrors>
    <ignoredError sqref="C6:F21" twoDigitTextYear="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2:G64"/>
  <sheetViews>
    <sheetView showGridLines="0" showZeros="0" zoomScaleNormal="100" workbookViewId="0">
      <selection activeCell="B4" sqref="B4:D4"/>
    </sheetView>
  </sheetViews>
  <sheetFormatPr defaultRowHeight="15" customHeight="1"/>
  <cols>
    <col min="1" max="1" width="12.7109375" style="2" customWidth="1"/>
    <col min="2" max="2" width="2.7109375" style="2" customWidth="1"/>
    <col min="3" max="3" width="59.140625" style="2" customWidth="1"/>
    <col min="4" max="5" width="15.7109375" style="2" customWidth="1"/>
    <col min="6" max="6" width="8.7109375" style="2" customWidth="1"/>
    <col min="7" max="7" width="12.7109375" style="2" customWidth="1"/>
    <col min="8" max="16384" width="9.140625" style="2"/>
  </cols>
  <sheetData>
    <row r="2" spans="2:7" ht="37.5" customHeight="1">
      <c r="B2" s="911" t="s">
        <v>920</v>
      </c>
      <c r="C2" s="911"/>
      <c r="D2" s="911"/>
      <c r="E2" s="911"/>
    </row>
    <row r="4" spans="2:7" ht="15" customHeight="1">
      <c r="B4" s="944" t="s">
        <v>879</v>
      </c>
      <c r="C4" s="944"/>
      <c r="D4" s="944"/>
      <c r="E4"/>
    </row>
    <row r="5" spans="2:7" ht="15" customHeight="1">
      <c r="B5" s="589" t="s">
        <v>0</v>
      </c>
      <c r="C5" s="593"/>
      <c r="D5"/>
      <c r="E5"/>
    </row>
    <row r="6" spans="2:7" ht="15" customHeight="1">
      <c r="B6" s="4"/>
      <c r="C6" s="4"/>
      <c r="D6" s="142"/>
    </row>
    <row r="7" spans="2:7" s="6" customFormat="1" ht="15" customHeight="1">
      <c r="B7" s="16"/>
      <c r="C7" s="17"/>
      <c r="D7" s="477" t="s">
        <v>883</v>
      </c>
      <c r="E7" s="478" t="s">
        <v>666</v>
      </c>
      <c r="G7" s="856" t="s">
        <v>614</v>
      </c>
    </row>
    <row r="8" spans="2:7" s="18" customFormat="1" ht="15" customHeight="1">
      <c r="B8" s="349">
        <v>1</v>
      </c>
      <c r="C8" s="350" t="s">
        <v>11</v>
      </c>
      <c r="D8" s="351">
        <v>4725000</v>
      </c>
      <c r="E8" s="301">
        <v>4725000</v>
      </c>
      <c r="G8" s="856"/>
    </row>
    <row r="9" spans="2:7" s="19" customFormat="1" ht="15" customHeight="1">
      <c r="B9" s="352">
        <v>2</v>
      </c>
      <c r="C9" s="353" t="s">
        <v>12</v>
      </c>
      <c r="D9" s="354">
        <v>-88</v>
      </c>
      <c r="E9" s="103">
        <v>-74.297869999999989</v>
      </c>
    </row>
    <row r="10" spans="2:7" s="19" customFormat="1" ht="15" customHeight="1">
      <c r="B10" s="352">
        <v>3</v>
      </c>
      <c r="C10" s="353" t="s">
        <v>13</v>
      </c>
      <c r="D10" s="354">
        <v>16471</v>
      </c>
      <c r="E10" s="103">
        <v>16470.667119999885</v>
      </c>
    </row>
    <row r="11" spans="2:7" s="19" customFormat="1" ht="15" customHeight="1">
      <c r="B11" s="352">
        <v>4</v>
      </c>
      <c r="C11" s="353" t="s">
        <v>14</v>
      </c>
      <c r="D11" s="354">
        <v>0</v>
      </c>
      <c r="E11" s="103">
        <v>0</v>
      </c>
    </row>
    <row r="12" spans="2:7" s="19" customFormat="1" ht="15" customHeight="1">
      <c r="B12" s="352">
        <v>5</v>
      </c>
      <c r="C12" s="353" t="s">
        <v>15</v>
      </c>
      <c r="D12" s="354">
        <v>402922</v>
      </c>
      <c r="E12" s="103">
        <v>2922</v>
      </c>
    </row>
    <row r="13" spans="2:7" s="19" customFormat="1" ht="15" customHeight="1">
      <c r="B13" s="352">
        <v>6</v>
      </c>
      <c r="C13" s="353" t="s">
        <v>16</v>
      </c>
      <c r="D13" s="354">
        <v>1034219</v>
      </c>
      <c r="E13" s="103">
        <v>735088.63161000062</v>
      </c>
    </row>
    <row r="14" spans="2:7" s="19" customFormat="1" ht="15" customHeight="1">
      <c r="B14" s="352">
        <v>7</v>
      </c>
      <c r="C14" s="353" t="s">
        <v>17</v>
      </c>
      <c r="D14" s="354">
        <v>169779</v>
      </c>
      <c r="E14" s="103">
        <v>301065.42759000027</v>
      </c>
    </row>
    <row r="15" spans="2:7" ht="15" customHeight="1">
      <c r="B15" s="264"/>
      <c r="C15" s="158" t="s">
        <v>18</v>
      </c>
      <c r="D15" s="355">
        <v>6348302</v>
      </c>
      <c r="E15" s="356">
        <v>5780472.4284500014</v>
      </c>
    </row>
    <row r="16" spans="2:7" s="19" customFormat="1" ht="15" customHeight="1">
      <c r="B16" s="352">
        <v>8</v>
      </c>
      <c r="C16" s="353" t="s">
        <v>19</v>
      </c>
      <c r="D16" s="354">
        <v>1181265</v>
      </c>
      <c r="E16" s="318">
        <v>1131043.2585400001</v>
      </c>
    </row>
    <row r="17" spans="2:7" ht="15" customHeight="1">
      <c r="B17" s="264"/>
      <c r="C17" s="158" t="s">
        <v>20</v>
      </c>
      <c r="D17" s="355">
        <v>7529567</v>
      </c>
      <c r="E17" s="356">
        <v>6911515.6869900012</v>
      </c>
    </row>
    <row r="18" spans="2:7" s="19" customFormat="1" ht="15" customHeight="1">
      <c r="B18" s="352">
        <v>9</v>
      </c>
      <c r="C18" s="353" t="s">
        <v>21</v>
      </c>
      <c r="D18" s="357">
        <v>-4048</v>
      </c>
      <c r="E18" s="318">
        <v>-3915.3636016126711</v>
      </c>
    </row>
    <row r="19" spans="2:7" s="19" customFormat="1" ht="15" customHeight="1">
      <c r="B19" s="352">
        <v>10</v>
      </c>
      <c r="C19" s="353" t="s">
        <v>22</v>
      </c>
      <c r="D19" s="354">
        <v>0</v>
      </c>
      <c r="E19" s="103">
        <v>0</v>
      </c>
    </row>
    <row r="20" spans="2:7" s="19" customFormat="1" ht="15" customHeight="1">
      <c r="B20" s="352">
        <v>11</v>
      </c>
      <c r="C20" s="353" t="s">
        <v>23</v>
      </c>
      <c r="D20" s="354">
        <v>-402922</v>
      </c>
      <c r="E20" s="103">
        <v>-2922</v>
      </c>
    </row>
    <row r="21" spans="2:7" s="19" customFormat="1" ht="15" customHeight="1">
      <c r="B21" s="352">
        <v>12</v>
      </c>
      <c r="C21" s="353" t="s">
        <v>226</v>
      </c>
      <c r="D21" s="354">
        <v>-31650</v>
      </c>
      <c r="E21" s="103">
        <v>-150421.95820000069</v>
      </c>
    </row>
    <row r="22" spans="2:7" s="19" customFormat="1" ht="15" customHeight="1">
      <c r="B22" s="352">
        <v>13</v>
      </c>
      <c r="C22" s="353" t="s">
        <v>24</v>
      </c>
      <c r="D22" s="358">
        <v>-518672</v>
      </c>
      <c r="E22" s="103">
        <v>-579768.00752916175</v>
      </c>
      <c r="G22" s="20"/>
    </row>
    <row r="23" spans="2:7" s="19" customFormat="1" ht="15" customHeight="1">
      <c r="B23" s="352">
        <v>14</v>
      </c>
      <c r="C23" s="353" t="s">
        <v>25</v>
      </c>
      <c r="D23" s="354">
        <v>-1129678</v>
      </c>
      <c r="E23" s="103">
        <v>-1200428.152307987</v>
      </c>
      <c r="F23" s="20"/>
      <c r="G23" s="20"/>
    </row>
    <row r="24" spans="2:7" ht="15" customHeight="1">
      <c r="B24" s="264"/>
      <c r="C24" s="158" t="s">
        <v>26</v>
      </c>
      <c r="D24" s="355">
        <v>5442597</v>
      </c>
      <c r="E24" s="356">
        <v>4974060.2053512391</v>
      </c>
      <c r="F24" s="7"/>
    </row>
    <row r="25" spans="2:7" s="19" customFormat="1" ht="15" customHeight="1">
      <c r="B25" s="352">
        <v>15</v>
      </c>
      <c r="C25" s="353" t="s">
        <v>27</v>
      </c>
      <c r="D25" s="357">
        <v>400877</v>
      </c>
      <c r="E25" s="318">
        <v>1168.8</v>
      </c>
    </row>
    <row r="26" spans="2:7" s="19" customFormat="1" ht="15" customHeight="1">
      <c r="B26" s="352">
        <v>16</v>
      </c>
      <c r="C26" s="353" t="s">
        <v>28</v>
      </c>
      <c r="D26" s="354">
        <v>101029</v>
      </c>
      <c r="E26" s="103">
        <v>72739.99576143884</v>
      </c>
    </row>
    <row r="27" spans="2:7" s="19" customFormat="1" ht="15" customHeight="1">
      <c r="B27" s="352">
        <v>17</v>
      </c>
      <c r="C27" s="353" t="s">
        <v>29</v>
      </c>
      <c r="D27" s="354">
        <v>0</v>
      </c>
      <c r="E27" s="103"/>
    </row>
    <row r="28" spans="2:7" s="19" customFormat="1" ht="15" customHeight="1">
      <c r="B28" s="352">
        <v>18</v>
      </c>
      <c r="C28" s="353" t="s">
        <v>30</v>
      </c>
      <c r="D28" s="354">
        <v>0</v>
      </c>
      <c r="E28" s="103"/>
    </row>
    <row r="29" spans="2:7" s="19" customFormat="1" ht="15" customHeight="1">
      <c r="B29" s="352"/>
      <c r="C29" s="352" t="s">
        <v>31</v>
      </c>
      <c r="D29" s="354">
        <v>0</v>
      </c>
      <c r="E29" s="103"/>
    </row>
    <row r="30" spans="2:7" s="19" customFormat="1" ht="15" customHeight="1">
      <c r="B30" s="352"/>
      <c r="C30" s="352" t="s">
        <v>32</v>
      </c>
      <c r="D30" s="354">
        <v>0</v>
      </c>
      <c r="E30" s="103"/>
    </row>
    <row r="31" spans="2:7" s="19" customFormat="1" ht="24" customHeight="1">
      <c r="B31" s="359"/>
      <c r="C31" s="359" t="s">
        <v>33</v>
      </c>
      <c r="D31" s="354">
        <v>0</v>
      </c>
      <c r="E31" s="103"/>
    </row>
    <row r="32" spans="2:7" s="19" customFormat="1" ht="15" customHeight="1">
      <c r="B32" s="359"/>
      <c r="C32" s="359" t="s">
        <v>34</v>
      </c>
      <c r="D32" s="354">
        <v>0</v>
      </c>
      <c r="E32" s="103"/>
    </row>
    <row r="33" spans="2:7" ht="15" customHeight="1">
      <c r="B33" s="264"/>
      <c r="C33" s="158" t="s">
        <v>35</v>
      </c>
      <c r="D33" s="355">
        <v>5944502</v>
      </c>
      <c r="E33" s="356">
        <v>5047969.0011126781</v>
      </c>
    </row>
    <row r="34" spans="2:7" s="19" customFormat="1" ht="15" customHeight="1">
      <c r="B34" s="352">
        <v>19</v>
      </c>
      <c r="C34" s="353" t="s">
        <v>27</v>
      </c>
      <c r="D34" s="357">
        <v>418863</v>
      </c>
      <c r="E34" s="318">
        <v>477674.74178746156</v>
      </c>
    </row>
    <row r="35" spans="2:7" s="19" customFormat="1" ht="15" customHeight="1">
      <c r="B35" s="352">
        <v>20</v>
      </c>
      <c r="C35" s="353" t="s">
        <v>36</v>
      </c>
      <c r="D35" s="354">
        <v>253525</v>
      </c>
      <c r="E35" s="103">
        <v>151776.95609632682</v>
      </c>
    </row>
    <row r="36" spans="2:7" s="19" customFormat="1" ht="15" customHeight="1">
      <c r="B36" s="352">
        <v>21</v>
      </c>
      <c r="C36" s="353" t="s">
        <v>37</v>
      </c>
      <c r="D36" s="354">
        <v>0</v>
      </c>
      <c r="E36" s="103"/>
    </row>
    <row r="37" spans="2:7" s="19" customFormat="1" ht="15" customHeight="1">
      <c r="B37" s="352">
        <v>22</v>
      </c>
      <c r="C37" s="353" t="s">
        <v>38</v>
      </c>
      <c r="D37" s="354">
        <v>-58800</v>
      </c>
      <c r="E37" s="103">
        <v>-58800</v>
      </c>
    </row>
    <row r="38" spans="2:7" s="19" customFormat="1" ht="15" customHeight="1">
      <c r="B38" s="352">
        <v>23</v>
      </c>
      <c r="C38" s="353" t="s">
        <v>39</v>
      </c>
      <c r="D38" s="354">
        <v>0</v>
      </c>
      <c r="E38" s="103"/>
    </row>
    <row r="39" spans="2:7" ht="15" customHeight="1">
      <c r="B39" s="264"/>
      <c r="C39" s="158" t="s">
        <v>40</v>
      </c>
      <c r="D39" s="355">
        <v>613588</v>
      </c>
      <c r="E39" s="356">
        <v>570651.69788378838</v>
      </c>
      <c r="G39"/>
    </row>
    <row r="40" spans="2:7" ht="15" customHeight="1" thickBot="1">
      <c r="B40" s="360"/>
      <c r="C40" s="234" t="s">
        <v>41</v>
      </c>
      <c r="D40" s="361">
        <v>6558090</v>
      </c>
      <c r="E40" s="362">
        <v>5618620.6989964666</v>
      </c>
      <c r="G40"/>
    </row>
    <row r="41" spans="2:7" s="19" customFormat="1" ht="15" customHeight="1" thickTop="1">
      <c r="B41" s="21"/>
      <c r="C41" s="21"/>
      <c r="D41" s="21"/>
      <c r="E41" s="21"/>
    </row>
    <row r="42" spans="2:7" s="19" customFormat="1" ht="23.25" customHeight="1">
      <c r="B42" s="945"/>
      <c r="C42" s="945"/>
      <c r="D42" s="945"/>
      <c r="E42" s="945"/>
    </row>
    <row r="43" spans="2:7" s="19" customFormat="1" ht="15" customHeight="1">
      <c r="B43" s="945"/>
      <c r="C43" s="945"/>
      <c r="D43" s="945"/>
      <c r="E43" s="945"/>
    </row>
    <row r="44" spans="2:7" s="19" customFormat="1" ht="15" customHeight="1">
      <c r="B44" s="945"/>
      <c r="C44" s="945"/>
      <c r="D44" s="945"/>
      <c r="E44" s="945"/>
    </row>
    <row r="45" spans="2:7" s="19" customFormat="1" ht="15" customHeight="1">
      <c r="B45" s="945"/>
      <c r="C45" s="945"/>
      <c r="D45" s="945"/>
      <c r="E45" s="945"/>
    </row>
    <row r="46" spans="2:7" s="19" customFormat="1" ht="15" customHeight="1">
      <c r="B46" s="945"/>
      <c r="C46" s="945"/>
      <c r="D46" s="945"/>
      <c r="E46" s="945"/>
    </row>
    <row r="47" spans="2:7" s="19" customFormat="1" ht="15" customHeight="1">
      <c r="B47" s="945"/>
      <c r="C47" s="945"/>
      <c r="D47" s="945"/>
      <c r="E47" s="945"/>
    </row>
    <row r="48" spans="2:7" s="19" customFormat="1" ht="15" customHeight="1">
      <c r="B48" s="945"/>
      <c r="C48" s="945"/>
      <c r="D48" s="945"/>
      <c r="E48" s="945"/>
    </row>
    <row r="49" spans="2:5" s="19" customFormat="1" ht="15" customHeight="1">
      <c r="B49" s="945"/>
      <c r="C49" s="945"/>
      <c r="D49" s="945"/>
      <c r="E49" s="945"/>
    </row>
    <row r="50" spans="2:5" s="19" customFormat="1" ht="15" customHeight="1">
      <c r="B50" s="945"/>
      <c r="C50" s="945"/>
      <c r="D50" s="945"/>
      <c r="E50" s="945"/>
    </row>
    <row r="51" spans="2:5" s="19" customFormat="1" ht="15" customHeight="1">
      <c r="B51" s="945"/>
      <c r="C51" s="945"/>
      <c r="D51" s="945"/>
      <c r="E51" s="945"/>
    </row>
    <row r="52" spans="2:5" s="19" customFormat="1" ht="15" customHeight="1">
      <c r="B52" s="945"/>
      <c r="C52" s="945"/>
      <c r="D52" s="945"/>
      <c r="E52" s="945"/>
    </row>
    <row r="53" spans="2:5" s="19" customFormat="1" ht="15" customHeight="1"/>
    <row r="54" spans="2:5" s="19" customFormat="1" ht="15" customHeight="1"/>
    <row r="55" spans="2:5" s="19" customFormat="1" ht="15" customHeight="1"/>
    <row r="56" spans="2:5" s="19" customFormat="1" ht="15" customHeight="1"/>
    <row r="57" spans="2:5" s="19" customFormat="1" ht="15" customHeight="1"/>
    <row r="58" spans="2:5" s="19" customFormat="1" ht="15" customHeight="1"/>
    <row r="59" spans="2:5" s="19" customFormat="1" ht="15" customHeight="1"/>
    <row r="60" spans="2:5" s="19" customFormat="1" ht="15" customHeight="1"/>
    <row r="61" spans="2:5" s="19" customFormat="1" ht="15" customHeight="1"/>
    <row r="62" spans="2:5" s="19" customFormat="1" ht="15" customHeight="1"/>
    <row r="63" spans="2:5" s="19" customFormat="1" ht="15" customHeight="1"/>
    <row r="64" spans="2:5" s="19" customFormat="1" ht="15" customHeight="1"/>
  </sheetData>
  <mergeCells count="14">
    <mergeCell ref="B2:E2"/>
    <mergeCell ref="G7:G8"/>
    <mergeCell ref="B4:D4"/>
    <mergeCell ref="B52:E52"/>
    <mergeCell ref="B42:E42"/>
    <mergeCell ref="B43:E43"/>
    <mergeCell ref="B44:E44"/>
    <mergeCell ref="B45:E45"/>
    <mergeCell ref="B46:E46"/>
    <mergeCell ref="B47:E47"/>
    <mergeCell ref="B48:E48"/>
    <mergeCell ref="B49:E49"/>
    <mergeCell ref="B50:E50"/>
    <mergeCell ref="B51:E51"/>
  </mergeCells>
  <hyperlinks>
    <hyperlink ref="G7" location="Índice!A1" display="Back to the Index"/>
  </hyperlinks>
  <pageMargins left="0.7" right="0.7" top="0.75" bottom="0.75" header="0.3" footer="0.3"/>
  <pageSetup paperSize="9" orientation="portrait" r:id="rId1"/>
  <ignoredErrors>
    <ignoredError sqref="D7:E7" twoDigitTextYear="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1:G116"/>
  <sheetViews>
    <sheetView showZeros="0" zoomScaleNormal="100" workbookViewId="0">
      <selection activeCell="B4" sqref="B4:D4"/>
    </sheetView>
  </sheetViews>
  <sheetFormatPr defaultRowHeight="11.25"/>
  <cols>
    <col min="1" max="1" width="12.7109375" style="22" customWidth="1"/>
    <col min="2" max="2" width="4.7109375" style="22" customWidth="1"/>
    <col min="3" max="3" width="94.85546875" style="22" customWidth="1"/>
    <col min="4" max="4" width="16.7109375" style="22" customWidth="1"/>
    <col min="5" max="5" width="35.7109375" style="22" customWidth="1"/>
    <col min="6" max="6" width="8.7109375" style="23" customWidth="1"/>
    <col min="7" max="7" width="12.7109375" style="22" customWidth="1"/>
    <col min="8" max="16384" width="9.140625" style="22"/>
  </cols>
  <sheetData>
    <row r="1" spans="2:7" ht="15" customHeight="1"/>
    <row r="2" spans="2:7" ht="36.75" customHeight="1">
      <c r="B2" s="912" t="s">
        <v>921</v>
      </c>
      <c r="C2" s="912"/>
      <c r="D2" s="912"/>
      <c r="E2" s="912"/>
    </row>
    <row r="3" spans="2:7" ht="15" customHeight="1"/>
    <row r="4" spans="2:7" ht="15" customHeight="1">
      <c r="B4" s="944" t="s">
        <v>891</v>
      </c>
      <c r="C4" s="944"/>
      <c r="D4" s="944"/>
    </row>
    <row r="5" spans="2:7" ht="15" customHeight="1">
      <c r="B5" s="598" t="s">
        <v>0</v>
      </c>
      <c r="C5" s="24"/>
      <c r="D5" s="24"/>
      <c r="E5" s="405"/>
    </row>
    <row r="6" spans="2:7" ht="35.1" customHeight="1">
      <c r="B6" s="141"/>
      <c r="C6" s="141"/>
      <c r="D6" s="237"/>
      <c r="E6" s="237" t="s">
        <v>222</v>
      </c>
    </row>
    <row r="7" spans="2:7" ht="23.25" customHeight="1">
      <c r="B7" s="946" t="s">
        <v>44</v>
      </c>
      <c r="C7" s="946"/>
      <c r="D7" s="946"/>
      <c r="E7" s="946"/>
      <c r="G7" s="856" t="s">
        <v>614</v>
      </c>
    </row>
    <row r="8" spans="2:7" ht="15" customHeight="1">
      <c r="B8" s="599">
        <v>1</v>
      </c>
      <c r="C8" s="366" t="s">
        <v>45</v>
      </c>
      <c r="D8" s="103">
        <v>4737335</v>
      </c>
      <c r="E8" s="62" t="s">
        <v>171</v>
      </c>
      <c r="G8" s="856"/>
    </row>
    <row r="9" spans="2:7" ht="15" customHeight="1">
      <c r="B9" s="599"/>
      <c r="C9" s="367" t="s">
        <v>172</v>
      </c>
      <c r="D9" s="103">
        <v>4724912</v>
      </c>
      <c r="E9" s="62" t="s">
        <v>175</v>
      </c>
    </row>
    <row r="10" spans="2:7" ht="15" customHeight="1">
      <c r="B10" s="599"/>
      <c r="C10" s="367" t="s">
        <v>173</v>
      </c>
      <c r="D10" s="103">
        <v>0</v>
      </c>
      <c r="E10" s="62" t="s">
        <v>175</v>
      </c>
    </row>
    <row r="11" spans="2:7" ht="15" customHeight="1">
      <c r="B11" s="599"/>
      <c r="C11" s="367" t="s">
        <v>174</v>
      </c>
      <c r="D11" s="103">
        <v>0</v>
      </c>
      <c r="E11" s="62" t="s">
        <v>175</v>
      </c>
    </row>
    <row r="12" spans="2:7" ht="15" customHeight="1">
      <c r="B12" s="599">
        <v>2</v>
      </c>
      <c r="C12" s="366" t="s">
        <v>46</v>
      </c>
      <c r="D12" s="103">
        <v>734492</v>
      </c>
      <c r="E12" s="368" t="s">
        <v>670</v>
      </c>
    </row>
    <row r="13" spans="2:7" ht="15" customHeight="1">
      <c r="B13" s="599">
        <v>3</v>
      </c>
      <c r="C13" s="366" t="s">
        <v>176</v>
      </c>
      <c r="D13" s="103">
        <v>437855</v>
      </c>
      <c r="E13" s="368" t="s">
        <v>47</v>
      </c>
    </row>
    <row r="14" spans="2:7" ht="15" customHeight="1">
      <c r="B14" s="599" t="s">
        <v>48</v>
      </c>
      <c r="C14" s="366" t="s">
        <v>49</v>
      </c>
      <c r="D14" s="103">
        <v>0</v>
      </c>
      <c r="E14" s="368" t="s">
        <v>50</v>
      </c>
    </row>
    <row r="15" spans="2:7" ht="24.95" customHeight="1">
      <c r="B15" s="599">
        <v>4</v>
      </c>
      <c r="C15" s="366" t="s">
        <v>51</v>
      </c>
      <c r="D15" s="103">
        <v>0</v>
      </c>
      <c r="E15" s="62" t="s">
        <v>52</v>
      </c>
    </row>
    <row r="16" spans="2:7" ht="15" customHeight="1">
      <c r="B16" s="599">
        <v>5</v>
      </c>
      <c r="C16" s="366" t="s">
        <v>53</v>
      </c>
      <c r="D16" s="103">
        <v>702148</v>
      </c>
      <c r="E16" s="62">
        <v>84</v>
      </c>
    </row>
    <row r="17" spans="2:5" ht="15" customHeight="1">
      <c r="B17" s="599" t="s">
        <v>54</v>
      </c>
      <c r="C17" s="366" t="s">
        <v>55</v>
      </c>
      <c r="D17" s="103">
        <v>0</v>
      </c>
      <c r="E17" s="62" t="s">
        <v>56</v>
      </c>
    </row>
    <row r="18" spans="2:5" ht="20.100000000000001" customHeight="1">
      <c r="B18" s="600">
        <v>6</v>
      </c>
      <c r="C18" s="238" t="s">
        <v>57</v>
      </c>
      <c r="D18" s="239">
        <v>6611831</v>
      </c>
      <c r="E18" s="240" t="s">
        <v>177</v>
      </c>
    </row>
    <row r="19" spans="2:5" ht="21.75" customHeight="1">
      <c r="B19" s="946" t="s">
        <v>58</v>
      </c>
      <c r="C19" s="946"/>
      <c r="D19" s="946"/>
      <c r="E19" s="946"/>
    </row>
    <row r="20" spans="2:5" ht="15" customHeight="1">
      <c r="B20" s="599">
        <v>7</v>
      </c>
      <c r="C20" s="366" t="s">
        <v>59</v>
      </c>
      <c r="D20" s="103">
        <v>-122845</v>
      </c>
      <c r="E20" s="62" t="s">
        <v>60</v>
      </c>
    </row>
    <row r="21" spans="2:5" ht="15" customHeight="1">
      <c r="B21" s="599">
        <v>8</v>
      </c>
      <c r="C21" s="366" t="s">
        <v>61</v>
      </c>
      <c r="D21" s="103">
        <v>-283635</v>
      </c>
      <c r="E21" s="62" t="s">
        <v>178</v>
      </c>
    </row>
    <row r="22" spans="2:5" ht="15" customHeight="1">
      <c r="B22" s="599">
        <v>9</v>
      </c>
      <c r="C22" s="366" t="s">
        <v>62</v>
      </c>
      <c r="D22" s="103">
        <v>0</v>
      </c>
      <c r="E22" s="62"/>
    </row>
    <row r="23" spans="2:5" ht="24.95" customHeight="1">
      <c r="B23" s="599">
        <v>10</v>
      </c>
      <c r="C23" s="366" t="s">
        <v>63</v>
      </c>
      <c r="D23" s="103">
        <v>-220085</v>
      </c>
      <c r="E23" s="62" t="s">
        <v>179</v>
      </c>
    </row>
    <row r="24" spans="2:5" ht="15" customHeight="1">
      <c r="B24" s="599">
        <v>11</v>
      </c>
      <c r="C24" s="366" t="s">
        <v>64</v>
      </c>
      <c r="D24" s="103">
        <v>-85877</v>
      </c>
      <c r="E24" s="62" t="s">
        <v>180</v>
      </c>
    </row>
    <row r="25" spans="2:5" ht="15" customHeight="1">
      <c r="B25" s="599">
        <v>12</v>
      </c>
      <c r="C25" s="366" t="s">
        <v>65</v>
      </c>
      <c r="D25" s="103">
        <v>-119748</v>
      </c>
      <c r="E25" s="62" t="s">
        <v>181</v>
      </c>
    </row>
    <row r="26" spans="2:5" ht="15" customHeight="1">
      <c r="B26" s="599">
        <v>13</v>
      </c>
      <c r="C26" s="366" t="s">
        <v>66</v>
      </c>
      <c r="D26" s="103">
        <v>0</v>
      </c>
      <c r="E26" s="62" t="s">
        <v>67</v>
      </c>
    </row>
    <row r="27" spans="2:5" ht="15" customHeight="1">
      <c r="B27" s="599">
        <v>14</v>
      </c>
      <c r="C27" s="366" t="s">
        <v>68</v>
      </c>
      <c r="D27" s="103">
        <v>-3139</v>
      </c>
      <c r="E27" s="62" t="s">
        <v>69</v>
      </c>
    </row>
    <row r="28" spans="2:5" ht="15" customHeight="1">
      <c r="B28" s="599">
        <v>15</v>
      </c>
      <c r="C28" s="366" t="s">
        <v>70</v>
      </c>
      <c r="D28" s="103">
        <v>0</v>
      </c>
      <c r="E28" s="62" t="s">
        <v>182</v>
      </c>
    </row>
    <row r="29" spans="2:5" ht="15" customHeight="1">
      <c r="B29" s="601">
        <v>16</v>
      </c>
      <c r="C29" s="369" t="s">
        <v>71</v>
      </c>
      <c r="D29" s="301">
        <v>-15</v>
      </c>
      <c r="E29" s="296" t="s">
        <v>183</v>
      </c>
    </row>
    <row r="30" spans="2:5" ht="24.95" customHeight="1">
      <c r="B30" s="599">
        <v>17</v>
      </c>
      <c r="C30" s="366" t="s">
        <v>184</v>
      </c>
      <c r="D30" s="103">
        <v>0</v>
      </c>
      <c r="E30" s="62" t="s">
        <v>185</v>
      </c>
    </row>
    <row r="31" spans="2:5" ht="24.95" customHeight="1">
      <c r="B31" s="599">
        <v>18</v>
      </c>
      <c r="C31" s="366" t="s">
        <v>186</v>
      </c>
      <c r="D31" s="103">
        <v>0</v>
      </c>
      <c r="E31" s="62" t="s">
        <v>188</v>
      </c>
    </row>
    <row r="32" spans="2:5" ht="24.95" customHeight="1">
      <c r="B32" s="599">
        <v>19</v>
      </c>
      <c r="C32" s="366" t="s">
        <v>187</v>
      </c>
      <c r="D32" s="103">
        <v>0</v>
      </c>
      <c r="E32" s="62" t="s">
        <v>189</v>
      </c>
    </row>
    <row r="33" spans="2:5" ht="15" customHeight="1">
      <c r="B33" s="599">
        <v>20</v>
      </c>
      <c r="C33" s="366" t="s">
        <v>62</v>
      </c>
      <c r="D33" s="103">
        <v>0</v>
      </c>
      <c r="E33" s="62"/>
    </row>
    <row r="34" spans="2:5" ht="24.95" customHeight="1">
      <c r="B34" s="599" t="s">
        <v>72</v>
      </c>
      <c r="C34" s="366" t="s">
        <v>73</v>
      </c>
      <c r="D34" s="103">
        <v>0</v>
      </c>
      <c r="E34" s="62" t="s">
        <v>74</v>
      </c>
    </row>
    <row r="35" spans="2:5" ht="15" customHeight="1">
      <c r="B35" s="599" t="s">
        <v>75</v>
      </c>
      <c r="C35" s="367" t="s">
        <v>76</v>
      </c>
      <c r="D35" s="103">
        <v>0</v>
      </c>
      <c r="E35" s="62" t="s">
        <v>77</v>
      </c>
    </row>
    <row r="36" spans="2:5" ht="15" customHeight="1">
      <c r="B36" s="599" t="s">
        <v>78</v>
      </c>
      <c r="C36" s="367" t="s">
        <v>79</v>
      </c>
      <c r="D36" s="103">
        <v>0</v>
      </c>
      <c r="E36" s="62" t="s">
        <v>80</v>
      </c>
    </row>
    <row r="37" spans="2:5" ht="15" customHeight="1">
      <c r="B37" s="599" t="s">
        <v>81</v>
      </c>
      <c r="C37" s="367" t="s">
        <v>82</v>
      </c>
      <c r="D37" s="103">
        <v>0</v>
      </c>
      <c r="E37" s="62" t="s">
        <v>83</v>
      </c>
    </row>
    <row r="38" spans="2:5" ht="24.95" customHeight="1">
      <c r="B38" s="599">
        <v>21</v>
      </c>
      <c r="C38" s="366" t="s">
        <v>84</v>
      </c>
      <c r="D38" s="103">
        <v>-223656</v>
      </c>
      <c r="E38" s="62" t="s">
        <v>190</v>
      </c>
    </row>
    <row r="39" spans="2:5" ht="15" customHeight="1">
      <c r="B39" s="599">
        <v>22</v>
      </c>
      <c r="C39" s="366" t="s">
        <v>85</v>
      </c>
      <c r="D39" s="103">
        <v>-125448</v>
      </c>
      <c r="E39" s="62" t="s">
        <v>86</v>
      </c>
    </row>
    <row r="40" spans="2:5" ht="24.95" customHeight="1">
      <c r="B40" s="599">
        <v>23</v>
      </c>
      <c r="C40" s="367" t="s">
        <v>87</v>
      </c>
      <c r="D40" s="103">
        <v>-48220</v>
      </c>
      <c r="E40" s="62" t="s">
        <v>191</v>
      </c>
    </row>
    <row r="41" spans="2:5" ht="15" customHeight="1">
      <c r="B41" s="599">
        <v>24</v>
      </c>
      <c r="C41" s="366" t="s">
        <v>62</v>
      </c>
      <c r="D41" s="103">
        <v>0</v>
      </c>
      <c r="E41" s="62"/>
    </row>
    <row r="42" spans="2:5" ht="15" customHeight="1">
      <c r="B42" s="599">
        <v>25</v>
      </c>
      <c r="C42" s="367" t="s">
        <v>88</v>
      </c>
      <c r="D42" s="103">
        <v>-77229</v>
      </c>
      <c r="E42" s="62" t="s">
        <v>190</v>
      </c>
    </row>
    <row r="43" spans="2:5" ht="15" customHeight="1">
      <c r="B43" s="599" t="s">
        <v>89</v>
      </c>
      <c r="C43" s="366" t="s">
        <v>90</v>
      </c>
      <c r="D43" s="103">
        <v>0</v>
      </c>
      <c r="E43" s="62" t="s">
        <v>192</v>
      </c>
    </row>
    <row r="44" spans="2:5" ht="15" customHeight="1">
      <c r="B44" s="599" t="s">
        <v>91</v>
      </c>
      <c r="C44" s="366" t="s">
        <v>92</v>
      </c>
      <c r="D44" s="103">
        <v>0</v>
      </c>
      <c r="E44" s="62" t="s">
        <v>93</v>
      </c>
    </row>
    <row r="45" spans="2:5" ht="15" customHeight="1">
      <c r="B45" s="599">
        <v>27</v>
      </c>
      <c r="C45" s="366" t="s">
        <v>94</v>
      </c>
      <c r="D45" s="103">
        <v>0</v>
      </c>
      <c r="E45" s="62" t="s">
        <v>228</v>
      </c>
    </row>
    <row r="46" spans="2:5" ht="20.100000000000001" customHeight="1">
      <c r="B46" s="602">
        <v>28</v>
      </c>
      <c r="C46" s="241" t="s">
        <v>95</v>
      </c>
      <c r="D46" s="242">
        <v>-1184448</v>
      </c>
      <c r="E46" s="243" t="s">
        <v>193</v>
      </c>
    </row>
    <row r="47" spans="2:5" ht="20.100000000000001" customHeight="1">
      <c r="B47" s="603">
        <v>29</v>
      </c>
      <c r="C47" s="245" t="s">
        <v>26</v>
      </c>
      <c r="D47" s="246">
        <v>5427383</v>
      </c>
      <c r="E47" s="263" t="s">
        <v>584</v>
      </c>
    </row>
    <row r="48" spans="2:5" ht="24.95" customHeight="1">
      <c r="B48" s="946" t="s">
        <v>96</v>
      </c>
      <c r="C48" s="946"/>
      <c r="D48" s="946"/>
      <c r="E48" s="946"/>
    </row>
    <row r="49" spans="2:5" ht="15" customHeight="1">
      <c r="B49" s="599">
        <v>30</v>
      </c>
      <c r="C49" s="366" t="s">
        <v>45</v>
      </c>
      <c r="D49" s="103">
        <v>0</v>
      </c>
      <c r="E49" s="62" t="s">
        <v>97</v>
      </c>
    </row>
    <row r="50" spans="2:5" ht="15" customHeight="1">
      <c r="B50" s="599">
        <v>31</v>
      </c>
      <c r="C50" s="367" t="s">
        <v>98</v>
      </c>
      <c r="D50" s="103">
        <v>0</v>
      </c>
      <c r="E50" s="62"/>
    </row>
    <row r="51" spans="2:5" ht="15" customHeight="1">
      <c r="B51" s="599">
        <v>32</v>
      </c>
      <c r="C51" s="367" t="s">
        <v>99</v>
      </c>
      <c r="D51" s="103">
        <v>0</v>
      </c>
      <c r="E51" s="62"/>
    </row>
    <row r="52" spans="2:5" ht="24.95" customHeight="1">
      <c r="B52" s="599">
        <v>33</v>
      </c>
      <c r="C52" s="366" t="s">
        <v>100</v>
      </c>
      <c r="D52" s="103">
        <v>400000</v>
      </c>
      <c r="E52" s="62" t="s">
        <v>101</v>
      </c>
    </row>
    <row r="53" spans="2:5" ht="24.95" customHeight="1">
      <c r="B53" s="599">
        <v>34</v>
      </c>
      <c r="C53" s="366" t="s">
        <v>102</v>
      </c>
      <c r="D53" s="103">
        <v>100739</v>
      </c>
      <c r="E53" s="62" t="s">
        <v>194</v>
      </c>
    </row>
    <row r="54" spans="2:5" ht="15" customHeight="1">
      <c r="B54" s="604">
        <v>35</v>
      </c>
      <c r="C54" s="367" t="s">
        <v>103</v>
      </c>
      <c r="D54" s="103">
        <v>0</v>
      </c>
      <c r="E54" s="62" t="s">
        <v>101</v>
      </c>
    </row>
    <row r="55" spans="2:5" ht="20.100000000000001" customHeight="1">
      <c r="B55" s="603">
        <v>36</v>
      </c>
      <c r="C55" s="244" t="s">
        <v>104</v>
      </c>
      <c r="D55" s="246">
        <v>500739</v>
      </c>
      <c r="E55" s="243" t="s">
        <v>195</v>
      </c>
    </row>
    <row r="56" spans="2:5" ht="24.95" customHeight="1">
      <c r="B56" s="946" t="s">
        <v>105</v>
      </c>
      <c r="C56" s="946"/>
      <c r="D56" s="946"/>
      <c r="E56" s="946"/>
    </row>
    <row r="57" spans="2:5" ht="15" customHeight="1">
      <c r="B57" s="599">
        <v>37</v>
      </c>
      <c r="C57" s="366" t="s">
        <v>106</v>
      </c>
      <c r="D57" s="103">
        <v>0</v>
      </c>
      <c r="E57" s="62" t="s">
        <v>196</v>
      </c>
    </row>
    <row r="58" spans="2:5" ht="24.95" customHeight="1">
      <c r="B58" s="599">
        <v>38</v>
      </c>
      <c r="C58" s="366" t="s">
        <v>197</v>
      </c>
      <c r="D58" s="103">
        <v>0</v>
      </c>
      <c r="E58" s="62" t="s">
        <v>198</v>
      </c>
    </row>
    <row r="59" spans="2:5" ht="24.95" customHeight="1">
      <c r="B59" s="599">
        <v>39</v>
      </c>
      <c r="C59" s="366" t="s">
        <v>199</v>
      </c>
      <c r="D59" s="103">
        <v>0</v>
      </c>
      <c r="E59" s="62" t="s">
        <v>200</v>
      </c>
    </row>
    <row r="60" spans="2:5" ht="24.95" customHeight="1">
      <c r="B60" s="599">
        <v>40</v>
      </c>
      <c r="C60" s="366" t="s">
        <v>201</v>
      </c>
      <c r="D60" s="103">
        <v>0</v>
      </c>
      <c r="E60" s="62" t="s">
        <v>202</v>
      </c>
    </row>
    <row r="61" spans="2:5" ht="15" customHeight="1">
      <c r="B61" s="599">
        <v>41</v>
      </c>
      <c r="C61" s="366" t="s">
        <v>62</v>
      </c>
      <c r="D61" s="103">
        <v>0</v>
      </c>
      <c r="E61" s="62"/>
    </row>
    <row r="62" spans="2:5" ht="15" customHeight="1">
      <c r="B62" s="599">
        <v>42</v>
      </c>
      <c r="C62" s="366" t="s">
        <v>107</v>
      </c>
      <c r="D62" s="103">
        <v>0</v>
      </c>
      <c r="E62" s="62" t="s">
        <v>108</v>
      </c>
    </row>
    <row r="63" spans="2:5" ht="20.100000000000001" customHeight="1">
      <c r="B63" s="602">
        <v>43</v>
      </c>
      <c r="C63" s="248" t="s">
        <v>109</v>
      </c>
      <c r="D63" s="242">
        <v>0</v>
      </c>
      <c r="E63" s="249" t="s">
        <v>203</v>
      </c>
    </row>
    <row r="64" spans="2:5" ht="20.100000000000001" customHeight="1">
      <c r="B64" s="602">
        <v>44</v>
      </c>
      <c r="C64" s="248" t="s">
        <v>110</v>
      </c>
      <c r="D64" s="242">
        <v>500739</v>
      </c>
      <c r="E64" s="249" t="s">
        <v>585</v>
      </c>
    </row>
    <row r="65" spans="2:6" ht="20.100000000000001" customHeight="1">
      <c r="B65" s="603">
        <v>45</v>
      </c>
      <c r="C65" s="245" t="s">
        <v>111</v>
      </c>
      <c r="D65" s="246">
        <v>5928123</v>
      </c>
      <c r="E65" s="247" t="s">
        <v>204</v>
      </c>
    </row>
    <row r="66" spans="2:6" ht="24.95" customHeight="1">
      <c r="B66" s="946" t="s">
        <v>112</v>
      </c>
      <c r="C66" s="946"/>
      <c r="D66" s="946"/>
      <c r="E66" s="946"/>
    </row>
    <row r="67" spans="2:6" ht="15" customHeight="1">
      <c r="B67" s="599">
        <v>46</v>
      </c>
      <c r="C67" s="366" t="s">
        <v>45</v>
      </c>
      <c r="D67" s="103">
        <v>417367</v>
      </c>
      <c r="E67" s="62" t="s">
        <v>113</v>
      </c>
    </row>
    <row r="68" spans="2:6" ht="24.95" customHeight="1">
      <c r="B68" s="599">
        <v>47</v>
      </c>
      <c r="C68" s="366" t="s">
        <v>114</v>
      </c>
      <c r="D68" s="103">
        <v>0</v>
      </c>
      <c r="E68" s="62" t="s">
        <v>115</v>
      </c>
    </row>
    <row r="69" spans="2:6" ht="24.95" customHeight="1">
      <c r="B69" s="599">
        <v>48</v>
      </c>
      <c r="C69" s="366" t="s">
        <v>229</v>
      </c>
      <c r="D69" s="103">
        <v>258660</v>
      </c>
      <c r="E69" s="62" t="s">
        <v>205</v>
      </c>
    </row>
    <row r="70" spans="2:6" ht="15" customHeight="1">
      <c r="B70" s="599">
        <v>49</v>
      </c>
      <c r="C70" s="367" t="s">
        <v>103</v>
      </c>
      <c r="D70" s="103">
        <v>0</v>
      </c>
      <c r="E70" s="62" t="s">
        <v>115</v>
      </c>
    </row>
    <row r="71" spans="2:6" ht="15" customHeight="1">
      <c r="B71" s="599">
        <v>50</v>
      </c>
      <c r="C71" s="366" t="s">
        <v>116</v>
      </c>
      <c r="D71" s="103">
        <v>0</v>
      </c>
      <c r="E71" s="62" t="s">
        <v>117</v>
      </c>
    </row>
    <row r="72" spans="2:6" ht="20.100000000000001" customHeight="1">
      <c r="B72" s="605">
        <v>51</v>
      </c>
      <c r="C72" s="250" t="s">
        <v>118</v>
      </c>
      <c r="D72" s="239">
        <v>676028</v>
      </c>
      <c r="E72" s="240"/>
    </row>
    <row r="73" spans="2:6" ht="24.95" customHeight="1">
      <c r="B73" s="946" t="s">
        <v>119</v>
      </c>
      <c r="C73" s="946"/>
      <c r="D73" s="946"/>
      <c r="E73" s="946"/>
    </row>
    <row r="74" spans="2:6" ht="15" customHeight="1">
      <c r="B74" s="599">
        <v>52</v>
      </c>
      <c r="C74" s="366" t="s">
        <v>206</v>
      </c>
      <c r="D74" s="103">
        <v>0</v>
      </c>
      <c r="E74" s="62" t="s">
        <v>207</v>
      </c>
    </row>
    <row r="75" spans="2:6" ht="24.95" customHeight="1">
      <c r="B75" s="599">
        <v>53</v>
      </c>
      <c r="C75" s="366" t="s">
        <v>120</v>
      </c>
      <c r="D75" s="103">
        <v>0</v>
      </c>
      <c r="E75" s="62" t="s">
        <v>208</v>
      </c>
    </row>
    <row r="76" spans="2:6" ht="24.95" customHeight="1">
      <c r="B76" s="599">
        <v>54</v>
      </c>
      <c r="C76" s="366" t="s">
        <v>121</v>
      </c>
      <c r="D76" s="103">
        <v>0</v>
      </c>
      <c r="E76" s="62" t="s">
        <v>209</v>
      </c>
    </row>
    <row r="77" spans="2:6" ht="24.95" customHeight="1">
      <c r="B77" s="599">
        <v>55</v>
      </c>
      <c r="C77" s="366" t="s">
        <v>122</v>
      </c>
      <c r="D77" s="103">
        <v>-58800</v>
      </c>
      <c r="E77" s="62" t="s">
        <v>210</v>
      </c>
    </row>
    <row r="78" spans="2:6" ht="15" customHeight="1">
      <c r="B78" s="599">
        <v>56</v>
      </c>
      <c r="C78" s="366" t="s">
        <v>62</v>
      </c>
      <c r="D78" s="103">
        <v>0</v>
      </c>
      <c r="E78" s="62"/>
    </row>
    <row r="79" spans="2:6" ht="20.100000000000001" customHeight="1">
      <c r="B79" s="602">
        <v>57</v>
      </c>
      <c r="C79" s="248" t="s">
        <v>123</v>
      </c>
      <c r="D79" s="242">
        <v>-58800</v>
      </c>
      <c r="E79" s="249" t="s">
        <v>211</v>
      </c>
    </row>
    <row r="80" spans="2:6" ht="20.100000000000001" customHeight="1">
      <c r="B80" s="602">
        <v>58</v>
      </c>
      <c r="C80" s="248" t="s">
        <v>40</v>
      </c>
      <c r="D80" s="242">
        <v>617228</v>
      </c>
      <c r="E80" s="249" t="s">
        <v>586</v>
      </c>
      <c r="F80" s="25"/>
    </row>
    <row r="81" spans="2:5" ht="20.100000000000001" customHeight="1">
      <c r="B81" s="602">
        <v>59</v>
      </c>
      <c r="C81" s="248" t="s">
        <v>124</v>
      </c>
      <c r="D81" s="242">
        <v>6545350</v>
      </c>
      <c r="E81" s="249" t="s">
        <v>212</v>
      </c>
    </row>
    <row r="82" spans="2:5" ht="20.100000000000001" customHeight="1">
      <c r="B82" s="606">
        <v>60</v>
      </c>
      <c r="C82" s="260" t="s">
        <v>125</v>
      </c>
      <c r="D82" s="261">
        <v>44625942</v>
      </c>
      <c r="E82" s="261"/>
    </row>
    <row r="83" spans="2:5" ht="24.95" customHeight="1">
      <c r="B83" s="946" t="s">
        <v>126</v>
      </c>
      <c r="C83" s="946"/>
      <c r="D83" s="946"/>
      <c r="E83" s="946"/>
    </row>
    <row r="84" spans="2:5" ht="20.100000000000001" customHeight="1">
      <c r="B84" s="602">
        <v>61</v>
      </c>
      <c r="C84" s="248" t="s">
        <v>127</v>
      </c>
      <c r="D84" s="751">
        <v>0.1216194654336699</v>
      </c>
      <c r="E84" s="249" t="s">
        <v>213</v>
      </c>
    </row>
    <row r="85" spans="2:5" ht="20.100000000000001" customHeight="1">
      <c r="B85" s="602">
        <v>62</v>
      </c>
      <c r="C85" s="248" t="s">
        <v>128</v>
      </c>
      <c r="D85" s="251">
        <v>0.13284027730183781</v>
      </c>
      <c r="E85" s="249" t="s">
        <v>214</v>
      </c>
    </row>
    <row r="86" spans="2:5" ht="20.100000000000001" customHeight="1">
      <c r="B86" s="602">
        <v>63</v>
      </c>
      <c r="C86" s="248" t="s">
        <v>129</v>
      </c>
      <c r="D86" s="251">
        <v>0.14667141559981459</v>
      </c>
      <c r="E86" s="249" t="s">
        <v>130</v>
      </c>
    </row>
    <row r="87" spans="2:5" ht="63.75" customHeight="1">
      <c r="B87" s="607">
        <v>64</v>
      </c>
      <c r="C87" s="252" t="s">
        <v>131</v>
      </c>
      <c r="D87" s="253">
        <v>0</v>
      </c>
      <c r="E87" s="254" t="s">
        <v>215</v>
      </c>
    </row>
    <row r="88" spans="2:5" ht="20.100000000000001" customHeight="1">
      <c r="B88" s="602">
        <v>65</v>
      </c>
      <c r="C88" s="255" t="s">
        <v>132</v>
      </c>
      <c r="D88" s="256">
        <v>0</v>
      </c>
      <c r="E88" s="249"/>
    </row>
    <row r="89" spans="2:5" ht="20.100000000000001" customHeight="1">
      <c r="B89" s="608">
        <v>66</v>
      </c>
      <c r="C89" s="257" t="s">
        <v>133</v>
      </c>
      <c r="D89" s="258">
        <v>0</v>
      </c>
      <c r="E89" s="259"/>
    </row>
    <row r="90" spans="2:5" ht="20.100000000000001" customHeight="1">
      <c r="B90" s="602">
        <v>67</v>
      </c>
      <c r="C90" s="255" t="s">
        <v>134</v>
      </c>
      <c r="D90" s="256">
        <v>0</v>
      </c>
      <c r="E90" s="249"/>
    </row>
    <row r="91" spans="2:5" ht="35.1" customHeight="1">
      <c r="B91" s="602" t="s">
        <v>135</v>
      </c>
      <c r="C91" s="255" t="s">
        <v>136</v>
      </c>
      <c r="D91" s="256">
        <v>0</v>
      </c>
      <c r="E91" s="249"/>
    </row>
    <row r="92" spans="2:5" ht="35.1" customHeight="1">
      <c r="B92" s="602">
        <v>68</v>
      </c>
      <c r="C92" s="248" t="s">
        <v>137</v>
      </c>
      <c r="D92" s="251">
        <v>7.6909636414984162E-2</v>
      </c>
      <c r="E92" s="249" t="s">
        <v>138</v>
      </c>
    </row>
    <row r="93" spans="2:5" ht="20.100000000000001" customHeight="1">
      <c r="B93" s="602">
        <v>69</v>
      </c>
      <c r="C93" s="248" t="s">
        <v>139</v>
      </c>
      <c r="D93" s="242">
        <v>0</v>
      </c>
      <c r="E93" s="249"/>
    </row>
    <row r="94" spans="2:5" ht="20.100000000000001" customHeight="1">
      <c r="B94" s="602">
        <v>70</v>
      </c>
      <c r="C94" s="248" t="s">
        <v>139</v>
      </c>
      <c r="D94" s="242">
        <v>0</v>
      </c>
      <c r="E94" s="249"/>
    </row>
    <row r="95" spans="2:5" ht="20.100000000000001" customHeight="1">
      <c r="B95" s="606">
        <v>71</v>
      </c>
      <c r="C95" s="260" t="s">
        <v>139</v>
      </c>
      <c r="D95" s="261">
        <v>0</v>
      </c>
      <c r="E95" s="262"/>
    </row>
    <row r="96" spans="2:5" ht="20.100000000000001" customHeight="1">
      <c r="B96" s="946" t="s">
        <v>140</v>
      </c>
      <c r="C96" s="946"/>
      <c r="D96" s="946"/>
      <c r="E96" s="946"/>
    </row>
    <row r="97" spans="2:5" ht="24.95" customHeight="1">
      <c r="B97" s="599">
        <v>72</v>
      </c>
      <c r="C97" s="366" t="s">
        <v>216</v>
      </c>
      <c r="D97" s="103">
        <v>34046</v>
      </c>
      <c r="E97" s="370" t="s">
        <v>217</v>
      </c>
    </row>
    <row r="98" spans="2:5" ht="24.95" customHeight="1">
      <c r="B98" s="599">
        <v>73</v>
      </c>
      <c r="C98" s="366" t="s">
        <v>141</v>
      </c>
      <c r="D98" s="103">
        <v>367477</v>
      </c>
      <c r="E98" s="62" t="s">
        <v>218</v>
      </c>
    </row>
    <row r="99" spans="2:5" ht="15" customHeight="1">
      <c r="B99" s="599">
        <v>74</v>
      </c>
      <c r="C99" s="366" t="s">
        <v>62</v>
      </c>
      <c r="D99" s="103">
        <v>0</v>
      </c>
      <c r="E99" s="62"/>
    </row>
    <row r="100" spans="2:5" ht="24.95" customHeight="1">
      <c r="B100" s="609">
        <v>75</v>
      </c>
      <c r="C100" s="371" t="s">
        <v>219</v>
      </c>
      <c r="D100" s="372">
        <v>588554</v>
      </c>
      <c r="E100" s="69" t="s">
        <v>220</v>
      </c>
    </row>
    <row r="101" spans="2:5" ht="20.100000000000001" customHeight="1">
      <c r="B101" s="946" t="s">
        <v>142</v>
      </c>
      <c r="C101" s="946"/>
      <c r="D101" s="946"/>
      <c r="E101" s="946"/>
    </row>
    <row r="102" spans="2:5" ht="24.95" customHeight="1">
      <c r="B102" s="599">
        <v>76</v>
      </c>
      <c r="C102" s="366" t="s">
        <v>221</v>
      </c>
      <c r="D102" s="103">
        <v>0</v>
      </c>
      <c r="E102" s="368" t="s">
        <v>143</v>
      </c>
    </row>
    <row r="103" spans="2:5" ht="15" customHeight="1">
      <c r="B103" s="599">
        <v>77</v>
      </c>
      <c r="C103" s="366" t="s">
        <v>144</v>
      </c>
      <c r="D103" s="103"/>
      <c r="E103" s="368" t="s">
        <v>143</v>
      </c>
    </row>
    <row r="104" spans="2:5" ht="24.95" customHeight="1">
      <c r="B104" s="599">
        <v>78</v>
      </c>
      <c r="C104" s="366" t="s">
        <v>145</v>
      </c>
      <c r="D104" s="103"/>
      <c r="E104" s="368" t="s">
        <v>143</v>
      </c>
    </row>
    <row r="105" spans="2:5" ht="15" customHeight="1">
      <c r="B105" s="609">
        <v>79</v>
      </c>
      <c r="C105" s="371" t="s">
        <v>146</v>
      </c>
      <c r="D105" s="372"/>
      <c r="E105" s="373" t="s">
        <v>143</v>
      </c>
    </row>
    <row r="106" spans="2:5" ht="24.95" customHeight="1">
      <c r="B106" s="946" t="s">
        <v>147</v>
      </c>
      <c r="C106" s="946"/>
      <c r="D106" s="946"/>
      <c r="E106" s="946"/>
    </row>
    <row r="107" spans="2:5" ht="15" customHeight="1">
      <c r="B107" s="599">
        <v>80</v>
      </c>
      <c r="C107" s="366" t="s">
        <v>148</v>
      </c>
      <c r="D107" s="103">
        <v>0</v>
      </c>
      <c r="E107" s="62" t="s">
        <v>149</v>
      </c>
    </row>
    <row r="108" spans="2:5" ht="15" customHeight="1">
      <c r="B108" s="601">
        <v>81</v>
      </c>
      <c r="C108" s="369" t="s">
        <v>150</v>
      </c>
      <c r="D108" s="301">
        <v>0</v>
      </c>
      <c r="E108" s="296" t="s">
        <v>149</v>
      </c>
    </row>
    <row r="109" spans="2:5" ht="15" customHeight="1">
      <c r="B109" s="599">
        <v>82</v>
      </c>
      <c r="C109" s="366" t="s">
        <v>151</v>
      </c>
      <c r="D109" s="103">
        <v>877</v>
      </c>
      <c r="E109" s="62" t="s">
        <v>152</v>
      </c>
    </row>
    <row r="110" spans="2:5" ht="15" customHeight="1">
      <c r="B110" s="599">
        <v>83</v>
      </c>
      <c r="C110" s="366" t="s">
        <v>153</v>
      </c>
      <c r="D110" s="103">
        <v>584</v>
      </c>
      <c r="E110" s="62" t="s">
        <v>152</v>
      </c>
    </row>
    <row r="111" spans="2:5" ht="15" customHeight="1">
      <c r="B111" s="599">
        <v>84</v>
      </c>
      <c r="C111" s="366" t="s">
        <v>154</v>
      </c>
      <c r="D111" s="103">
        <v>1496</v>
      </c>
      <c r="E111" s="62" t="s">
        <v>155</v>
      </c>
    </row>
    <row r="112" spans="2:5" ht="15" customHeight="1" thickBot="1">
      <c r="B112" s="610">
        <v>85</v>
      </c>
      <c r="C112" s="374" t="s">
        <v>156</v>
      </c>
      <c r="D112" s="302">
        <v>3490</v>
      </c>
      <c r="E112" s="375" t="s">
        <v>155</v>
      </c>
    </row>
    <row r="113" spans="5:5" ht="12" thickTop="1"/>
    <row r="115" spans="5:5">
      <c r="E115" s="856" t="s">
        <v>614</v>
      </c>
    </row>
    <row r="116" spans="5:5">
      <c r="E116" s="856"/>
    </row>
  </sheetData>
  <mergeCells count="14">
    <mergeCell ref="G7:G8"/>
    <mergeCell ref="B2:E2"/>
    <mergeCell ref="B56:E56"/>
    <mergeCell ref="E115:E116"/>
    <mergeCell ref="B106:E106"/>
    <mergeCell ref="B66:E66"/>
    <mergeCell ref="B73:E73"/>
    <mergeCell ref="B83:E83"/>
    <mergeCell ref="B96:E96"/>
    <mergeCell ref="B101:E101"/>
    <mergeCell ref="B7:E7"/>
    <mergeCell ref="B19:E19"/>
    <mergeCell ref="B48:E48"/>
    <mergeCell ref="B4:D4"/>
  </mergeCells>
  <hyperlinks>
    <hyperlink ref="G7:G8" location="Índice!A1" display="Voltar ao Índice"/>
    <hyperlink ref="E115:E116" location="Índice!A1" display="Voltar ao Índice"/>
  </hyperlinks>
  <pageMargins left="0.7" right="0.7" top="0.75" bottom="0.75" header="0.3" footer="0.3"/>
  <pageSetup paperSize="9" orientation="portrait" r:id="rId1"/>
  <ignoredErrors>
    <ignoredError sqref="E102:E105"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2:G70"/>
  <sheetViews>
    <sheetView zoomScaleNormal="100" workbookViewId="0">
      <selection activeCell="B2" sqref="B2:D2"/>
    </sheetView>
  </sheetViews>
  <sheetFormatPr defaultRowHeight="15" customHeight="1"/>
  <cols>
    <col min="1" max="1" width="12.7109375" style="170" customWidth="1"/>
    <col min="2" max="2" width="6.42578125" style="170" customWidth="1"/>
    <col min="3" max="3" width="123.85546875" style="170" customWidth="1"/>
    <col min="4" max="5" width="19.140625" style="170" customWidth="1"/>
    <col min="6" max="6" width="8.7109375" style="170" customWidth="1"/>
    <col min="7" max="7" width="12.7109375" style="170" customWidth="1"/>
    <col min="8" max="16384" width="9.140625" style="170"/>
  </cols>
  <sheetData>
    <row r="2" spans="2:7" ht="15" customHeight="1">
      <c r="B2" s="944" t="s">
        <v>882</v>
      </c>
      <c r="C2" s="944"/>
      <c r="D2" s="449"/>
      <c r="E2" s="445"/>
    </row>
    <row r="3" spans="2:7" ht="15" customHeight="1">
      <c r="B3" s="349" t="s">
        <v>0</v>
      </c>
      <c r="C3" s="593"/>
      <c r="D3" s="593"/>
      <c r="E3" s="445"/>
    </row>
    <row r="4" spans="2:7" ht="15" customHeight="1">
      <c r="B4" s="595"/>
    </row>
    <row r="5" spans="2:7" s="218" customFormat="1" ht="35.1" customHeight="1">
      <c r="B5" s="947" t="s">
        <v>671</v>
      </c>
      <c r="C5" s="947"/>
      <c r="D5" s="480" t="s">
        <v>930</v>
      </c>
      <c r="E5" s="411" t="s">
        <v>669</v>
      </c>
      <c r="G5" s="410" t="s">
        <v>614</v>
      </c>
    </row>
    <row r="6" spans="2:7" ht="15" customHeight="1">
      <c r="B6" s="414">
        <v>1</v>
      </c>
      <c r="C6" s="415" t="s">
        <v>616</v>
      </c>
      <c r="D6" s="441">
        <v>80873238.524229988</v>
      </c>
      <c r="E6" s="416">
        <v>75933421.355539992</v>
      </c>
      <c r="G6"/>
    </row>
    <row r="7" spans="2:7" ht="15" customHeight="1">
      <c r="B7" s="417">
        <v>2</v>
      </c>
      <c r="C7" s="418" t="s">
        <v>617</v>
      </c>
      <c r="D7" s="442">
        <v>18166.300870016217</v>
      </c>
      <c r="E7" s="419">
        <v>-920.88851999999997</v>
      </c>
    </row>
    <row r="8" spans="2:7" ht="24.95" customHeight="1">
      <c r="B8" s="417">
        <v>3</v>
      </c>
      <c r="C8" s="418" t="s">
        <v>618</v>
      </c>
      <c r="D8" s="442">
        <v>0</v>
      </c>
      <c r="E8" s="419">
        <v>0</v>
      </c>
    </row>
    <row r="9" spans="2:7" ht="15" customHeight="1">
      <c r="B9" s="417">
        <v>4</v>
      </c>
      <c r="C9" s="418" t="s">
        <v>619</v>
      </c>
      <c r="D9" s="442">
        <v>1.0000076144933701E-5</v>
      </c>
      <c r="E9" s="419">
        <v>889684.48478145211</v>
      </c>
    </row>
    <row r="10" spans="2:7" ht="15" customHeight="1">
      <c r="B10" s="417">
        <v>5</v>
      </c>
      <c r="C10" s="418" t="s">
        <v>620</v>
      </c>
      <c r="D10" s="442">
        <v>0</v>
      </c>
      <c r="E10" s="419">
        <v>68274.105008586805</v>
      </c>
    </row>
    <row r="11" spans="2:7" ht="15" customHeight="1">
      <c r="B11" s="417">
        <v>6</v>
      </c>
      <c r="C11" s="418" t="s">
        <v>621</v>
      </c>
      <c r="D11" s="442">
        <v>5509595.7922233408</v>
      </c>
      <c r="E11" s="419">
        <v>5151577.32179402</v>
      </c>
    </row>
    <row r="12" spans="2:7" ht="15" customHeight="1">
      <c r="B12" s="417" t="s">
        <v>622</v>
      </c>
      <c r="C12" s="418" t="s">
        <v>623</v>
      </c>
      <c r="D12" s="442">
        <v>0</v>
      </c>
      <c r="E12" s="419">
        <v>0</v>
      </c>
    </row>
    <row r="13" spans="2:7" ht="24.95" customHeight="1">
      <c r="B13" s="417" t="s">
        <v>624</v>
      </c>
      <c r="C13" s="418" t="s">
        <v>625</v>
      </c>
      <c r="D13" s="442">
        <v>0</v>
      </c>
      <c r="E13" s="419">
        <v>0</v>
      </c>
    </row>
    <row r="14" spans="2:7" ht="15" customHeight="1">
      <c r="B14" s="417">
        <v>7</v>
      </c>
      <c r="C14" s="418" t="s">
        <v>561</v>
      </c>
      <c r="D14" s="442">
        <v>-1557507.0625061393</v>
      </c>
      <c r="E14" s="419">
        <v>-1487078.2606108636</v>
      </c>
    </row>
    <row r="15" spans="2:7" ht="15" customHeight="1" thickBot="1">
      <c r="B15" s="413">
        <v>8</v>
      </c>
      <c r="C15" s="221" t="s">
        <v>861</v>
      </c>
      <c r="D15" s="534">
        <f>SUM(D6:D14)</f>
        <v>84843493.554827198</v>
      </c>
      <c r="E15" s="420">
        <v>80554958.117993191</v>
      </c>
    </row>
    <row r="16" spans="2:7" ht="15" customHeight="1" thickTop="1"/>
    <row r="17" spans="2:5" s="218" customFormat="1" ht="35.1" customHeight="1">
      <c r="B17" s="533" t="s">
        <v>626</v>
      </c>
      <c r="C17" s="224"/>
      <c r="D17" s="481">
        <v>43646</v>
      </c>
      <c r="E17" s="482">
        <v>43465</v>
      </c>
    </row>
    <row r="18" spans="2:5" ht="24.95" customHeight="1">
      <c r="B18" s="948" t="s">
        <v>862</v>
      </c>
      <c r="C18" s="948"/>
      <c r="D18" s="948"/>
      <c r="E18" s="948"/>
    </row>
    <row r="19" spans="2:5" ht="15" customHeight="1">
      <c r="B19" s="522">
        <v>1</v>
      </c>
      <c r="C19" s="523" t="s">
        <v>627</v>
      </c>
      <c r="D19" s="524">
        <v>79827329.93964</v>
      </c>
      <c r="E19" s="525">
        <v>76019567.516303718</v>
      </c>
    </row>
    <row r="20" spans="2:5" ht="15" customHeight="1">
      <c r="B20" s="417">
        <v>2</v>
      </c>
      <c r="C20" s="418" t="s">
        <v>628</v>
      </c>
      <c r="D20" s="519">
        <v>-850541.00460656907</v>
      </c>
      <c r="E20" s="516">
        <v>-974058.64404565503</v>
      </c>
    </row>
    <row r="21" spans="2:5" ht="15" customHeight="1">
      <c r="B21" s="526">
        <v>3</v>
      </c>
      <c r="C21" s="225" t="s">
        <v>872</v>
      </c>
      <c r="D21" s="520">
        <f>SUM(D19:D20)</f>
        <v>78976788.935033426</v>
      </c>
      <c r="E21" s="517">
        <v>75045508.872258067</v>
      </c>
    </row>
    <row r="22" spans="2:5" ht="24.95" customHeight="1">
      <c r="B22" s="949" t="s">
        <v>863</v>
      </c>
      <c r="C22" s="949"/>
      <c r="D22" s="949"/>
      <c r="E22" s="949"/>
    </row>
    <row r="23" spans="2:5" ht="15" customHeight="1">
      <c r="B23" s="417">
        <v>4</v>
      </c>
      <c r="C23" s="418" t="s">
        <v>629</v>
      </c>
      <c r="D23" s="518">
        <v>628125.54281999799</v>
      </c>
      <c r="E23" s="421">
        <v>455101.92191999999</v>
      </c>
    </row>
    <row r="24" spans="2:5" ht="15" customHeight="1">
      <c r="B24" s="417">
        <v>5</v>
      </c>
      <c r="C24" s="418" t="s">
        <v>630</v>
      </c>
      <c r="D24" s="518">
        <v>332334.67491044401</v>
      </c>
      <c r="E24" s="421">
        <v>158161.48719233065</v>
      </c>
    </row>
    <row r="25" spans="2:5" ht="15" customHeight="1">
      <c r="B25" s="417" t="s">
        <v>631</v>
      </c>
      <c r="C25" s="418" t="s">
        <v>632</v>
      </c>
      <c r="D25" s="518">
        <v>0</v>
      </c>
      <c r="E25" s="421">
        <v>0</v>
      </c>
    </row>
    <row r="26" spans="2:5" ht="15" customHeight="1">
      <c r="B26" s="417">
        <v>6</v>
      </c>
      <c r="C26" s="418" t="s">
        <v>633</v>
      </c>
      <c r="D26" s="518">
        <v>0</v>
      </c>
      <c r="E26" s="421">
        <v>0</v>
      </c>
    </row>
    <row r="27" spans="2:5" ht="15" customHeight="1">
      <c r="B27" s="417">
        <v>7</v>
      </c>
      <c r="C27" s="418" t="s">
        <v>634</v>
      </c>
      <c r="D27" s="518">
        <v>-180110</v>
      </c>
      <c r="E27" s="421">
        <v>-152810</v>
      </c>
    </row>
    <row r="28" spans="2:5" ht="15" customHeight="1">
      <c r="B28" s="417">
        <v>8</v>
      </c>
      <c r="C28" s="418" t="s">
        <v>635</v>
      </c>
      <c r="D28" s="518">
        <v>-442085.92660000001</v>
      </c>
      <c r="E28" s="421">
        <v>-225514.52925000002</v>
      </c>
    </row>
    <row r="29" spans="2:5" ht="15" customHeight="1">
      <c r="B29" s="417">
        <v>9</v>
      </c>
      <c r="C29" s="418" t="s">
        <v>636</v>
      </c>
      <c r="D29" s="518">
        <v>2000</v>
      </c>
      <c r="E29" s="421">
        <v>64681.476298758083</v>
      </c>
    </row>
    <row r="30" spans="2:5" ht="15" customHeight="1">
      <c r="B30" s="417">
        <v>10</v>
      </c>
      <c r="C30" s="418" t="s">
        <v>637</v>
      </c>
      <c r="D30" s="518">
        <v>0</v>
      </c>
      <c r="E30" s="421">
        <v>0</v>
      </c>
    </row>
    <row r="31" spans="2:5" ht="15" customHeight="1">
      <c r="B31" s="422">
        <v>11</v>
      </c>
      <c r="C31" s="412" t="s">
        <v>864</v>
      </c>
      <c r="D31" s="520">
        <f>SUM(D23:D30)</f>
        <v>340264.29113044206</v>
      </c>
      <c r="E31" s="517">
        <v>299620.35616108868</v>
      </c>
    </row>
    <row r="32" spans="2:5" ht="24.95" customHeight="1">
      <c r="B32" s="949" t="s">
        <v>865</v>
      </c>
      <c r="C32" s="949"/>
      <c r="D32" s="949"/>
      <c r="E32" s="949"/>
    </row>
    <row r="33" spans="2:5" ht="15" customHeight="1">
      <c r="B33" s="417">
        <v>12</v>
      </c>
      <c r="C33" s="418" t="s">
        <v>638</v>
      </c>
      <c r="D33" s="518">
        <v>17344.53644</v>
      </c>
      <c r="E33" s="421">
        <v>58251.567780000005</v>
      </c>
    </row>
    <row r="34" spans="2:5" ht="15" customHeight="1">
      <c r="B34" s="417">
        <v>13</v>
      </c>
      <c r="C34" s="418" t="s">
        <v>639</v>
      </c>
      <c r="D34" s="518"/>
      <c r="E34" s="421">
        <v>0</v>
      </c>
    </row>
    <row r="35" spans="2:5" ht="15" customHeight="1">
      <c r="B35" s="417">
        <v>14</v>
      </c>
      <c r="C35" s="418" t="s">
        <v>640</v>
      </c>
      <c r="D35" s="518">
        <v>0</v>
      </c>
      <c r="E35" s="421">
        <v>0</v>
      </c>
    </row>
    <row r="36" spans="2:5" ht="15" customHeight="1">
      <c r="B36" s="417" t="s">
        <v>641</v>
      </c>
      <c r="C36" s="418" t="s">
        <v>642</v>
      </c>
      <c r="D36" s="518">
        <v>0</v>
      </c>
      <c r="E36" s="421">
        <v>0</v>
      </c>
    </row>
    <row r="37" spans="2:5" ht="15" customHeight="1">
      <c r="B37" s="417">
        <v>15</v>
      </c>
      <c r="C37" s="418" t="s">
        <v>643</v>
      </c>
      <c r="D37" s="518">
        <v>0</v>
      </c>
      <c r="E37" s="421">
        <v>0</v>
      </c>
    </row>
    <row r="38" spans="2:5" ht="15" customHeight="1">
      <c r="B38" s="417" t="s">
        <v>644</v>
      </c>
      <c r="C38" s="418" t="s">
        <v>645</v>
      </c>
      <c r="D38" s="518">
        <v>0</v>
      </c>
      <c r="E38" s="421">
        <v>0</v>
      </c>
    </row>
    <row r="39" spans="2:5" ht="15" customHeight="1">
      <c r="B39" s="422">
        <v>16</v>
      </c>
      <c r="C39" s="412" t="s">
        <v>869</v>
      </c>
      <c r="D39" s="520">
        <f>SUM(D33:D38)</f>
        <v>17344.53644</v>
      </c>
      <c r="E39" s="517">
        <v>58251.567780000005</v>
      </c>
    </row>
    <row r="40" spans="2:5" ht="24.95" customHeight="1">
      <c r="B40" s="949" t="s">
        <v>866</v>
      </c>
      <c r="C40" s="949"/>
      <c r="D40" s="949"/>
      <c r="E40" s="949"/>
    </row>
    <row r="41" spans="2:5" ht="15" customHeight="1">
      <c r="B41" s="417">
        <v>17</v>
      </c>
      <c r="C41" s="423" t="s">
        <v>646</v>
      </c>
      <c r="D41" s="518">
        <v>13061732.830266349</v>
      </c>
      <c r="E41" s="421">
        <v>19745165.022731379</v>
      </c>
    </row>
    <row r="42" spans="2:5" ht="15" customHeight="1">
      <c r="B42" s="417">
        <v>18</v>
      </c>
      <c r="C42" s="418" t="s">
        <v>647</v>
      </c>
      <c r="D42" s="518">
        <v>-7552137.0380430175</v>
      </c>
      <c r="E42" s="421">
        <v>-14593587.700937359</v>
      </c>
    </row>
    <row r="43" spans="2:5" ht="15" customHeight="1">
      <c r="B43" s="422">
        <v>19</v>
      </c>
      <c r="C43" s="412" t="s">
        <v>871</v>
      </c>
      <c r="D43" s="520">
        <f>SUM(D41:D42)</f>
        <v>5509595.7922233315</v>
      </c>
      <c r="E43" s="517">
        <v>5151577.32179402</v>
      </c>
    </row>
    <row r="44" spans="2:5" ht="24.95" customHeight="1">
      <c r="B44" s="949" t="s">
        <v>873</v>
      </c>
      <c r="C44" s="949"/>
      <c r="D44" s="949"/>
      <c r="E44" s="949"/>
    </row>
    <row r="45" spans="2:5" ht="15" customHeight="1">
      <c r="B45" s="417" t="s">
        <v>648</v>
      </c>
      <c r="C45" s="418" t="s">
        <v>649</v>
      </c>
      <c r="D45" s="518">
        <v>0</v>
      </c>
      <c r="E45" s="421">
        <v>0</v>
      </c>
    </row>
    <row r="46" spans="2:5" ht="15" customHeight="1">
      <c r="B46" s="417" t="s">
        <v>650</v>
      </c>
      <c r="C46" s="418" t="s">
        <v>651</v>
      </c>
      <c r="D46" s="518">
        <v>0</v>
      </c>
      <c r="E46" s="421">
        <v>0</v>
      </c>
    </row>
    <row r="47" spans="2:5" ht="24.95" customHeight="1">
      <c r="B47" s="949" t="s">
        <v>867</v>
      </c>
      <c r="C47" s="949"/>
      <c r="D47" s="949"/>
      <c r="E47" s="949"/>
    </row>
    <row r="48" spans="2:5" ht="15" customHeight="1">
      <c r="B48" s="422">
        <v>20</v>
      </c>
      <c r="C48" s="412" t="s">
        <v>163</v>
      </c>
      <c r="D48" s="529">
        <v>5944502.2751114499</v>
      </c>
      <c r="E48" s="530">
        <v>5047969.0014464809</v>
      </c>
    </row>
    <row r="49" spans="2:5" ht="15" customHeight="1">
      <c r="B49" s="527">
        <v>21</v>
      </c>
      <c r="C49" s="528" t="s">
        <v>870</v>
      </c>
      <c r="D49" s="531">
        <f>D43+D39+D31+D21</f>
        <v>84843993.554827198</v>
      </c>
      <c r="E49" s="532">
        <v>80554958.117993176</v>
      </c>
    </row>
    <row r="50" spans="2:5" ht="24.95" customHeight="1">
      <c r="B50" s="949" t="s">
        <v>43</v>
      </c>
      <c r="C50" s="949"/>
      <c r="D50" s="949"/>
      <c r="E50" s="949"/>
    </row>
    <row r="51" spans="2:5" ht="15" customHeight="1">
      <c r="B51" s="417">
        <v>22</v>
      </c>
      <c r="C51" s="418" t="s">
        <v>43</v>
      </c>
      <c r="D51" s="596">
        <f>D48/D49</f>
        <v>7.0063914085680579E-2</v>
      </c>
      <c r="E51" s="597">
        <v>6.2664907528751354E-2</v>
      </c>
    </row>
    <row r="52" spans="2:5" ht="24.95" customHeight="1">
      <c r="B52" s="949" t="s">
        <v>868</v>
      </c>
      <c r="C52" s="949"/>
      <c r="D52" s="950"/>
      <c r="E52" s="950"/>
    </row>
    <row r="53" spans="2:5" ht="15" customHeight="1">
      <c r="B53" s="417" t="s">
        <v>652</v>
      </c>
      <c r="C53" s="418" t="s">
        <v>653</v>
      </c>
      <c r="D53" s="442" t="s">
        <v>654</v>
      </c>
      <c r="E53" s="419" t="s">
        <v>654</v>
      </c>
    </row>
    <row r="54" spans="2:5" ht="15" customHeight="1" thickBot="1">
      <c r="B54" s="424" t="s">
        <v>655</v>
      </c>
      <c r="C54" s="425" t="s">
        <v>656</v>
      </c>
      <c r="D54" s="521">
        <v>0</v>
      </c>
      <c r="E54" s="426">
        <v>0</v>
      </c>
    </row>
    <row r="55" spans="2:5" ht="15" customHeight="1" thickTop="1"/>
    <row r="56" spans="2:5" s="218" customFormat="1" ht="35.1" customHeight="1">
      <c r="B56" s="947" t="s">
        <v>657</v>
      </c>
      <c r="C56" s="947"/>
      <c r="D56" s="481">
        <v>43646</v>
      </c>
      <c r="E56" s="482">
        <v>43465</v>
      </c>
    </row>
    <row r="57" spans="2:5" ht="15" customHeight="1">
      <c r="B57" s="414" t="s">
        <v>658</v>
      </c>
      <c r="C57" s="427" t="s">
        <v>659</v>
      </c>
      <c r="D57" s="441">
        <v>79827329.93964</v>
      </c>
      <c r="E57" s="416">
        <v>76019567.516303718</v>
      </c>
    </row>
    <row r="58" spans="2:5" ht="15" customHeight="1">
      <c r="B58" s="417" t="s">
        <v>660</v>
      </c>
      <c r="C58" s="418" t="s">
        <v>661</v>
      </c>
      <c r="D58" s="442">
        <v>1179502.4956748504</v>
      </c>
      <c r="E58" s="419">
        <v>1011919.8569296277</v>
      </c>
    </row>
    <row r="59" spans="2:5" ht="15" customHeight="1">
      <c r="B59" s="417" t="s">
        <v>662</v>
      </c>
      <c r="C59" s="418" t="s">
        <v>663</v>
      </c>
      <c r="D59" s="442">
        <v>81006832.435314849</v>
      </c>
      <c r="E59" s="419">
        <v>77031487.373233348</v>
      </c>
    </row>
    <row r="60" spans="2:5" ht="15" customHeight="1">
      <c r="B60" s="513"/>
      <c r="C60" s="418" t="s">
        <v>672</v>
      </c>
      <c r="D60" s="442">
        <v>0</v>
      </c>
      <c r="E60" s="419">
        <v>0</v>
      </c>
    </row>
    <row r="61" spans="2:5" ht="15" customHeight="1">
      <c r="B61" s="513"/>
      <c r="C61" s="418" t="s">
        <v>673</v>
      </c>
      <c r="D61" s="442">
        <v>14683469.241787801</v>
      </c>
      <c r="E61" s="419">
        <v>14871865.872738976</v>
      </c>
    </row>
    <row r="62" spans="2:5" ht="15" customHeight="1">
      <c r="B62" s="513"/>
      <c r="C62" s="418" t="s">
        <v>674</v>
      </c>
      <c r="D62" s="442">
        <v>962892.36105154594</v>
      </c>
      <c r="E62" s="419">
        <v>862572.66593054659</v>
      </c>
    </row>
    <row r="63" spans="2:5" ht="15" customHeight="1">
      <c r="B63" s="513"/>
      <c r="C63" s="418" t="s">
        <v>675</v>
      </c>
      <c r="D63" s="442">
        <v>1179200.0152873099</v>
      </c>
      <c r="E63" s="419">
        <v>1154358.53369</v>
      </c>
    </row>
    <row r="64" spans="2:5" ht="15" customHeight="1">
      <c r="B64" s="513"/>
      <c r="C64" s="418" t="s">
        <v>676</v>
      </c>
      <c r="D64" s="442">
        <v>26310359.586379133</v>
      </c>
      <c r="E64" s="419">
        <v>24775717.526596338</v>
      </c>
    </row>
    <row r="65" spans="2:7" ht="15" customHeight="1">
      <c r="B65" s="513"/>
      <c r="C65" s="418" t="s">
        <v>677</v>
      </c>
      <c r="D65" s="442">
        <v>10111237.901129188</v>
      </c>
      <c r="E65" s="419">
        <v>7839203.2429298777</v>
      </c>
    </row>
    <row r="66" spans="2:7" ht="15" customHeight="1">
      <c r="B66" s="513"/>
      <c r="C66" s="418" t="s">
        <v>678</v>
      </c>
      <c r="D66" s="442">
        <v>13493335.474895703</v>
      </c>
      <c r="E66" s="419">
        <v>12734056.020599328</v>
      </c>
    </row>
    <row r="67" spans="2:7" ht="15" customHeight="1">
      <c r="B67" s="513"/>
      <c r="C67" s="418" t="s">
        <v>679</v>
      </c>
      <c r="D67" s="442">
        <v>4348596.1477841781</v>
      </c>
      <c r="E67" s="419">
        <v>4988318.625477422</v>
      </c>
      <c r="G67" s="856" t="s">
        <v>614</v>
      </c>
    </row>
    <row r="68" spans="2:7" ht="15" customHeight="1" thickBot="1">
      <c r="B68" s="514"/>
      <c r="C68" s="425" t="s">
        <v>680</v>
      </c>
      <c r="D68" s="443">
        <v>9917741.7070000004</v>
      </c>
      <c r="E68" s="428">
        <v>9805394.8852708545</v>
      </c>
      <c r="G68" s="856"/>
    </row>
    <row r="69" spans="2:7" ht="15" customHeight="1" thickTop="1">
      <c r="B69" s="186"/>
      <c r="C69" s="186"/>
      <c r="D69" s="186"/>
      <c r="E69" s="186"/>
    </row>
    <row r="70" spans="2:7" ht="15" customHeight="1">
      <c r="B70" s="186"/>
      <c r="C70" s="186"/>
      <c r="D70" s="186"/>
      <c r="E70" s="186"/>
    </row>
  </sheetData>
  <mergeCells count="12">
    <mergeCell ref="B2:C2"/>
    <mergeCell ref="B5:C5"/>
    <mergeCell ref="B56:C56"/>
    <mergeCell ref="G67:G68"/>
    <mergeCell ref="B18:E18"/>
    <mergeCell ref="B22:E22"/>
    <mergeCell ref="B32:E32"/>
    <mergeCell ref="B40:E40"/>
    <mergeCell ref="B44:E44"/>
    <mergeCell ref="B47:E47"/>
    <mergeCell ref="B50:E50"/>
    <mergeCell ref="B52:E52"/>
  </mergeCells>
  <hyperlinks>
    <hyperlink ref="G5" location="Índice!A1" display="Voltar ao Índice"/>
    <hyperlink ref="G67" location="Índice!A1" display="Voltar ao Índice"/>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A1:AB41"/>
  <sheetViews>
    <sheetView showGridLines="0" zoomScaleNormal="100" workbookViewId="0">
      <selection activeCell="B2" sqref="B2:G2"/>
    </sheetView>
  </sheetViews>
  <sheetFormatPr defaultRowHeight="15"/>
  <cols>
    <col min="1" max="1" width="12.7109375" style="486" customWidth="1"/>
    <col min="2" max="2" width="8.85546875" style="770" customWidth="1"/>
    <col min="3" max="3" width="78.140625" style="770" customWidth="1"/>
    <col min="4" max="11" width="11.140625" style="770" customWidth="1"/>
    <col min="12" max="12" width="6.42578125" style="771" customWidth="1" collapsed="1"/>
    <col min="13" max="13" width="13.28515625" style="770" customWidth="1"/>
    <col min="14" max="14" width="12.7109375" style="770" customWidth="1"/>
    <col min="15" max="16" width="11.28515625" style="770" customWidth="1"/>
    <col min="17" max="20" width="11.140625" style="770" customWidth="1"/>
    <col min="21" max="16384" width="9.140625" style="770"/>
  </cols>
  <sheetData>
    <row r="1" spans="2:28" ht="15" customHeight="1"/>
    <row r="2" spans="2:28" ht="15" customHeight="1">
      <c r="B2" s="951" t="s">
        <v>932</v>
      </c>
      <c r="C2" s="951"/>
      <c r="D2" s="951"/>
      <c r="E2" s="951"/>
      <c r="F2" s="951"/>
      <c r="G2" s="951"/>
      <c r="H2" s="772"/>
      <c r="I2" s="772"/>
      <c r="J2" s="772"/>
      <c r="K2" s="772"/>
      <c r="L2" s="773"/>
    </row>
    <row r="3" spans="2:28" ht="15" customHeight="1">
      <c r="B3" s="598" t="s">
        <v>0</v>
      </c>
      <c r="C3" s="774"/>
      <c r="D3" s="774"/>
      <c r="E3" s="774"/>
      <c r="F3" s="774"/>
      <c r="G3" s="775"/>
      <c r="H3" s="775"/>
      <c r="I3" s="775"/>
      <c r="J3" s="775"/>
      <c r="K3" s="775"/>
      <c r="L3" s="770"/>
    </row>
    <row r="4" spans="2:28" ht="15" customHeight="1">
      <c r="B4" s="776"/>
      <c r="C4" s="774"/>
      <c r="D4" s="774"/>
      <c r="E4" s="774"/>
      <c r="F4" s="774"/>
      <c r="G4" s="775"/>
      <c r="H4" s="775"/>
      <c r="I4" s="775"/>
      <c r="J4" s="777"/>
      <c r="K4" s="777"/>
      <c r="L4" s="778"/>
    </row>
    <row r="5" spans="2:28" ht="20.100000000000001" customHeight="1">
      <c r="B5" s="779"/>
      <c r="C5" s="780"/>
      <c r="D5" s="952" t="s">
        <v>933</v>
      </c>
      <c r="E5" s="953"/>
      <c r="F5" s="953"/>
      <c r="G5" s="954"/>
      <c r="H5" s="952" t="s">
        <v>934</v>
      </c>
      <c r="I5" s="953"/>
      <c r="J5" s="953"/>
      <c r="K5" s="954"/>
      <c r="M5" s="955" t="s">
        <v>614</v>
      </c>
    </row>
    <row r="6" spans="2:28" ht="20.100000000000001" customHeight="1">
      <c r="B6" s="781"/>
      <c r="C6" s="781"/>
      <c r="D6" s="814">
        <v>43646</v>
      </c>
      <c r="E6" s="782" t="s">
        <v>935</v>
      </c>
      <c r="F6" s="782" t="s">
        <v>936</v>
      </c>
      <c r="G6" s="782" t="s">
        <v>937</v>
      </c>
      <c r="H6" s="814">
        <v>43646</v>
      </c>
      <c r="I6" s="782" t="s">
        <v>935</v>
      </c>
      <c r="J6" s="782" t="s">
        <v>936</v>
      </c>
      <c r="K6" s="783" t="s">
        <v>937</v>
      </c>
      <c r="M6" s="955"/>
    </row>
    <row r="7" spans="2:28">
      <c r="B7" s="774" t="s">
        <v>938</v>
      </c>
      <c r="C7" s="784"/>
      <c r="D7" s="815">
        <v>12</v>
      </c>
      <c r="E7" s="821">
        <v>12</v>
      </c>
      <c r="F7" s="821">
        <v>12</v>
      </c>
      <c r="G7" s="821">
        <v>12</v>
      </c>
      <c r="H7" s="815">
        <v>12</v>
      </c>
      <c r="I7" s="821">
        <v>12</v>
      </c>
      <c r="J7" s="821">
        <v>12</v>
      </c>
      <c r="K7" s="826">
        <v>12</v>
      </c>
      <c r="M7" s="785"/>
      <c r="N7" s="786"/>
    </row>
    <row r="8" spans="2:28">
      <c r="B8" s="787" t="s">
        <v>939</v>
      </c>
      <c r="C8" s="784"/>
      <c r="D8" s="816"/>
      <c r="E8" s="822"/>
      <c r="F8" s="822"/>
      <c r="G8" s="822"/>
      <c r="H8" s="816"/>
      <c r="I8" s="822"/>
      <c r="J8" s="822"/>
      <c r="K8" s="827"/>
      <c r="M8" s="785"/>
      <c r="N8" s="786"/>
    </row>
    <row r="9" spans="2:28">
      <c r="B9" s="788">
        <v>1</v>
      </c>
      <c r="C9" s="784" t="s">
        <v>940</v>
      </c>
      <c r="D9" s="816" t="s">
        <v>664</v>
      </c>
      <c r="E9" s="822" t="s">
        <v>664</v>
      </c>
      <c r="F9" s="822" t="s">
        <v>664</v>
      </c>
      <c r="G9" s="822" t="s">
        <v>664</v>
      </c>
      <c r="H9" s="816">
        <v>13144958.963025084</v>
      </c>
      <c r="I9" s="822">
        <v>12340158.89323882</v>
      </c>
      <c r="J9" s="822">
        <v>11256084.538541991</v>
      </c>
      <c r="K9" s="827">
        <v>10520773.232414896</v>
      </c>
      <c r="M9" s="486"/>
      <c r="N9" s="486"/>
      <c r="O9" s="486"/>
      <c r="P9" s="486"/>
      <c r="Q9" s="486"/>
      <c r="R9" s="486"/>
      <c r="S9" s="486"/>
      <c r="T9" s="486"/>
      <c r="U9" s="789"/>
      <c r="V9" s="789"/>
      <c r="W9" s="789"/>
      <c r="X9" s="789"/>
      <c r="Y9" s="789"/>
      <c r="Z9" s="789"/>
      <c r="AA9" s="789"/>
      <c r="AB9" s="789"/>
    </row>
    <row r="10" spans="2:28">
      <c r="B10" s="787" t="s">
        <v>941</v>
      </c>
      <c r="C10" s="784"/>
      <c r="D10" s="816"/>
      <c r="E10" s="822"/>
      <c r="F10" s="822"/>
      <c r="G10" s="822"/>
      <c r="H10" s="816"/>
      <c r="I10" s="822"/>
      <c r="J10" s="822"/>
      <c r="K10" s="827"/>
      <c r="M10" s="486"/>
      <c r="N10" s="486"/>
      <c r="O10" s="486"/>
      <c r="P10" s="486"/>
      <c r="Q10" s="486"/>
      <c r="R10" s="486"/>
      <c r="S10" s="486"/>
      <c r="T10" s="486"/>
    </row>
    <row r="11" spans="2:28">
      <c r="B11" s="788">
        <v>2</v>
      </c>
      <c r="C11" s="784" t="s">
        <v>942</v>
      </c>
      <c r="D11" s="816">
        <v>27535863.927355647</v>
      </c>
      <c r="E11" s="822">
        <v>26162583.639241688</v>
      </c>
      <c r="F11" s="822">
        <v>25115858.770421751</v>
      </c>
      <c r="G11" s="822">
        <v>24153912.000912428</v>
      </c>
      <c r="H11" s="816">
        <v>2217630.0584611269</v>
      </c>
      <c r="I11" s="822">
        <v>2254193.7518935567</v>
      </c>
      <c r="J11" s="822">
        <v>2309184.1708786567</v>
      </c>
      <c r="K11" s="827">
        <v>2268807.3124590889</v>
      </c>
      <c r="M11" s="486"/>
      <c r="N11" s="486"/>
      <c r="O11" s="486"/>
      <c r="P11" s="486"/>
      <c r="Q11" s="486"/>
      <c r="R11" s="486"/>
      <c r="S11" s="486"/>
      <c r="T11" s="486"/>
    </row>
    <row r="12" spans="2:28">
      <c r="B12" s="788">
        <v>3</v>
      </c>
      <c r="C12" s="790" t="s">
        <v>943</v>
      </c>
      <c r="D12" s="816">
        <v>15824844.162700761</v>
      </c>
      <c r="E12" s="822">
        <v>12290092.596193498</v>
      </c>
      <c r="F12" s="822">
        <v>9087543.6502803843</v>
      </c>
      <c r="G12" s="822">
        <v>7947082.8038029904</v>
      </c>
      <c r="H12" s="816">
        <v>791242.20813503838</v>
      </c>
      <c r="I12" s="822">
        <v>614504.62980967481</v>
      </c>
      <c r="J12" s="822">
        <v>454377.18251401931</v>
      </c>
      <c r="K12" s="827">
        <v>397354.14019014948</v>
      </c>
      <c r="M12" s="486"/>
      <c r="N12" s="486"/>
      <c r="O12" s="486"/>
      <c r="P12" s="486"/>
      <c r="Q12" s="486"/>
      <c r="R12" s="486"/>
      <c r="S12" s="486"/>
      <c r="T12" s="486"/>
    </row>
    <row r="13" spans="2:28">
      <c r="B13" s="788">
        <v>4</v>
      </c>
      <c r="C13" s="790" t="s">
        <v>944</v>
      </c>
      <c r="D13" s="816">
        <v>11711019.764654886</v>
      </c>
      <c r="E13" s="822">
        <v>13872491.04304819</v>
      </c>
      <c r="F13" s="822">
        <v>16028315.120141366</v>
      </c>
      <c r="G13" s="822">
        <v>16206829.197109435</v>
      </c>
      <c r="H13" s="816">
        <v>1426387.8503260887</v>
      </c>
      <c r="I13" s="822">
        <v>1639689.1220838821</v>
      </c>
      <c r="J13" s="822">
        <v>1854806.9883646371</v>
      </c>
      <c r="K13" s="827">
        <v>1871453.172268939</v>
      </c>
      <c r="M13" s="486"/>
      <c r="N13" s="486"/>
      <c r="O13" s="486"/>
      <c r="P13" s="486"/>
      <c r="Q13" s="486"/>
      <c r="R13" s="486"/>
      <c r="S13" s="486"/>
      <c r="T13" s="486"/>
    </row>
    <row r="14" spans="2:28">
      <c r="B14" s="788">
        <v>5</v>
      </c>
      <c r="C14" s="784" t="s">
        <v>945</v>
      </c>
      <c r="D14" s="816">
        <v>12839045.769261865</v>
      </c>
      <c r="E14" s="822">
        <v>12592222.607990874</v>
      </c>
      <c r="F14" s="822">
        <v>12388457.459640181</v>
      </c>
      <c r="G14" s="822">
        <v>12259049.312372381</v>
      </c>
      <c r="H14" s="816">
        <v>5283534.9325593645</v>
      </c>
      <c r="I14" s="822">
        <v>5214260.7943696138</v>
      </c>
      <c r="J14" s="822">
        <v>5217266.9716824898</v>
      </c>
      <c r="K14" s="827">
        <v>5263432.4748416692</v>
      </c>
      <c r="M14" s="486"/>
      <c r="N14" s="486"/>
      <c r="O14" s="486"/>
      <c r="P14" s="486"/>
      <c r="Q14" s="486"/>
      <c r="R14" s="486"/>
      <c r="S14" s="486"/>
      <c r="T14" s="486"/>
    </row>
    <row r="15" spans="2:28">
      <c r="B15" s="788">
        <v>6</v>
      </c>
      <c r="C15" s="791" t="s">
        <v>946</v>
      </c>
      <c r="D15" s="816">
        <v>2048749.2999958966</v>
      </c>
      <c r="E15" s="822">
        <v>1874217.5139175102</v>
      </c>
      <c r="F15" s="822">
        <v>1693469.083510478</v>
      </c>
      <c r="G15" s="822">
        <v>1668493.7734844929</v>
      </c>
      <c r="H15" s="816">
        <v>511069.45891661523</v>
      </c>
      <c r="I15" s="822">
        <v>467688.73014718003</v>
      </c>
      <c r="J15" s="822">
        <v>422685.18754257326</v>
      </c>
      <c r="K15" s="827">
        <v>416431.56792233535</v>
      </c>
      <c r="M15" s="486"/>
      <c r="N15" s="486"/>
      <c r="O15" s="486"/>
      <c r="P15" s="486"/>
      <c r="Q15" s="486"/>
      <c r="R15" s="486"/>
      <c r="S15" s="486"/>
      <c r="T15" s="486"/>
    </row>
    <row r="16" spans="2:28">
      <c r="B16" s="788">
        <v>7</v>
      </c>
      <c r="C16" s="791" t="s">
        <v>947</v>
      </c>
      <c r="D16" s="816">
        <v>10784079.637871306</v>
      </c>
      <c r="E16" s="822">
        <v>10704988.801490031</v>
      </c>
      <c r="F16" s="822">
        <v>10681002.564129703</v>
      </c>
      <c r="G16" s="822">
        <v>10560835.131971221</v>
      </c>
      <c r="H16" s="816">
        <v>4766248.6422480838</v>
      </c>
      <c r="I16" s="822">
        <v>4733555.7716391012</v>
      </c>
      <c r="J16" s="822">
        <v>4780595.9721399164</v>
      </c>
      <c r="K16" s="827">
        <v>4817280.5000026682</v>
      </c>
      <c r="M16" s="486"/>
      <c r="N16" s="486"/>
      <c r="O16" s="486"/>
      <c r="P16" s="486"/>
      <c r="Q16" s="486"/>
      <c r="R16" s="486"/>
      <c r="S16" s="486"/>
      <c r="T16" s="486"/>
    </row>
    <row r="17" spans="1:20">
      <c r="B17" s="788">
        <v>8</v>
      </c>
      <c r="C17" s="791" t="s">
        <v>948</v>
      </c>
      <c r="D17" s="816">
        <v>6216.8313946634908</v>
      </c>
      <c r="E17" s="822">
        <v>13016.292583333334</v>
      </c>
      <c r="F17" s="822">
        <v>13985.812</v>
      </c>
      <c r="G17" s="822">
        <v>29720.406916666667</v>
      </c>
      <c r="H17" s="816">
        <v>6216.8313946634908</v>
      </c>
      <c r="I17" s="822">
        <v>13016.292583333334</v>
      </c>
      <c r="J17" s="822">
        <v>13985.812</v>
      </c>
      <c r="K17" s="827">
        <v>29720.406916666667</v>
      </c>
      <c r="M17" s="486"/>
      <c r="N17" s="486"/>
      <c r="O17" s="486"/>
      <c r="P17" s="486"/>
      <c r="Q17" s="486"/>
      <c r="R17" s="486"/>
      <c r="S17" s="486"/>
      <c r="T17" s="486"/>
    </row>
    <row r="18" spans="1:20">
      <c r="B18" s="788">
        <v>9</v>
      </c>
      <c r="C18" s="774" t="s">
        <v>949</v>
      </c>
      <c r="D18" s="816" t="s">
        <v>664</v>
      </c>
      <c r="E18" s="822" t="s">
        <v>664</v>
      </c>
      <c r="F18" s="822" t="s">
        <v>664</v>
      </c>
      <c r="G18" s="822" t="s">
        <v>664</v>
      </c>
      <c r="H18" s="816">
        <v>73390.244571680669</v>
      </c>
      <c r="I18" s="822">
        <v>66033.788365937857</v>
      </c>
      <c r="J18" s="822">
        <v>46126.042473656627</v>
      </c>
      <c r="K18" s="827">
        <v>146390.11843698999</v>
      </c>
      <c r="M18" s="486"/>
      <c r="N18" s="486"/>
      <c r="O18" s="486"/>
      <c r="P18" s="486"/>
      <c r="Q18" s="486"/>
      <c r="R18" s="486"/>
      <c r="S18" s="486"/>
      <c r="T18" s="486"/>
    </row>
    <row r="19" spans="1:20">
      <c r="B19" s="788">
        <v>10</v>
      </c>
      <c r="C19" s="774" t="s">
        <v>950</v>
      </c>
      <c r="D19" s="816">
        <v>8758892.7942732722</v>
      </c>
      <c r="E19" s="822">
        <v>8502304.6686321218</v>
      </c>
      <c r="F19" s="822">
        <v>8471855.7518896554</v>
      </c>
      <c r="G19" s="822">
        <v>8491693.0417247843</v>
      </c>
      <c r="H19" s="816">
        <v>1236235.77947459</v>
      </c>
      <c r="I19" s="822">
        <v>1113995.9724934043</v>
      </c>
      <c r="J19" s="822">
        <v>1153322.1772576077</v>
      </c>
      <c r="K19" s="827">
        <v>1203681.3051291036</v>
      </c>
      <c r="M19" s="486"/>
      <c r="N19" s="486"/>
      <c r="O19" s="486"/>
      <c r="P19" s="486"/>
      <c r="Q19" s="486"/>
      <c r="R19" s="486"/>
      <c r="S19" s="486"/>
      <c r="T19" s="486"/>
    </row>
    <row r="20" spans="1:20" ht="15" customHeight="1">
      <c r="B20" s="788">
        <v>11</v>
      </c>
      <c r="C20" s="791" t="s">
        <v>951</v>
      </c>
      <c r="D20" s="816">
        <v>398490.91422211961</v>
      </c>
      <c r="E20" s="822">
        <v>285523.28386778693</v>
      </c>
      <c r="F20" s="822">
        <v>335256.84398391272</v>
      </c>
      <c r="G20" s="822">
        <v>383985.49499337125</v>
      </c>
      <c r="H20" s="816">
        <v>398490.91422211961</v>
      </c>
      <c r="I20" s="822">
        <v>285523.28386778693</v>
      </c>
      <c r="J20" s="822">
        <v>335256.84398391272</v>
      </c>
      <c r="K20" s="827">
        <v>383985.49499337125</v>
      </c>
      <c r="M20" s="486"/>
      <c r="N20" s="486"/>
      <c r="O20" s="486"/>
      <c r="P20" s="486"/>
      <c r="Q20" s="486"/>
      <c r="R20" s="486"/>
      <c r="S20" s="486"/>
      <c r="T20" s="486"/>
    </row>
    <row r="21" spans="1:20" ht="14.1" customHeight="1">
      <c r="B21" s="788">
        <v>12</v>
      </c>
      <c r="C21" s="791" t="s">
        <v>952</v>
      </c>
      <c r="D21" s="816">
        <v>0</v>
      </c>
      <c r="E21" s="822">
        <v>0</v>
      </c>
      <c r="F21" s="822">
        <v>0</v>
      </c>
      <c r="G21" s="822">
        <v>0</v>
      </c>
      <c r="H21" s="816">
        <v>0</v>
      </c>
      <c r="I21" s="822">
        <v>0</v>
      </c>
      <c r="J21" s="822">
        <v>0</v>
      </c>
      <c r="K21" s="827">
        <v>0</v>
      </c>
      <c r="M21" s="486"/>
      <c r="N21" s="486"/>
      <c r="O21" s="486"/>
      <c r="P21" s="486"/>
      <c r="Q21" s="486"/>
      <c r="R21" s="486"/>
      <c r="S21" s="486"/>
      <c r="T21" s="486"/>
    </row>
    <row r="22" spans="1:20">
      <c r="B22" s="788">
        <v>13</v>
      </c>
      <c r="C22" s="791" t="s">
        <v>953</v>
      </c>
      <c r="D22" s="816">
        <v>8360401.8800511537</v>
      </c>
      <c r="E22" s="822">
        <v>8216781.384764336</v>
      </c>
      <c r="F22" s="822">
        <v>8136598.9079057435</v>
      </c>
      <c r="G22" s="822">
        <v>8107707.5467314115</v>
      </c>
      <c r="H22" s="816">
        <v>837744.86525247036</v>
      </c>
      <c r="I22" s="822">
        <v>828472.68862561742</v>
      </c>
      <c r="J22" s="822">
        <v>818065.33327369485</v>
      </c>
      <c r="K22" s="827">
        <v>819695.81013573206</v>
      </c>
      <c r="M22" s="486"/>
      <c r="N22" s="486"/>
      <c r="O22" s="486"/>
      <c r="P22" s="486"/>
      <c r="Q22" s="486"/>
      <c r="R22" s="486"/>
      <c r="S22" s="486"/>
      <c r="T22" s="486"/>
    </row>
    <row r="23" spans="1:20">
      <c r="B23" s="788">
        <v>14</v>
      </c>
      <c r="C23" s="774" t="s">
        <v>954</v>
      </c>
      <c r="D23" s="816">
        <v>780778.59174235549</v>
      </c>
      <c r="E23" s="822">
        <v>776385.83550791605</v>
      </c>
      <c r="F23" s="822">
        <v>754187.93699197064</v>
      </c>
      <c r="G23" s="822">
        <v>734946.68206279841</v>
      </c>
      <c r="H23" s="816">
        <v>780778.59174235549</v>
      </c>
      <c r="I23" s="822">
        <v>774359.20675035904</v>
      </c>
      <c r="J23" s="822">
        <v>752161.30823441362</v>
      </c>
      <c r="K23" s="827">
        <v>732920.05330524151</v>
      </c>
      <c r="M23" s="486"/>
      <c r="N23" s="486"/>
      <c r="O23" s="486"/>
      <c r="P23" s="486"/>
      <c r="Q23" s="486"/>
      <c r="R23" s="486"/>
      <c r="S23" s="486"/>
      <c r="T23" s="486"/>
    </row>
    <row r="24" spans="1:20" ht="15" customHeight="1">
      <c r="B24" s="788">
        <v>15</v>
      </c>
      <c r="C24" s="774" t="s">
        <v>955</v>
      </c>
      <c r="D24" s="816">
        <v>5647839.6367261</v>
      </c>
      <c r="E24" s="822">
        <v>5404125.2928506611</v>
      </c>
      <c r="F24" s="822">
        <v>5089365.6514640814</v>
      </c>
      <c r="G24" s="822">
        <v>4968278.0713255033</v>
      </c>
      <c r="H24" s="816">
        <v>816762.33320749889</v>
      </c>
      <c r="I24" s="822">
        <v>564035.05953087984</v>
      </c>
      <c r="J24" s="822">
        <v>261578.77559386287</v>
      </c>
      <c r="K24" s="827">
        <v>199452.11372867288</v>
      </c>
      <c r="M24" s="486"/>
      <c r="N24" s="486"/>
      <c r="O24" s="486"/>
      <c r="P24" s="486"/>
      <c r="Q24" s="486"/>
      <c r="R24" s="486"/>
      <c r="S24" s="486"/>
      <c r="T24" s="486"/>
    </row>
    <row r="25" spans="1:20" s="795" customFormat="1" ht="17.25" customHeight="1">
      <c r="A25" s="486"/>
      <c r="B25" s="792">
        <v>16</v>
      </c>
      <c r="C25" s="793" t="s">
        <v>956</v>
      </c>
      <c r="D25" s="794" t="s">
        <v>664</v>
      </c>
      <c r="E25" s="819" t="s">
        <v>664</v>
      </c>
      <c r="F25" s="819" t="s">
        <v>664</v>
      </c>
      <c r="G25" s="819" t="s">
        <v>664</v>
      </c>
      <c r="H25" s="794">
        <v>10408331.940016614</v>
      </c>
      <c r="I25" s="819">
        <v>9986878.5734037533</v>
      </c>
      <c r="J25" s="819">
        <v>9739639.4461206868</v>
      </c>
      <c r="K25" s="820">
        <v>9814683.3779007643</v>
      </c>
      <c r="M25" s="486"/>
      <c r="N25" s="486"/>
      <c r="O25" s="486"/>
      <c r="P25" s="486"/>
      <c r="Q25" s="486"/>
      <c r="R25" s="486"/>
      <c r="S25" s="486"/>
      <c r="T25" s="486"/>
    </row>
    <row r="26" spans="1:20" s="771" customFormat="1" ht="17.25" customHeight="1">
      <c r="A26" s="486"/>
      <c r="B26" s="787" t="s">
        <v>957</v>
      </c>
      <c r="C26" s="775"/>
      <c r="D26" s="817"/>
      <c r="E26" s="823"/>
      <c r="F26" s="823"/>
      <c r="G26" s="823"/>
      <c r="H26" s="817"/>
      <c r="I26" s="823"/>
      <c r="J26" s="823"/>
      <c r="K26" s="828"/>
      <c r="M26" s="486"/>
      <c r="N26" s="486"/>
      <c r="O26" s="486"/>
      <c r="P26" s="486"/>
      <c r="Q26" s="486"/>
      <c r="R26" s="486"/>
      <c r="S26" s="486"/>
      <c r="T26" s="486"/>
    </row>
    <row r="27" spans="1:20">
      <c r="B27" s="796">
        <v>17</v>
      </c>
      <c r="C27" s="775" t="s">
        <v>958</v>
      </c>
      <c r="D27" s="816">
        <v>80728.809378663951</v>
      </c>
      <c r="E27" s="822">
        <v>68723.692103057256</v>
      </c>
      <c r="F27" s="822">
        <v>40515.695778542147</v>
      </c>
      <c r="G27" s="822">
        <v>35071.971697955523</v>
      </c>
      <c r="H27" s="816">
        <v>7152.8717049807865</v>
      </c>
      <c r="I27" s="822">
        <v>-19590.002041701289</v>
      </c>
      <c r="J27" s="822">
        <v>-25484.707048117016</v>
      </c>
      <c r="K27" s="827">
        <v>-25536.01533252162</v>
      </c>
      <c r="M27" s="486"/>
      <c r="N27" s="486"/>
      <c r="O27" s="486"/>
      <c r="P27" s="486"/>
      <c r="Q27" s="486"/>
      <c r="R27" s="486"/>
      <c r="S27" s="486"/>
      <c r="T27" s="486"/>
    </row>
    <row r="28" spans="1:20">
      <c r="B28" s="796">
        <v>18</v>
      </c>
      <c r="C28" s="775" t="s">
        <v>959</v>
      </c>
      <c r="D28" s="816">
        <v>2838742.8714489881</v>
      </c>
      <c r="E28" s="822">
        <v>2769923.4475546554</v>
      </c>
      <c r="F28" s="822">
        <v>2748370.5494151134</v>
      </c>
      <c r="G28" s="822">
        <v>2926042.5241140476</v>
      </c>
      <c r="H28" s="816">
        <v>1879233.2330828754</v>
      </c>
      <c r="I28" s="822">
        <v>1813515.6883063726</v>
      </c>
      <c r="J28" s="822">
        <v>1769962.8027878914</v>
      </c>
      <c r="K28" s="827">
        <v>1832511.7595222117</v>
      </c>
      <c r="M28" s="486"/>
      <c r="N28" s="486"/>
      <c r="O28" s="486"/>
      <c r="P28" s="486"/>
      <c r="Q28" s="486"/>
      <c r="R28" s="486"/>
      <c r="S28" s="486"/>
      <c r="T28" s="486"/>
    </row>
    <row r="29" spans="1:20">
      <c r="B29" s="796">
        <v>19</v>
      </c>
      <c r="C29" s="775" t="s">
        <v>960</v>
      </c>
      <c r="D29" s="816">
        <v>7429395.7876417851</v>
      </c>
      <c r="E29" s="822">
        <v>7069127.5679817628</v>
      </c>
      <c r="F29" s="822">
        <v>6910950.7255821731</v>
      </c>
      <c r="G29" s="822">
        <v>6796280.161175644</v>
      </c>
      <c r="H29" s="816">
        <v>2542654.2874129214</v>
      </c>
      <c r="I29" s="822">
        <v>2211858.4240952022</v>
      </c>
      <c r="J29" s="822">
        <v>2073629.0393956574</v>
      </c>
      <c r="K29" s="827">
        <v>2020608.4578674743</v>
      </c>
      <c r="M29" s="486"/>
      <c r="N29" s="486"/>
      <c r="O29" s="486"/>
      <c r="P29" s="486"/>
      <c r="Q29" s="486"/>
      <c r="R29" s="486"/>
      <c r="S29" s="486"/>
      <c r="T29" s="486"/>
    </row>
    <row r="30" spans="1:20" ht="22.5">
      <c r="B30" s="796" t="s">
        <v>961</v>
      </c>
      <c r="C30" s="797" t="s">
        <v>962</v>
      </c>
      <c r="D30" s="818" t="s">
        <v>664</v>
      </c>
      <c r="E30" s="824" t="s">
        <v>664</v>
      </c>
      <c r="F30" s="824" t="s">
        <v>664</v>
      </c>
      <c r="G30" s="824" t="s">
        <v>664</v>
      </c>
      <c r="H30" s="818" t="s">
        <v>664</v>
      </c>
      <c r="I30" s="824" t="s">
        <v>664</v>
      </c>
      <c r="J30" s="824" t="s">
        <v>664</v>
      </c>
      <c r="K30" s="829" t="s">
        <v>664</v>
      </c>
      <c r="M30" s="486"/>
      <c r="N30" s="486"/>
      <c r="O30" s="486"/>
      <c r="P30" s="486"/>
      <c r="Q30" s="486"/>
      <c r="R30" s="486"/>
      <c r="S30" s="486"/>
      <c r="T30" s="486"/>
    </row>
    <row r="31" spans="1:20">
      <c r="B31" s="796" t="s">
        <v>963</v>
      </c>
      <c r="C31" s="775" t="s">
        <v>964</v>
      </c>
      <c r="D31" s="816" t="s">
        <v>664</v>
      </c>
      <c r="E31" s="822" t="s">
        <v>664</v>
      </c>
      <c r="F31" s="822" t="s">
        <v>664</v>
      </c>
      <c r="G31" s="822" t="s">
        <v>664</v>
      </c>
      <c r="H31" s="816" t="s">
        <v>664</v>
      </c>
      <c r="I31" s="824" t="s">
        <v>664</v>
      </c>
      <c r="J31" s="822" t="s">
        <v>664</v>
      </c>
      <c r="K31" s="827" t="s">
        <v>664</v>
      </c>
      <c r="M31" s="486"/>
      <c r="N31" s="486"/>
      <c r="O31" s="486"/>
      <c r="P31" s="486"/>
      <c r="Q31" s="486"/>
      <c r="R31" s="486"/>
      <c r="S31" s="486"/>
      <c r="T31" s="486"/>
    </row>
    <row r="32" spans="1:20" s="798" customFormat="1" ht="17.25" customHeight="1">
      <c r="A32" s="486"/>
      <c r="B32" s="792">
        <v>20</v>
      </c>
      <c r="C32" s="793" t="s">
        <v>965</v>
      </c>
      <c r="D32" s="794">
        <v>10348867.468469439</v>
      </c>
      <c r="E32" s="819">
        <v>9907774.7076394763</v>
      </c>
      <c r="F32" s="819">
        <v>9699836.9707758259</v>
      </c>
      <c r="G32" s="819">
        <v>9757394.6569876466</v>
      </c>
      <c r="H32" s="794">
        <v>4429040.3922007782</v>
      </c>
      <c r="I32" s="819">
        <v>4005784.1103598741</v>
      </c>
      <c r="J32" s="819">
        <v>3818107.1351354308</v>
      </c>
      <c r="K32" s="820">
        <v>3827584.2020571637</v>
      </c>
      <c r="M32" s="486"/>
      <c r="N32" s="486"/>
      <c r="O32" s="486"/>
      <c r="P32" s="486"/>
      <c r="Q32" s="486"/>
      <c r="R32" s="486"/>
      <c r="S32" s="486"/>
      <c r="T32" s="486"/>
    </row>
    <row r="33" spans="2:20" ht="17.25" customHeight="1">
      <c r="B33" s="796" t="s">
        <v>966</v>
      </c>
      <c r="C33" s="775" t="s">
        <v>967</v>
      </c>
      <c r="D33" s="818" t="s">
        <v>664</v>
      </c>
      <c r="E33" s="824" t="s">
        <v>664</v>
      </c>
      <c r="F33" s="824" t="s">
        <v>664</v>
      </c>
      <c r="G33" s="824" t="s">
        <v>664</v>
      </c>
      <c r="H33" s="818" t="s">
        <v>664</v>
      </c>
      <c r="I33" s="824" t="s">
        <v>664</v>
      </c>
      <c r="J33" s="824" t="s">
        <v>664</v>
      </c>
      <c r="K33" s="829" t="s">
        <v>664</v>
      </c>
      <c r="M33" s="486"/>
      <c r="N33" s="486"/>
      <c r="O33" s="486"/>
      <c r="P33" s="486"/>
      <c r="Q33" s="486"/>
      <c r="R33" s="486"/>
      <c r="S33" s="486"/>
      <c r="T33" s="486"/>
    </row>
    <row r="34" spans="2:20">
      <c r="B34" s="796" t="s">
        <v>968</v>
      </c>
      <c r="C34" s="775" t="s">
        <v>969</v>
      </c>
      <c r="D34" s="816" t="s">
        <v>664</v>
      </c>
      <c r="E34" s="822" t="s">
        <v>664</v>
      </c>
      <c r="F34" s="822" t="s">
        <v>664</v>
      </c>
      <c r="G34" s="822" t="s">
        <v>664</v>
      </c>
      <c r="H34" s="816" t="s">
        <v>664</v>
      </c>
      <c r="I34" s="822" t="s">
        <v>664</v>
      </c>
      <c r="J34" s="822" t="s">
        <v>664</v>
      </c>
      <c r="K34" s="827" t="s">
        <v>664</v>
      </c>
      <c r="M34" s="486"/>
      <c r="N34" s="486"/>
      <c r="O34" s="486"/>
      <c r="P34" s="486"/>
      <c r="Q34" s="486"/>
      <c r="R34" s="486"/>
      <c r="S34" s="486"/>
      <c r="T34" s="486"/>
    </row>
    <row r="35" spans="2:20">
      <c r="B35" s="796" t="s">
        <v>970</v>
      </c>
      <c r="C35" s="775" t="s">
        <v>971</v>
      </c>
      <c r="D35" s="816">
        <v>10348867.468469443</v>
      </c>
      <c r="E35" s="822">
        <v>9877345.9085520189</v>
      </c>
      <c r="F35" s="822">
        <v>9669408.1716883723</v>
      </c>
      <c r="G35" s="822">
        <v>9726965.8579001874</v>
      </c>
      <c r="H35" s="816">
        <v>4429040.3922007773</v>
      </c>
      <c r="I35" s="822">
        <v>4005784.1103598741</v>
      </c>
      <c r="J35" s="822">
        <v>3818107.1351354308</v>
      </c>
      <c r="K35" s="827">
        <v>3827584.2020571646</v>
      </c>
      <c r="M35" s="486"/>
      <c r="N35" s="486"/>
      <c r="O35" s="486"/>
      <c r="P35" s="486"/>
      <c r="Q35" s="486"/>
      <c r="R35" s="486"/>
      <c r="S35" s="486"/>
      <c r="T35" s="486"/>
    </row>
    <row r="36" spans="2:20" ht="17.25" customHeight="1">
      <c r="B36" s="792">
        <v>21</v>
      </c>
      <c r="C36" s="793" t="s">
        <v>972</v>
      </c>
      <c r="D36" s="794" t="s">
        <v>664</v>
      </c>
      <c r="E36" s="819" t="s">
        <v>664</v>
      </c>
      <c r="F36" s="819" t="s">
        <v>664</v>
      </c>
      <c r="G36" s="819" t="s">
        <v>664</v>
      </c>
      <c r="H36" s="794">
        <v>13144958.963025084</v>
      </c>
      <c r="I36" s="819">
        <v>12340158.89323882</v>
      </c>
      <c r="J36" s="819">
        <v>11256084.538541991</v>
      </c>
      <c r="K36" s="820">
        <v>10520773.232414896</v>
      </c>
      <c r="M36" s="486"/>
      <c r="N36" s="486"/>
      <c r="O36" s="486"/>
      <c r="P36" s="486"/>
      <c r="Q36" s="486"/>
      <c r="R36" s="486"/>
      <c r="S36" s="486"/>
      <c r="T36" s="486"/>
    </row>
    <row r="37" spans="2:20" ht="17.25" customHeight="1">
      <c r="B37" s="792">
        <v>22</v>
      </c>
      <c r="C37" s="793" t="s">
        <v>973</v>
      </c>
      <c r="D37" s="794" t="s">
        <v>664</v>
      </c>
      <c r="E37" s="819" t="s">
        <v>664</v>
      </c>
      <c r="F37" s="819" t="s">
        <v>664</v>
      </c>
      <c r="G37" s="819" t="s">
        <v>664</v>
      </c>
      <c r="H37" s="794">
        <v>5979291.5478158379</v>
      </c>
      <c r="I37" s="819">
        <v>5981094.4630438797</v>
      </c>
      <c r="J37" s="819">
        <v>5921532.310985256</v>
      </c>
      <c r="K37" s="820">
        <v>5987099.1758436011</v>
      </c>
      <c r="M37" s="486"/>
      <c r="N37" s="486"/>
      <c r="O37" s="486"/>
      <c r="P37" s="486"/>
      <c r="Q37" s="486"/>
      <c r="R37" s="486"/>
      <c r="S37" s="486"/>
      <c r="T37" s="486"/>
    </row>
    <row r="38" spans="2:20" ht="17.25" customHeight="1" thickBot="1">
      <c r="B38" s="799">
        <v>23</v>
      </c>
      <c r="C38" s="800" t="s">
        <v>974</v>
      </c>
      <c r="D38" s="801" t="s">
        <v>664</v>
      </c>
      <c r="E38" s="825" t="s">
        <v>664</v>
      </c>
      <c r="F38" s="825" t="s">
        <v>664</v>
      </c>
      <c r="G38" s="825" t="s">
        <v>664</v>
      </c>
      <c r="H38" s="801">
        <v>2.1992448316097781</v>
      </c>
      <c r="I38" s="825">
        <v>2.0643642343698962</v>
      </c>
      <c r="J38" s="825">
        <v>1.9016945415593149</v>
      </c>
      <c r="K38" s="830">
        <v>1.7624014460391708</v>
      </c>
      <c r="M38" s="486"/>
      <c r="N38" s="486"/>
      <c r="O38" s="486"/>
      <c r="P38" s="486"/>
      <c r="Q38" s="486"/>
      <c r="R38" s="486"/>
      <c r="S38" s="486"/>
      <c r="T38" s="486"/>
    </row>
    <row r="39" spans="2:20" ht="27.75" customHeight="1" thickTop="1">
      <c r="B39" s="956" t="s">
        <v>992</v>
      </c>
      <c r="C39" s="956"/>
      <c r="D39" s="956"/>
      <c r="E39" s="956"/>
      <c r="F39" s="956"/>
      <c r="G39" s="956"/>
      <c r="H39" s="956"/>
      <c r="I39" s="956"/>
      <c r="J39" s="956"/>
      <c r="K39" s="956"/>
      <c r="L39" s="802"/>
      <c r="M39" s="955" t="s">
        <v>614</v>
      </c>
      <c r="O39" s="486"/>
      <c r="P39" s="486"/>
    </row>
    <row r="40" spans="2:20">
      <c r="B40" s="803"/>
      <c r="L40" s="770"/>
      <c r="M40" s="955"/>
    </row>
    <row r="41" spans="2:20">
      <c r="B41" s="803"/>
    </row>
  </sheetData>
  <mergeCells count="6">
    <mergeCell ref="B2:G2"/>
    <mergeCell ref="D5:G5"/>
    <mergeCell ref="H5:K5"/>
    <mergeCell ref="M5:M6"/>
    <mergeCell ref="B39:K39"/>
    <mergeCell ref="M39:M40"/>
  </mergeCells>
  <hyperlinks>
    <hyperlink ref="M5" location="Índice!A1" display="Back to the Index"/>
    <hyperlink ref="M39" location="Índice!A1" display="Back to the Index"/>
  </hyperlinks>
  <pageMargins left="0.61" right="0.19685039370078741" top="0.43" bottom="0.16" header="0.27" footer="0.16"/>
  <pageSetup paperSize="9" scale="9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2:W72"/>
  <sheetViews>
    <sheetView showGridLines="0" showZeros="0" zoomScaleNormal="100" workbookViewId="0">
      <selection activeCell="B4" sqref="B4:G4"/>
    </sheetView>
  </sheetViews>
  <sheetFormatPr defaultRowHeight="15" customHeight="1"/>
  <cols>
    <col min="1" max="1" width="12.7109375" style="628" customWidth="1"/>
    <col min="2" max="2" width="4.7109375" style="628" customWidth="1"/>
    <col min="3" max="3" width="28.7109375" style="628" customWidth="1"/>
    <col min="4" max="8" width="15.7109375" style="628" customWidth="1"/>
    <col min="9" max="9" width="15.7109375" style="628" customWidth="1" collapsed="1"/>
    <col min="10" max="13" width="15.7109375" style="628" customWidth="1"/>
    <col min="14" max="14" width="15.7109375" style="628" customWidth="1" collapsed="1"/>
    <col min="15" max="23" width="15.7109375" style="628" customWidth="1"/>
    <col min="24" max="16384" width="9.140625" style="628"/>
  </cols>
  <sheetData>
    <row r="2" spans="2:23" ht="50.25" customHeight="1">
      <c r="B2" s="959" t="s">
        <v>922</v>
      </c>
      <c r="C2" s="959"/>
      <c r="D2" s="959"/>
      <c r="E2" s="959"/>
      <c r="F2" s="959"/>
      <c r="G2" s="959"/>
    </row>
    <row r="3" spans="2:23" ht="15" customHeight="1">
      <c r="B3" s="957"/>
      <c r="C3" s="957"/>
      <c r="D3" s="957"/>
      <c r="E3" s="957"/>
      <c r="F3" s="957"/>
      <c r="G3" s="957"/>
      <c r="H3" s="957"/>
      <c r="I3" s="957"/>
      <c r="J3" s="627"/>
      <c r="M3" s="856" t="s">
        <v>614</v>
      </c>
    </row>
    <row r="4" spans="2:23" ht="15" customHeight="1">
      <c r="B4" s="958" t="s">
        <v>860</v>
      </c>
      <c r="C4" s="958"/>
      <c r="D4" s="958"/>
      <c r="E4" s="958"/>
      <c r="F4" s="958"/>
      <c r="G4" s="958"/>
      <c r="M4" s="856"/>
    </row>
    <row r="6" spans="2:23" s="633" customFormat="1" ht="15" customHeight="1">
      <c r="B6" s="629"/>
      <c r="C6" s="630"/>
      <c r="D6" s="631" t="s">
        <v>157</v>
      </c>
      <c r="E6" s="631" t="s">
        <v>158</v>
      </c>
      <c r="F6" s="631" t="s">
        <v>159</v>
      </c>
      <c r="G6" s="631" t="s">
        <v>714</v>
      </c>
      <c r="H6" s="631" t="s">
        <v>715</v>
      </c>
      <c r="I6" s="631" t="s">
        <v>716</v>
      </c>
      <c r="J6" s="631" t="s">
        <v>717</v>
      </c>
      <c r="K6" s="631" t="s">
        <v>718</v>
      </c>
      <c r="L6" s="631" t="s">
        <v>719</v>
      </c>
      <c r="M6" s="631" t="s">
        <v>720</v>
      </c>
      <c r="N6" s="631" t="s">
        <v>721</v>
      </c>
      <c r="O6" s="631" t="s">
        <v>722</v>
      </c>
      <c r="P6" s="631" t="s">
        <v>723</v>
      </c>
      <c r="Q6" s="631" t="s">
        <v>724</v>
      </c>
      <c r="R6" s="631" t="s">
        <v>725</v>
      </c>
      <c r="S6" s="631" t="s">
        <v>726</v>
      </c>
      <c r="T6" s="631" t="s">
        <v>727</v>
      </c>
      <c r="U6" s="632" t="s">
        <v>728</v>
      </c>
      <c r="V6" s="632" t="s">
        <v>729</v>
      </c>
      <c r="W6" s="632" t="s">
        <v>893</v>
      </c>
    </row>
    <row r="7" spans="2:23" s="639" customFormat="1" ht="24.95" customHeight="1">
      <c r="B7" s="634">
        <v>1</v>
      </c>
      <c r="C7" s="635" t="s">
        <v>730</v>
      </c>
      <c r="D7" s="636" t="s">
        <v>731</v>
      </c>
      <c r="E7" s="636" t="s">
        <v>731</v>
      </c>
      <c r="F7" s="636" t="s">
        <v>731</v>
      </c>
      <c r="G7" s="636" t="s">
        <v>731</v>
      </c>
      <c r="H7" s="636" t="s">
        <v>731</v>
      </c>
      <c r="I7" s="637" t="s">
        <v>731</v>
      </c>
      <c r="J7" s="637" t="s">
        <v>731</v>
      </c>
      <c r="K7" s="637" t="s">
        <v>731</v>
      </c>
      <c r="L7" s="637" t="s">
        <v>731</v>
      </c>
      <c r="M7" s="637" t="s">
        <v>731</v>
      </c>
      <c r="N7" s="638" t="s">
        <v>731</v>
      </c>
      <c r="O7" s="638" t="s">
        <v>731</v>
      </c>
      <c r="P7" s="638" t="s">
        <v>160</v>
      </c>
      <c r="Q7" s="638" t="s">
        <v>731</v>
      </c>
      <c r="R7" s="638" t="s">
        <v>732</v>
      </c>
      <c r="S7" s="638" t="s">
        <v>732</v>
      </c>
      <c r="T7" s="638" t="s">
        <v>731</v>
      </c>
      <c r="U7" s="638" t="s">
        <v>731</v>
      </c>
      <c r="V7" s="638" t="s">
        <v>731</v>
      </c>
      <c r="W7" s="638" t="s">
        <v>731</v>
      </c>
    </row>
    <row r="8" spans="2:23" s="639" customFormat="1" ht="24.95" customHeight="1">
      <c r="B8" s="640">
        <v>2</v>
      </c>
      <c r="C8" s="641" t="s">
        <v>733</v>
      </c>
      <c r="D8" s="642" t="s">
        <v>734</v>
      </c>
      <c r="E8" s="642" t="s">
        <v>735</v>
      </c>
      <c r="F8" s="642" t="s">
        <v>736</v>
      </c>
      <c r="G8" s="642" t="s">
        <v>737</v>
      </c>
      <c r="H8" s="642" t="s">
        <v>738</v>
      </c>
      <c r="I8" s="642" t="s">
        <v>739</v>
      </c>
      <c r="J8" s="642" t="s">
        <v>740</v>
      </c>
      <c r="K8" s="642" t="s">
        <v>741</v>
      </c>
      <c r="L8" s="642" t="s">
        <v>742</v>
      </c>
      <c r="M8" s="642" t="s">
        <v>743</v>
      </c>
      <c r="N8" s="643" t="s">
        <v>744</v>
      </c>
      <c r="O8" s="643" t="s">
        <v>745</v>
      </c>
      <c r="P8" s="643" t="s">
        <v>746</v>
      </c>
      <c r="Q8" s="643" t="s">
        <v>747</v>
      </c>
      <c r="R8" s="643" t="s">
        <v>748</v>
      </c>
      <c r="S8" s="643" t="s">
        <v>894</v>
      </c>
      <c r="T8" s="643" t="s">
        <v>749</v>
      </c>
      <c r="U8" s="643" t="s">
        <v>750</v>
      </c>
      <c r="V8" s="643" t="s">
        <v>895</v>
      </c>
      <c r="W8" s="643" t="s">
        <v>751</v>
      </c>
    </row>
    <row r="9" spans="2:23" s="639" customFormat="1" ht="24.95" customHeight="1">
      <c r="B9" s="640">
        <v>3</v>
      </c>
      <c r="C9" s="641" t="s">
        <v>752</v>
      </c>
      <c r="D9" s="642" t="s">
        <v>753</v>
      </c>
      <c r="E9" s="642" t="s">
        <v>753</v>
      </c>
      <c r="F9" s="642" t="s">
        <v>753</v>
      </c>
      <c r="G9" s="642" t="s">
        <v>753</v>
      </c>
      <c r="H9" s="642" t="s">
        <v>753</v>
      </c>
      <c r="I9" s="642" t="s">
        <v>753</v>
      </c>
      <c r="J9" s="642" t="s">
        <v>753</v>
      </c>
      <c r="K9" s="642" t="s">
        <v>753</v>
      </c>
      <c r="L9" s="642" t="s">
        <v>753</v>
      </c>
      <c r="M9" s="642" t="s">
        <v>754</v>
      </c>
      <c r="N9" s="643" t="s">
        <v>754</v>
      </c>
      <c r="O9" s="643" t="s">
        <v>754</v>
      </c>
      <c r="P9" s="643" t="s">
        <v>755</v>
      </c>
      <c r="Q9" s="643" t="s">
        <v>753</v>
      </c>
      <c r="R9" s="643" t="s">
        <v>756</v>
      </c>
      <c r="S9" s="643" t="s">
        <v>756</v>
      </c>
      <c r="T9" s="643" t="s">
        <v>754</v>
      </c>
      <c r="U9" s="643" t="s">
        <v>754</v>
      </c>
      <c r="V9" s="643" t="s">
        <v>753</v>
      </c>
      <c r="W9" s="643" t="s">
        <v>754</v>
      </c>
    </row>
    <row r="10" spans="2:23" s="648" customFormat="1" ht="24.95" customHeight="1">
      <c r="B10" s="644" t="s">
        <v>757</v>
      </c>
      <c r="C10" s="645"/>
      <c r="D10" s="646"/>
      <c r="E10" s="646"/>
      <c r="F10" s="646"/>
      <c r="G10" s="646"/>
      <c r="H10" s="646"/>
      <c r="I10" s="647"/>
      <c r="J10" s="647"/>
      <c r="K10" s="647"/>
      <c r="L10" s="647"/>
      <c r="M10" s="647"/>
      <c r="N10" s="646"/>
      <c r="O10" s="646"/>
      <c r="P10" s="646"/>
      <c r="Q10" s="646"/>
      <c r="R10" s="646"/>
      <c r="S10" s="646"/>
      <c r="T10" s="646"/>
      <c r="U10" s="646"/>
      <c r="V10" s="646"/>
      <c r="W10" s="646"/>
    </row>
    <row r="11" spans="2:23" s="639" customFormat="1" ht="24.95" customHeight="1">
      <c r="B11" s="640">
        <v>4</v>
      </c>
      <c r="C11" s="641" t="s">
        <v>758</v>
      </c>
      <c r="D11" s="642" t="s">
        <v>759</v>
      </c>
      <c r="E11" s="642" t="s">
        <v>759</v>
      </c>
      <c r="F11" s="642" t="s">
        <v>759</v>
      </c>
      <c r="G11" s="642" t="s">
        <v>759</v>
      </c>
      <c r="H11" s="642" t="s">
        <v>759</v>
      </c>
      <c r="I11" s="642" t="s">
        <v>759</v>
      </c>
      <c r="J11" s="642" t="s">
        <v>759</v>
      </c>
      <c r="K11" s="642" t="s">
        <v>759</v>
      </c>
      <c r="L11" s="642" t="s">
        <v>759</v>
      </c>
      <c r="M11" s="642" t="s">
        <v>759</v>
      </c>
      <c r="N11" s="643" t="s">
        <v>759</v>
      </c>
      <c r="O11" s="643" t="s">
        <v>759</v>
      </c>
      <c r="P11" s="643" t="s">
        <v>759</v>
      </c>
      <c r="Q11" s="643" t="s">
        <v>759</v>
      </c>
      <c r="R11" s="643" t="s">
        <v>759</v>
      </c>
      <c r="S11" s="643" t="s">
        <v>759</v>
      </c>
      <c r="T11" s="643" t="s">
        <v>759</v>
      </c>
      <c r="U11" s="643" t="s">
        <v>760</v>
      </c>
      <c r="V11" s="643" t="s">
        <v>760</v>
      </c>
      <c r="W11" s="643" t="s">
        <v>761</v>
      </c>
    </row>
    <row r="12" spans="2:23" s="639" customFormat="1" ht="24.95" customHeight="1">
      <c r="B12" s="640">
        <v>5</v>
      </c>
      <c r="C12" s="641" t="s">
        <v>762</v>
      </c>
      <c r="D12" s="642" t="s">
        <v>759</v>
      </c>
      <c r="E12" s="642" t="s">
        <v>759</v>
      </c>
      <c r="F12" s="642" t="s">
        <v>759</v>
      </c>
      <c r="G12" s="642" t="s">
        <v>759</v>
      </c>
      <c r="H12" s="642" t="s">
        <v>759</v>
      </c>
      <c r="I12" s="642" t="s">
        <v>759</v>
      </c>
      <c r="J12" s="642" t="s">
        <v>759</v>
      </c>
      <c r="K12" s="642" t="s">
        <v>759</v>
      </c>
      <c r="L12" s="642" t="s">
        <v>759</v>
      </c>
      <c r="M12" s="642" t="s">
        <v>759</v>
      </c>
      <c r="N12" s="643" t="s">
        <v>759</v>
      </c>
      <c r="O12" s="643" t="s">
        <v>759</v>
      </c>
      <c r="P12" s="643" t="s">
        <v>759</v>
      </c>
      <c r="Q12" s="643" t="s">
        <v>759</v>
      </c>
      <c r="R12" s="643" t="s">
        <v>759</v>
      </c>
      <c r="S12" s="643" t="s">
        <v>759</v>
      </c>
      <c r="T12" s="643" t="s">
        <v>763</v>
      </c>
      <c r="U12" s="643" t="s">
        <v>763</v>
      </c>
      <c r="V12" s="643" t="s">
        <v>760</v>
      </c>
      <c r="W12" s="643" t="s">
        <v>761</v>
      </c>
    </row>
    <row r="13" spans="2:23" s="639" customFormat="1" ht="39" customHeight="1">
      <c r="B13" s="640">
        <v>6</v>
      </c>
      <c r="C13" s="641" t="s">
        <v>764</v>
      </c>
      <c r="D13" s="642" t="s">
        <v>765</v>
      </c>
      <c r="E13" s="642" t="s">
        <v>765</v>
      </c>
      <c r="F13" s="642" t="s">
        <v>765</v>
      </c>
      <c r="G13" s="642" t="s">
        <v>765</v>
      </c>
      <c r="H13" s="642" t="s">
        <v>765</v>
      </c>
      <c r="I13" s="642" t="s">
        <v>765</v>
      </c>
      <c r="J13" s="642" t="s">
        <v>765</v>
      </c>
      <c r="K13" s="642" t="s">
        <v>765</v>
      </c>
      <c r="L13" s="642" t="s">
        <v>765</v>
      </c>
      <c r="M13" s="642" t="s">
        <v>765</v>
      </c>
      <c r="N13" s="643" t="s">
        <v>765</v>
      </c>
      <c r="O13" s="643" t="s">
        <v>765</v>
      </c>
      <c r="P13" s="643" t="s">
        <v>765</v>
      </c>
      <c r="Q13" s="643" t="s">
        <v>765</v>
      </c>
      <c r="R13" s="643" t="s">
        <v>765</v>
      </c>
      <c r="S13" s="643" t="s">
        <v>765</v>
      </c>
      <c r="T13" s="643" t="s">
        <v>765</v>
      </c>
      <c r="U13" s="643" t="s">
        <v>765</v>
      </c>
      <c r="V13" s="643" t="s">
        <v>765</v>
      </c>
      <c r="W13" s="643" t="s">
        <v>765</v>
      </c>
    </row>
    <row r="14" spans="2:23" s="639" customFormat="1" ht="24.95" customHeight="1">
      <c r="B14" s="640">
        <v>7</v>
      </c>
      <c r="C14" s="641" t="s">
        <v>766</v>
      </c>
      <c r="D14" s="642" t="s">
        <v>767</v>
      </c>
      <c r="E14" s="642" t="s">
        <v>767</v>
      </c>
      <c r="F14" s="642" t="s">
        <v>767</v>
      </c>
      <c r="G14" s="642" t="s">
        <v>767</v>
      </c>
      <c r="H14" s="642" t="s">
        <v>767</v>
      </c>
      <c r="I14" s="642" t="s">
        <v>767</v>
      </c>
      <c r="J14" s="642" t="s">
        <v>767</v>
      </c>
      <c r="K14" s="642" t="s">
        <v>767</v>
      </c>
      <c r="L14" s="642" t="s">
        <v>767</v>
      </c>
      <c r="M14" s="642" t="s">
        <v>767</v>
      </c>
      <c r="N14" s="643" t="s">
        <v>767</v>
      </c>
      <c r="O14" s="643" t="s">
        <v>767</v>
      </c>
      <c r="P14" s="643" t="s">
        <v>767</v>
      </c>
      <c r="Q14" s="643" t="s">
        <v>767</v>
      </c>
      <c r="R14" s="643" t="s">
        <v>767</v>
      </c>
      <c r="S14" s="643" t="s">
        <v>767</v>
      </c>
      <c r="T14" s="643" t="s">
        <v>767</v>
      </c>
      <c r="U14" s="643" t="s">
        <v>768</v>
      </c>
      <c r="V14" s="643" t="s">
        <v>768</v>
      </c>
      <c r="W14" s="643" t="s">
        <v>769</v>
      </c>
    </row>
    <row r="15" spans="2:23" s="639" customFormat="1" ht="39" customHeight="1">
      <c r="B15" s="640">
        <v>8</v>
      </c>
      <c r="C15" s="641" t="s">
        <v>770</v>
      </c>
      <c r="D15" s="683">
        <v>39773333.333333336</v>
      </c>
      <c r="E15" s="683">
        <v>2444444.444444444</v>
      </c>
      <c r="F15" s="683">
        <v>2844444.4444444445</v>
      </c>
      <c r="G15" s="683">
        <v>229166.66666666669</v>
      </c>
      <c r="H15" s="683">
        <v>2349666.6666666665</v>
      </c>
      <c r="I15" s="683">
        <v>1501111.111111111</v>
      </c>
      <c r="J15" s="683">
        <v>22470611.111111112</v>
      </c>
      <c r="K15" s="683">
        <v>12658333.333333334</v>
      </c>
      <c r="L15" s="683">
        <v>5279166.666666666</v>
      </c>
      <c r="M15" s="683">
        <v>3041111.111111111</v>
      </c>
      <c r="N15" s="683">
        <v>7735000</v>
      </c>
      <c r="O15" s="683">
        <v>3916666.666666667</v>
      </c>
      <c r="P15" s="683">
        <v>13124073.779960992</v>
      </c>
      <c r="Q15" s="683">
        <v>300000000</v>
      </c>
      <c r="R15" s="683">
        <v>54362078.441666707</v>
      </c>
      <c r="S15" s="683">
        <v>64457893.009404808</v>
      </c>
      <c r="T15" s="683">
        <v>1495800</v>
      </c>
      <c r="U15" s="684">
        <v>876600</v>
      </c>
      <c r="V15" s="684">
        <v>399999980</v>
      </c>
      <c r="W15" s="684">
        <v>4720864.3261394445</v>
      </c>
    </row>
    <row r="16" spans="2:23" s="639" customFormat="1" ht="24.95" customHeight="1">
      <c r="B16" s="640">
        <v>9</v>
      </c>
      <c r="C16" s="641" t="s">
        <v>771</v>
      </c>
      <c r="D16" s="683">
        <v>114000000</v>
      </c>
      <c r="E16" s="683">
        <v>50000000</v>
      </c>
      <c r="F16" s="683">
        <v>40000000</v>
      </c>
      <c r="G16" s="683">
        <v>7500000</v>
      </c>
      <c r="H16" s="683">
        <v>26600000</v>
      </c>
      <c r="I16" s="683">
        <v>14000000</v>
      </c>
      <c r="J16" s="683">
        <v>64100000</v>
      </c>
      <c r="K16" s="683">
        <v>35000000</v>
      </c>
      <c r="L16" s="683">
        <v>26250000</v>
      </c>
      <c r="M16" s="683">
        <v>23000000</v>
      </c>
      <c r="N16" s="684">
        <v>51000000</v>
      </c>
      <c r="O16" s="684">
        <v>25000000</v>
      </c>
      <c r="P16" s="684">
        <v>98850000</v>
      </c>
      <c r="Q16" s="685">
        <v>300000000</v>
      </c>
      <c r="R16" s="649" t="s">
        <v>896</v>
      </c>
      <c r="S16" s="649" t="s">
        <v>897</v>
      </c>
      <c r="T16" s="684">
        <v>35000000</v>
      </c>
      <c r="U16" s="684">
        <v>300000000</v>
      </c>
      <c r="V16" s="650">
        <v>400000000</v>
      </c>
      <c r="W16" s="650" t="s">
        <v>772</v>
      </c>
    </row>
    <row r="17" spans="2:23" s="639" customFormat="1" ht="24.95" customHeight="1">
      <c r="B17" s="640" t="s">
        <v>773</v>
      </c>
      <c r="C17" s="641" t="s">
        <v>774</v>
      </c>
      <c r="D17" s="651">
        <v>1</v>
      </c>
      <c r="E17" s="652">
        <v>0.84453999999999996</v>
      </c>
      <c r="F17" s="652">
        <v>0.80400000000000005</v>
      </c>
      <c r="G17" s="651">
        <v>1</v>
      </c>
      <c r="H17" s="652">
        <v>0.7319</v>
      </c>
      <c r="I17" s="652">
        <v>0.72313799999999995</v>
      </c>
      <c r="J17" s="651">
        <v>1</v>
      </c>
      <c r="K17" s="651">
        <v>1</v>
      </c>
      <c r="L17" s="652">
        <v>0.82550000000000001</v>
      </c>
      <c r="M17" s="652">
        <v>0.81520199999999998</v>
      </c>
      <c r="N17" s="653">
        <v>0.83199400000000001</v>
      </c>
      <c r="O17" s="653">
        <v>0.82819500000000001</v>
      </c>
      <c r="P17" s="654">
        <v>1</v>
      </c>
      <c r="Q17" s="654">
        <v>1</v>
      </c>
      <c r="R17" s="654">
        <v>1</v>
      </c>
      <c r="S17" s="655">
        <v>1</v>
      </c>
      <c r="T17" s="655">
        <v>1</v>
      </c>
      <c r="U17" s="655">
        <v>1</v>
      </c>
      <c r="V17" s="656">
        <v>1</v>
      </c>
      <c r="W17" s="656" t="s">
        <v>772</v>
      </c>
    </row>
    <row r="18" spans="2:23" s="639" customFormat="1" ht="24.95" customHeight="1">
      <c r="B18" s="640" t="s">
        <v>775</v>
      </c>
      <c r="C18" s="641" t="s">
        <v>776</v>
      </c>
      <c r="D18" s="657">
        <v>1</v>
      </c>
      <c r="E18" s="657">
        <v>1</v>
      </c>
      <c r="F18" s="657">
        <v>1</v>
      </c>
      <c r="G18" s="657">
        <v>1</v>
      </c>
      <c r="H18" s="657">
        <v>1</v>
      </c>
      <c r="I18" s="657">
        <v>1</v>
      </c>
      <c r="J18" s="657">
        <v>1</v>
      </c>
      <c r="K18" s="657">
        <v>1</v>
      </c>
      <c r="L18" s="657">
        <v>1</v>
      </c>
      <c r="M18" s="657">
        <v>1</v>
      </c>
      <c r="N18" s="658">
        <v>1</v>
      </c>
      <c r="O18" s="658">
        <v>1</v>
      </c>
      <c r="P18" s="658">
        <v>1</v>
      </c>
      <c r="Q18" s="658">
        <v>1</v>
      </c>
      <c r="R18" s="658">
        <v>1</v>
      </c>
      <c r="S18" s="658">
        <v>1</v>
      </c>
      <c r="T18" s="658">
        <v>1</v>
      </c>
      <c r="U18" s="658">
        <v>1</v>
      </c>
      <c r="V18" s="658">
        <v>1</v>
      </c>
      <c r="W18" s="658" t="s">
        <v>772</v>
      </c>
    </row>
    <row r="19" spans="2:23" s="639" customFormat="1" ht="24.95" customHeight="1">
      <c r="B19" s="640">
        <v>10</v>
      </c>
      <c r="C19" s="641" t="s">
        <v>777</v>
      </c>
      <c r="D19" s="642" t="s">
        <v>778</v>
      </c>
      <c r="E19" s="642" t="s">
        <v>778</v>
      </c>
      <c r="F19" s="642" t="s">
        <v>778</v>
      </c>
      <c r="G19" s="642" t="s">
        <v>778</v>
      </c>
      <c r="H19" s="642" t="s">
        <v>778</v>
      </c>
      <c r="I19" s="642" t="s">
        <v>778</v>
      </c>
      <c r="J19" s="642" t="s">
        <v>778</v>
      </c>
      <c r="K19" s="642" t="s">
        <v>778</v>
      </c>
      <c r="L19" s="642" t="s">
        <v>778</v>
      </c>
      <c r="M19" s="642" t="s">
        <v>778</v>
      </c>
      <c r="N19" s="643" t="s">
        <v>778</v>
      </c>
      <c r="O19" s="643" t="s">
        <v>778</v>
      </c>
      <c r="P19" s="643" t="s">
        <v>778</v>
      </c>
      <c r="Q19" s="643" t="s">
        <v>778</v>
      </c>
      <c r="R19" s="643" t="s">
        <v>778</v>
      </c>
      <c r="S19" s="643" t="s">
        <v>778</v>
      </c>
      <c r="T19" s="643" t="s">
        <v>778</v>
      </c>
      <c r="U19" s="643" t="s">
        <v>11</v>
      </c>
      <c r="V19" s="643" t="s">
        <v>11</v>
      </c>
      <c r="W19" s="643" t="s">
        <v>11</v>
      </c>
    </row>
    <row r="20" spans="2:23" s="639" customFormat="1" ht="24.95" customHeight="1">
      <c r="B20" s="640">
        <v>11</v>
      </c>
      <c r="C20" s="641" t="s">
        <v>898</v>
      </c>
      <c r="D20" s="659" t="s">
        <v>779</v>
      </c>
      <c r="E20" s="642" t="s">
        <v>780</v>
      </c>
      <c r="F20" s="642" t="s">
        <v>781</v>
      </c>
      <c r="G20" s="642" t="s">
        <v>782</v>
      </c>
      <c r="H20" s="642" t="s">
        <v>783</v>
      </c>
      <c r="I20" s="642" t="s">
        <v>784</v>
      </c>
      <c r="J20" s="642" t="s">
        <v>785</v>
      </c>
      <c r="K20" s="642" t="s">
        <v>786</v>
      </c>
      <c r="L20" s="642" t="s">
        <v>787</v>
      </c>
      <c r="M20" s="642" t="s">
        <v>788</v>
      </c>
      <c r="N20" s="643" t="s">
        <v>789</v>
      </c>
      <c r="O20" s="643" t="s">
        <v>789</v>
      </c>
      <c r="P20" s="643" t="s">
        <v>790</v>
      </c>
      <c r="Q20" s="643" t="s">
        <v>791</v>
      </c>
      <c r="R20" s="643" t="s">
        <v>791</v>
      </c>
      <c r="S20" s="643" t="s">
        <v>899</v>
      </c>
      <c r="T20" s="643" t="s">
        <v>792</v>
      </c>
      <c r="U20" s="643" t="s">
        <v>793</v>
      </c>
      <c r="V20" s="643" t="s">
        <v>900</v>
      </c>
      <c r="W20" s="643" t="s">
        <v>772</v>
      </c>
    </row>
    <row r="21" spans="2:23" s="639" customFormat="1" ht="24.95" customHeight="1">
      <c r="B21" s="640">
        <v>12</v>
      </c>
      <c r="C21" s="641" t="s">
        <v>794</v>
      </c>
      <c r="D21" s="642" t="s">
        <v>795</v>
      </c>
      <c r="E21" s="642" t="s">
        <v>795</v>
      </c>
      <c r="F21" s="642" t="s">
        <v>795</v>
      </c>
      <c r="G21" s="642" t="s">
        <v>795</v>
      </c>
      <c r="H21" s="642" t="s">
        <v>795</v>
      </c>
      <c r="I21" s="642" t="s">
        <v>795</v>
      </c>
      <c r="J21" s="642" t="s">
        <v>795</v>
      </c>
      <c r="K21" s="642" t="s">
        <v>795</v>
      </c>
      <c r="L21" s="642" t="s">
        <v>795</v>
      </c>
      <c r="M21" s="642" t="s">
        <v>795</v>
      </c>
      <c r="N21" s="643" t="s">
        <v>795</v>
      </c>
      <c r="O21" s="643" t="s">
        <v>795</v>
      </c>
      <c r="P21" s="643" t="s">
        <v>795</v>
      </c>
      <c r="Q21" s="643" t="s">
        <v>795</v>
      </c>
      <c r="R21" s="643" t="s">
        <v>795</v>
      </c>
      <c r="S21" s="643" t="s">
        <v>795</v>
      </c>
      <c r="T21" s="643" t="s">
        <v>796</v>
      </c>
      <c r="U21" s="643" t="s">
        <v>796</v>
      </c>
      <c r="V21" s="643" t="s">
        <v>796</v>
      </c>
      <c r="W21" s="832" t="s">
        <v>797</v>
      </c>
    </row>
    <row r="22" spans="2:23" s="639" customFormat="1" ht="24.95" customHeight="1">
      <c r="B22" s="640">
        <v>13</v>
      </c>
      <c r="C22" s="641" t="s">
        <v>901</v>
      </c>
      <c r="D22" s="659" t="s">
        <v>798</v>
      </c>
      <c r="E22" s="642" t="s">
        <v>799</v>
      </c>
      <c r="F22" s="642" t="s">
        <v>800</v>
      </c>
      <c r="G22" s="642" t="s">
        <v>801</v>
      </c>
      <c r="H22" s="642" t="s">
        <v>802</v>
      </c>
      <c r="I22" s="642" t="s">
        <v>803</v>
      </c>
      <c r="J22" s="642" t="s">
        <v>804</v>
      </c>
      <c r="K22" s="642" t="s">
        <v>805</v>
      </c>
      <c r="L22" s="642" t="s">
        <v>806</v>
      </c>
      <c r="M22" s="642" t="s">
        <v>807</v>
      </c>
      <c r="N22" s="643" t="s">
        <v>808</v>
      </c>
      <c r="O22" s="643" t="s">
        <v>809</v>
      </c>
      <c r="P22" s="643" t="s">
        <v>810</v>
      </c>
      <c r="Q22" s="643" t="s">
        <v>811</v>
      </c>
      <c r="R22" s="643" t="s">
        <v>811</v>
      </c>
      <c r="S22" s="643" t="s">
        <v>902</v>
      </c>
      <c r="T22" s="643" t="s">
        <v>797</v>
      </c>
      <c r="U22" s="643" t="s">
        <v>797</v>
      </c>
      <c r="V22" s="643" t="s">
        <v>772</v>
      </c>
      <c r="W22" s="643" t="s">
        <v>772</v>
      </c>
    </row>
    <row r="23" spans="2:23" s="639" customFormat="1" ht="36" customHeight="1">
      <c r="B23" s="640">
        <v>14</v>
      </c>
      <c r="C23" s="641" t="s">
        <v>903</v>
      </c>
      <c r="D23" s="642" t="s">
        <v>812</v>
      </c>
      <c r="E23" s="642" t="s">
        <v>812</v>
      </c>
      <c r="F23" s="642" t="s">
        <v>812</v>
      </c>
      <c r="G23" s="642" t="s">
        <v>812</v>
      </c>
      <c r="H23" s="642" t="s">
        <v>812</v>
      </c>
      <c r="I23" s="642" t="s">
        <v>812</v>
      </c>
      <c r="J23" s="642" t="s">
        <v>812</v>
      </c>
      <c r="K23" s="642" t="s">
        <v>812</v>
      </c>
      <c r="L23" s="642" t="s">
        <v>812</v>
      </c>
      <c r="M23" s="642" t="s">
        <v>812</v>
      </c>
      <c r="N23" s="643" t="s">
        <v>812</v>
      </c>
      <c r="O23" s="643" t="s">
        <v>812</v>
      </c>
      <c r="P23" s="643" t="s">
        <v>772</v>
      </c>
      <c r="Q23" s="643" t="s">
        <v>812</v>
      </c>
      <c r="R23" s="643" t="s">
        <v>812</v>
      </c>
      <c r="S23" s="643" t="s">
        <v>812</v>
      </c>
      <c r="T23" s="643" t="s">
        <v>812</v>
      </c>
      <c r="U23" s="643" t="s">
        <v>812</v>
      </c>
      <c r="V23" s="643" t="s">
        <v>812</v>
      </c>
      <c r="W23" s="643" t="s">
        <v>772</v>
      </c>
    </row>
    <row r="24" spans="2:23" s="639" customFormat="1" ht="135" customHeight="1">
      <c r="B24" s="640">
        <v>15</v>
      </c>
      <c r="C24" s="641" t="s">
        <v>904</v>
      </c>
      <c r="D24" s="642" t="s">
        <v>814</v>
      </c>
      <c r="E24" s="642" t="s">
        <v>814</v>
      </c>
      <c r="F24" s="642" t="s">
        <v>814</v>
      </c>
      <c r="G24" s="642" t="s">
        <v>814</v>
      </c>
      <c r="H24" s="642" t="s">
        <v>814</v>
      </c>
      <c r="I24" s="642" t="s">
        <v>814</v>
      </c>
      <c r="J24" s="642" t="s">
        <v>814</v>
      </c>
      <c r="K24" s="642" t="s">
        <v>814</v>
      </c>
      <c r="L24" s="642" t="s">
        <v>814</v>
      </c>
      <c r="M24" s="642" t="s">
        <v>814</v>
      </c>
      <c r="N24" s="643" t="s">
        <v>814</v>
      </c>
      <c r="O24" s="643" t="s">
        <v>814</v>
      </c>
      <c r="P24" s="660" t="s">
        <v>815</v>
      </c>
      <c r="Q24" s="643" t="s">
        <v>816</v>
      </c>
      <c r="R24" s="643" t="s">
        <v>817</v>
      </c>
      <c r="S24" s="643" t="s">
        <v>905</v>
      </c>
      <c r="T24" s="643" t="s">
        <v>818</v>
      </c>
      <c r="U24" s="643" t="s">
        <v>819</v>
      </c>
      <c r="V24" s="643" t="s">
        <v>906</v>
      </c>
      <c r="W24" s="643" t="s">
        <v>772</v>
      </c>
    </row>
    <row r="25" spans="2:23" s="639" customFormat="1" ht="36" customHeight="1">
      <c r="B25" s="640">
        <v>16</v>
      </c>
      <c r="C25" s="661" t="s">
        <v>907</v>
      </c>
      <c r="D25" s="642" t="s">
        <v>772</v>
      </c>
      <c r="E25" s="642" t="s">
        <v>772</v>
      </c>
      <c r="F25" s="642" t="s">
        <v>772</v>
      </c>
      <c r="G25" s="642" t="s">
        <v>772</v>
      </c>
      <c r="H25" s="642" t="s">
        <v>772</v>
      </c>
      <c r="I25" s="642" t="s">
        <v>772</v>
      </c>
      <c r="J25" s="642" t="s">
        <v>772</v>
      </c>
      <c r="K25" s="642" t="s">
        <v>772</v>
      </c>
      <c r="L25" s="642" t="s">
        <v>772</v>
      </c>
      <c r="M25" s="642" t="s">
        <v>772</v>
      </c>
      <c r="N25" s="662" t="s">
        <v>772</v>
      </c>
      <c r="O25" s="662" t="s">
        <v>772</v>
      </c>
      <c r="P25" s="662" t="s">
        <v>772</v>
      </c>
      <c r="Q25" s="662" t="s">
        <v>772</v>
      </c>
      <c r="R25" s="662" t="s">
        <v>772</v>
      </c>
      <c r="S25" s="643" t="s">
        <v>772</v>
      </c>
      <c r="T25" s="643" t="s">
        <v>820</v>
      </c>
      <c r="U25" s="643" t="s">
        <v>820</v>
      </c>
      <c r="V25" s="643" t="s">
        <v>908</v>
      </c>
      <c r="W25" s="643" t="s">
        <v>772</v>
      </c>
    </row>
    <row r="26" spans="2:23" s="648" customFormat="1" ht="24.95" customHeight="1">
      <c r="B26" s="644" t="s">
        <v>821</v>
      </c>
      <c r="C26" s="663"/>
      <c r="D26" s="646"/>
      <c r="E26" s="646"/>
      <c r="F26" s="646"/>
      <c r="G26" s="646"/>
      <c r="H26" s="646"/>
      <c r="I26" s="646"/>
      <c r="J26" s="646"/>
      <c r="K26" s="646"/>
      <c r="L26" s="646"/>
      <c r="M26" s="646"/>
      <c r="N26" s="646"/>
      <c r="O26" s="646"/>
      <c r="P26" s="646"/>
      <c r="Q26" s="646"/>
      <c r="R26" s="646"/>
      <c r="S26" s="646"/>
      <c r="T26" s="646"/>
      <c r="U26" s="646"/>
      <c r="V26" s="646"/>
      <c r="W26" s="646"/>
    </row>
    <row r="27" spans="2:23" s="639" customFormat="1" ht="24.95" customHeight="1">
      <c r="B27" s="640">
        <v>17</v>
      </c>
      <c r="C27" s="641" t="s">
        <v>822</v>
      </c>
      <c r="D27" s="642" t="s">
        <v>823</v>
      </c>
      <c r="E27" s="642" t="s">
        <v>824</v>
      </c>
      <c r="F27" s="642" t="s">
        <v>824</v>
      </c>
      <c r="G27" s="642" t="s">
        <v>824</v>
      </c>
      <c r="H27" s="642" t="s">
        <v>824</v>
      </c>
      <c r="I27" s="642" t="s">
        <v>824</v>
      </c>
      <c r="J27" s="642" t="s">
        <v>823</v>
      </c>
      <c r="K27" s="642" t="s">
        <v>823</v>
      </c>
      <c r="L27" s="642" t="s">
        <v>824</v>
      </c>
      <c r="M27" s="642" t="s">
        <v>824</v>
      </c>
      <c r="N27" s="643" t="s">
        <v>824</v>
      </c>
      <c r="O27" s="643" t="s">
        <v>824</v>
      </c>
      <c r="P27" s="643" t="s">
        <v>824</v>
      </c>
      <c r="Q27" s="643" t="s">
        <v>825</v>
      </c>
      <c r="R27" s="643" t="s">
        <v>823</v>
      </c>
      <c r="S27" s="643" t="s">
        <v>823</v>
      </c>
      <c r="T27" s="643" t="s">
        <v>823</v>
      </c>
      <c r="U27" s="643" t="s">
        <v>826</v>
      </c>
      <c r="V27" s="643" t="s">
        <v>824</v>
      </c>
      <c r="W27" s="643" t="s">
        <v>823</v>
      </c>
    </row>
    <row r="28" spans="2:23" s="639" customFormat="1" ht="84.95" customHeight="1">
      <c r="B28" s="640">
        <v>18</v>
      </c>
      <c r="C28" s="661" t="s">
        <v>827</v>
      </c>
      <c r="D28" s="642" t="s">
        <v>828</v>
      </c>
      <c r="E28" s="664">
        <v>9.3100000000000002E-2</v>
      </c>
      <c r="F28" s="665">
        <v>8.5190000000000002E-2</v>
      </c>
      <c r="G28" s="665">
        <v>6.3829999999999998E-2</v>
      </c>
      <c r="H28" s="665">
        <v>7.1499999999999994E-2</v>
      </c>
      <c r="I28" s="665">
        <v>7.0099999999999996E-2</v>
      </c>
      <c r="J28" s="642" t="s">
        <v>828</v>
      </c>
      <c r="K28" s="642" t="s">
        <v>828</v>
      </c>
      <c r="L28" s="664">
        <v>0.09</v>
      </c>
      <c r="M28" s="664">
        <v>0.09</v>
      </c>
      <c r="N28" s="666">
        <v>9.1495999999999994E-2</v>
      </c>
      <c r="O28" s="666">
        <v>0.09</v>
      </c>
      <c r="P28" s="666">
        <v>0.13</v>
      </c>
      <c r="Q28" s="643" t="s">
        <v>829</v>
      </c>
      <c r="R28" s="643" t="s">
        <v>830</v>
      </c>
      <c r="S28" s="643" t="s">
        <v>830</v>
      </c>
      <c r="T28" s="643" t="s">
        <v>831</v>
      </c>
      <c r="U28" s="643" t="s">
        <v>832</v>
      </c>
      <c r="V28" s="643" t="s">
        <v>909</v>
      </c>
      <c r="W28" s="643" t="s">
        <v>772</v>
      </c>
    </row>
    <row r="29" spans="2:23" s="639" customFormat="1" ht="24.95" customHeight="1">
      <c r="B29" s="640">
        <v>19</v>
      </c>
      <c r="C29" s="641" t="s">
        <v>833</v>
      </c>
      <c r="D29" s="642" t="s">
        <v>813</v>
      </c>
      <c r="E29" s="642" t="s">
        <v>813</v>
      </c>
      <c r="F29" s="642" t="s">
        <v>813</v>
      </c>
      <c r="G29" s="642" t="s">
        <v>813</v>
      </c>
      <c r="H29" s="642" t="s">
        <v>813</v>
      </c>
      <c r="I29" s="642" t="s">
        <v>813</v>
      </c>
      <c r="J29" s="642" t="s">
        <v>813</v>
      </c>
      <c r="K29" s="642" t="s">
        <v>813</v>
      </c>
      <c r="L29" s="642" t="s">
        <v>813</v>
      </c>
      <c r="M29" s="642" t="s">
        <v>813</v>
      </c>
      <c r="N29" s="643" t="s">
        <v>813</v>
      </c>
      <c r="O29" s="643" t="s">
        <v>813</v>
      </c>
      <c r="P29" s="643" t="s">
        <v>813</v>
      </c>
      <c r="Q29" s="643" t="s">
        <v>813</v>
      </c>
      <c r="R29" s="643" t="s">
        <v>813</v>
      </c>
      <c r="S29" s="643" t="s">
        <v>813</v>
      </c>
      <c r="T29" s="643" t="s">
        <v>813</v>
      </c>
      <c r="U29" s="643" t="s">
        <v>813</v>
      </c>
      <c r="V29" s="643" t="s">
        <v>813</v>
      </c>
      <c r="W29" s="643" t="s">
        <v>772</v>
      </c>
    </row>
    <row r="30" spans="2:23" s="639" customFormat="1" ht="30" customHeight="1">
      <c r="B30" s="640" t="s">
        <v>72</v>
      </c>
      <c r="C30" s="661" t="s">
        <v>910</v>
      </c>
      <c r="D30" s="642" t="s">
        <v>834</v>
      </c>
      <c r="E30" s="642" t="s">
        <v>834</v>
      </c>
      <c r="F30" s="642" t="s">
        <v>834</v>
      </c>
      <c r="G30" s="642" t="s">
        <v>834</v>
      </c>
      <c r="H30" s="642" t="s">
        <v>834</v>
      </c>
      <c r="I30" s="643" t="s">
        <v>834</v>
      </c>
      <c r="J30" s="643" t="s">
        <v>834</v>
      </c>
      <c r="K30" s="643" t="s">
        <v>834</v>
      </c>
      <c r="L30" s="643" t="s">
        <v>834</v>
      </c>
      <c r="M30" s="643" t="s">
        <v>834</v>
      </c>
      <c r="N30" s="643" t="s">
        <v>834</v>
      </c>
      <c r="O30" s="643" t="s">
        <v>834</v>
      </c>
      <c r="P30" s="643" t="s">
        <v>834</v>
      </c>
      <c r="Q30" s="643" t="s">
        <v>834</v>
      </c>
      <c r="R30" s="643" t="s">
        <v>834</v>
      </c>
      <c r="S30" s="643" t="s">
        <v>834</v>
      </c>
      <c r="T30" s="643" t="s">
        <v>834</v>
      </c>
      <c r="U30" s="643" t="s">
        <v>911</v>
      </c>
      <c r="V30" s="643" t="s">
        <v>911</v>
      </c>
      <c r="W30" s="643" t="s">
        <v>911</v>
      </c>
    </row>
    <row r="31" spans="2:23" s="639" customFormat="1" ht="39" customHeight="1">
      <c r="B31" s="640" t="s">
        <v>75</v>
      </c>
      <c r="C31" s="661" t="s">
        <v>835</v>
      </c>
      <c r="D31" s="642" t="s">
        <v>834</v>
      </c>
      <c r="E31" s="642" t="s">
        <v>834</v>
      </c>
      <c r="F31" s="642" t="s">
        <v>834</v>
      </c>
      <c r="G31" s="642" t="s">
        <v>834</v>
      </c>
      <c r="H31" s="642" t="s">
        <v>834</v>
      </c>
      <c r="I31" s="643" t="s">
        <v>834</v>
      </c>
      <c r="J31" s="643" t="s">
        <v>834</v>
      </c>
      <c r="K31" s="643" t="s">
        <v>834</v>
      </c>
      <c r="L31" s="643" t="s">
        <v>834</v>
      </c>
      <c r="M31" s="643" t="s">
        <v>834</v>
      </c>
      <c r="N31" s="643" t="s">
        <v>834</v>
      </c>
      <c r="O31" s="643" t="s">
        <v>834</v>
      </c>
      <c r="P31" s="643" t="s">
        <v>834</v>
      </c>
      <c r="Q31" s="643" t="s">
        <v>834</v>
      </c>
      <c r="R31" s="643" t="s">
        <v>834</v>
      </c>
      <c r="S31" s="643" t="s">
        <v>834</v>
      </c>
      <c r="T31" s="643" t="s">
        <v>834</v>
      </c>
      <c r="U31" s="643" t="s">
        <v>911</v>
      </c>
      <c r="V31" s="643" t="s">
        <v>911</v>
      </c>
      <c r="W31" s="643" t="s">
        <v>772</v>
      </c>
    </row>
    <row r="32" spans="2:23" s="639" customFormat="1" ht="24.95" customHeight="1">
      <c r="B32" s="640">
        <v>21</v>
      </c>
      <c r="C32" s="661" t="s">
        <v>912</v>
      </c>
      <c r="D32" s="642" t="s">
        <v>813</v>
      </c>
      <c r="E32" s="642" t="s">
        <v>813</v>
      </c>
      <c r="F32" s="642" t="s">
        <v>813</v>
      </c>
      <c r="G32" s="642" t="s">
        <v>813</v>
      </c>
      <c r="H32" s="642" t="s">
        <v>813</v>
      </c>
      <c r="I32" s="643" t="s">
        <v>813</v>
      </c>
      <c r="J32" s="643" t="s">
        <v>813</v>
      </c>
      <c r="K32" s="643" t="s">
        <v>813</v>
      </c>
      <c r="L32" s="643" t="s">
        <v>813</v>
      </c>
      <c r="M32" s="643" t="s">
        <v>813</v>
      </c>
      <c r="N32" s="643" t="s">
        <v>813</v>
      </c>
      <c r="O32" s="643" t="s">
        <v>813</v>
      </c>
      <c r="P32" s="643" t="s">
        <v>813</v>
      </c>
      <c r="Q32" s="643" t="s">
        <v>813</v>
      </c>
      <c r="R32" s="643" t="s">
        <v>813</v>
      </c>
      <c r="S32" s="643" t="s">
        <v>813</v>
      </c>
      <c r="T32" s="643" t="s">
        <v>812</v>
      </c>
      <c r="U32" s="643" t="s">
        <v>813</v>
      </c>
      <c r="V32" s="643" t="s">
        <v>813</v>
      </c>
      <c r="W32" s="643" t="s">
        <v>772</v>
      </c>
    </row>
    <row r="33" spans="2:23" s="639" customFormat="1" ht="24.95" customHeight="1">
      <c r="B33" s="640">
        <v>22</v>
      </c>
      <c r="C33" s="661" t="s">
        <v>836</v>
      </c>
      <c r="D33" s="642" t="s">
        <v>772</v>
      </c>
      <c r="E33" s="642" t="s">
        <v>772</v>
      </c>
      <c r="F33" s="642" t="s">
        <v>772</v>
      </c>
      <c r="G33" s="642" t="s">
        <v>772</v>
      </c>
      <c r="H33" s="642" t="s">
        <v>772</v>
      </c>
      <c r="I33" s="643" t="s">
        <v>772</v>
      </c>
      <c r="J33" s="643" t="s">
        <v>772</v>
      </c>
      <c r="K33" s="643" t="s">
        <v>772</v>
      </c>
      <c r="L33" s="643" t="s">
        <v>772</v>
      </c>
      <c r="M33" s="643" t="s">
        <v>772</v>
      </c>
      <c r="N33" s="643" t="s">
        <v>772</v>
      </c>
      <c r="O33" s="643" t="s">
        <v>772</v>
      </c>
      <c r="P33" s="643" t="s">
        <v>772</v>
      </c>
      <c r="Q33" s="643" t="s">
        <v>772</v>
      </c>
      <c r="R33" s="643" t="s">
        <v>772</v>
      </c>
      <c r="S33" s="643" t="s">
        <v>772</v>
      </c>
      <c r="T33" s="643" t="s">
        <v>838</v>
      </c>
      <c r="U33" s="643" t="s">
        <v>837</v>
      </c>
      <c r="V33" s="643" t="s">
        <v>837</v>
      </c>
      <c r="W33" s="643" t="s">
        <v>837</v>
      </c>
    </row>
    <row r="34" spans="2:23" s="639" customFormat="1" ht="24.95" customHeight="1">
      <c r="B34" s="640">
        <v>23</v>
      </c>
      <c r="C34" s="661" t="s">
        <v>839</v>
      </c>
      <c r="D34" s="642" t="s">
        <v>840</v>
      </c>
      <c r="E34" s="642" t="s">
        <v>840</v>
      </c>
      <c r="F34" s="642" t="s">
        <v>840</v>
      </c>
      <c r="G34" s="642" t="s">
        <v>840</v>
      </c>
      <c r="H34" s="642" t="s">
        <v>840</v>
      </c>
      <c r="I34" s="643" t="s">
        <v>840</v>
      </c>
      <c r="J34" s="643" t="s">
        <v>840</v>
      </c>
      <c r="K34" s="643" t="s">
        <v>840</v>
      </c>
      <c r="L34" s="643" t="s">
        <v>840</v>
      </c>
      <c r="M34" s="643" t="s">
        <v>840</v>
      </c>
      <c r="N34" s="643" t="s">
        <v>840</v>
      </c>
      <c r="O34" s="643" t="s">
        <v>840</v>
      </c>
      <c r="P34" s="643" t="s">
        <v>840</v>
      </c>
      <c r="Q34" s="643" t="s">
        <v>840</v>
      </c>
      <c r="R34" s="643" t="s">
        <v>840</v>
      </c>
      <c r="S34" s="643" t="s">
        <v>840</v>
      </c>
      <c r="T34" s="643" t="s">
        <v>840</v>
      </c>
      <c r="U34" s="643" t="s">
        <v>840</v>
      </c>
      <c r="V34" s="643" t="s">
        <v>840</v>
      </c>
      <c r="W34" s="643" t="s">
        <v>840</v>
      </c>
    </row>
    <row r="35" spans="2:23" s="639" customFormat="1" ht="24.95" customHeight="1">
      <c r="B35" s="640">
        <v>24</v>
      </c>
      <c r="C35" s="661" t="s">
        <v>841</v>
      </c>
      <c r="D35" s="642" t="s">
        <v>772</v>
      </c>
      <c r="E35" s="642" t="s">
        <v>772</v>
      </c>
      <c r="F35" s="642" t="s">
        <v>772</v>
      </c>
      <c r="G35" s="642" t="s">
        <v>772</v>
      </c>
      <c r="H35" s="642" t="s">
        <v>772</v>
      </c>
      <c r="I35" s="643" t="s">
        <v>772</v>
      </c>
      <c r="J35" s="643" t="s">
        <v>772</v>
      </c>
      <c r="K35" s="643" t="s">
        <v>772</v>
      </c>
      <c r="L35" s="643" t="s">
        <v>772</v>
      </c>
      <c r="M35" s="643" t="s">
        <v>772</v>
      </c>
      <c r="N35" s="643" t="s">
        <v>772</v>
      </c>
      <c r="O35" s="643" t="s">
        <v>772</v>
      </c>
      <c r="P35" s="643" t="s">
        <v>772</v>
      </c>
      <c r="Q35" s="643" t="s">
        <v>772</v>
      </c>
      <c r="R35" s="643" t="s">
        <v>772</v>
      </c>
      <c r="S35" s="643" t="s">
        <v>772</v>
      </c>
      <c r="T35" s="643" t="s">
        <v>772</v>
      </c>
      <c r="U35" s="643" t="s">
        <v>772</v>
      </c>
      <c r="V35" s="643" t="s">
        <v>772</v>
      </c>
      <c r="W35" s="643" t="s">
        <v>772</v>
      </c>
    </row>
    <row r="36" spans="2:23" s="639" customFormat="1" ht="24.95" customHeight="1">
      <c r="B36" s="640">
        <v>25</v>
      </c>
      <c r="C36" s="661" t="s">
        <v>842</v>
      </c>
      <c r="D36" s="642" t="s">
        <v>772</v>
      </c>
      <c r="E36" s="642" t="s">
        <v>772</v>
      </c>
      <c r="F36" s="642" t="s">
        <v>772</v>
      </c>
      <c r="G36" s="642" t="s">
        <v>772</v>
      </c>
      <c r="H36" s="642" t="s">
        <v>772</v>
      </c>
      <c r="I36" s="643" t="s">
        <v>772</v>
      </c>
      <c r="J36" s="643" t="s">
        <v>772</v>
      </c>
      <c r="K36" s="643" t="s">
        <v>772</v>
      </c>
      <c r="L36" s="643" t="s">
        <v>772</v>
      </c>
      <c r="M36" s="643" t="s">
        <v>772</v>
      </c>
      <c r="N36" s="643" t="s">
        <v>772</v>
      </c>
      <c r="O36" s="643" t="s">
        <v>772</v>
      </c>
      <c r="P36" s="643" t="s">
        <v>772</v>
      </c>
      <c r="Q36" s="643" t="s">
        <v>772</v>
      </c>
      <c r="R36" s="643" t="s">
        <v>772</v>
      </c>
      <c r="S36" s="643" t="s">
        <v>772</v>
      </c>
      <c r="T36" s="643" t="s">
        <v>772</v>
      </c>
      <c r="U36" s="643" t="s">
        <v>772</v>
      </c>
      <c r="V36" s="643" t="s">
        <v>772</v>
      </c>
      <c r="W36" s="643" t="s">
        <v>772</v>
      </c>
    </row>
    <row r="37" spans="2:23" s="639" customFormat="1" ht="24.95" customHeight="1">
      <c r="B37" s="640">
        <v>26</v>
      </c>
      <c r="C37" s="661" t="s">
        <v>843</v>
      </c>
      <c r="D37" s="642" t="s">
        <v>772</v>
      </c>
      <c r="E37" s="642" t="s">
        <v>772</v>
      </c>
      <c r="F37" s="642" t="s">
        <v>772</v>
      </c>
      <c r="G37" s="642" t="s">
        <v>772</v>
      </c>
      <c r="H37" s="642" t="s">
        <v>772</v>
      </c>
      <c r="I37" s="643" t="s">
        <v>772</v>
      </c>
      <c r="J37" s="643" t="s">
        <v>772</v>
      </c>
      <c r="K37" s="643" t="s">
        <v>772</v>
      </c>
      <c r="L37" s="643" t="s">
        <v>772</v>
      </c>
      <c r="M37" s="643" t="s">
        <v>772</v>
      </c>
      <c r="N37" s="643" t="s">
        <v>772</v>
      </c>
      <c r="O37" s="643" t="s">
        <v>772</v>
      </c>
      <c r="P37" s="643" t="s">
        <v>772</v>
      </c>
      <c r="Q37" s="643" t="s">
        <v>772</v>
      </c>
      <c r="R37" s="643" t="s">
        <v>772</v>
      </c>
      <c r="S37" s="643" t="s">
        <v>772</v>
      </c>
      <c r="T37" s="643" t="s">
        <v>772</v>
      </c>
      <c r="U37" s="643" t="s">
        <v>772</v>
      </c>
      <c r="V37" s="643" t="s">
        <v>772</v>
      </c>
      <c r="W37" s="643" t="s">
        <v>772</v>
      </c>
    </row>
    <row r="38" spans="2:23" s="639" customFormat="1" ht="24.95" customHeight="1">
      <c r="B38" s="640">
        <v>27</v>
      </c>
      <c r="C38" s="661" t="s">
        <v>844</v>
      </c>
      <c r="D38" s="642" t="s">
        <v>772</v>
      </c>
      <c r="E38" s="642" t="s">
        <v>772</v>
      </c>
      <c r="F38" s="642" t="s">
        <v>772</v>
      </c>
      <c r="G38" s="642" t="s">
        <v>772</v>
      </c>
      <c r="H38" s="642" t="s">
        <v>772</v>
      </c>
      <c r="I38" s="643" t="s">
        <v>772</v>
      </c>
      <c r="J38" s="643" t="s">
        <v>772</v>
      </c>
      <c r="K38" s="643" t="s">
        <v>772</v>
      </c>
      <c r="L38" s="643" t="s">
        <v>772</v>
      </c>
      <c r="M38" s="643" t="s">
        <v>772</v>
      </c>
      <c r="N38" s="643" t="s">
        <v>772</v>
      </c>
      <c r="O38" s="643" t="s">
        <v>772</v>
      </c>
      <c r="P38" s="643" t="s">
        <v>772</v>
      </c>
      <c r="Q38" s="643" t="s">
        <v>772</v>
      </c>
      <c r="R38" s="643" t="s">
        <v>772</v>
      </c>
      <c r="S38" s="643" t="s">
        <v>772</v>
      </c>
      <c r="T38" s="643" t="s">
        <v>772</v>
      </c>
      <c r="U38" s="643" t="s">
        <v>772</v>
      </c>
      <c r="V38" s="643" t="s">
        <v>772</v>
      </c>
      <c r="W38" s="643" t="s">
        <v>772</v>
      </c>
    </row>
    <row r="39" spans="2:23" s="639" customFormat="1" ht="39" customHeight="1">
      <c r="B39" s="640">
        <v>28</v>
      </c>
      <c r="C39" s="661" t="s">
        <v>845</v>
      </c>
      <c r="D39" s="642" t="s">
        <v>772</v>
      </c>
      <c r="E39" s="642" t="s">
        <v>772</v>
      </c>
      <c r="F39" s="642" t="s">
        <v>772</v>
      </c>
      <c r="G39" s="642" t="s">
        <v>772</v>
      </c>
      <c r="H39" s="642" t="s">
        <v>772</v>
      </c>
      <c r="I39" s="643" t="s">
        <v>772</v>
      </c>
      <c r="J39" s="643" t="s">
        <v>772</v>
      </c>
      <c r="K39" s="643" t="s">
        <v>772</v>
      </c>
      <c r="L39" s="643" t="s">
        <v>772</v>
      </c>
      <c r="M39" s="643" t="s">
        <v>772</v>
      </c>
      <c r="N39" s="643" t="s">
        <v>772</v>
      </c>
      <c r="O39" s="643" t="s">
        <v>772</v>
      </c>
      <c r="P39" s="643" t="s">
        <v>772</v>
      </c>
      <c r="Q39" s="643" t="s">
        <v>772</v>
      </c>
      <c r="R39" s="643" t="s">
        <v>772</v>
      </c>
      <c r="S39" s="643" t="s">
        <v>772</v>
      </c>
      <c r="T39" s="643" t="s">
        <v>772</v>
      </c>
      <c r="U39" s="643" t="s">
        <v>772</v>
      </c>
      <c r="V39" s="643" t="s">
        <v>772</v>
      </c>
      <c r="W39" s="643" t="s">
        <v>772</v>
      </c>
    </row>
    <row r="40" spans="2:23" s="639" customFormat="1" ht="39" customHeight="1">
      <c r="B40" s="640">
        <v>29</v>
      </c>
      <c r="C40" s="661" t="s">
        <v>846</v>
      </c>
      <c r="D40" s="667" t="s">
        <v>772</v>
      </c>
      <c r="E40" s="667" t="s">
        <v>772</v>
      </c>
      <c r="F40" s="667" t="s">
        <v>772</v>
      </c>
      <c r="G40" s="667" t="s">
        <v>772</v>
      </c>
      <c r="H40" s="667" t="s">
        <v>772</v>
      </c>
      <c r="I40" s="668" t="s">
        <v>772</v>
      </c>
      <c r="J40" s="668" t="s">
        <v>772</v>
      </c>
      <c r="K40" s="668" t="s">
        <v>772</v>
      </c>
      <c r="L40" s="668" t="s">
        <v>772</v>
      </c>
      <c r="M40" s="668" t="s">
        <v>772</v>
      </c>
      <c r="N40" s="668" t="s">
        <v>772</v>
      </c>
      <c r="O40" s="668" t="s">
        <v>772</v>
      </c>
      <c r="P40" s="668" t="s">
        <v>772</v>
      </c>
      <c r="Q40" s="668" t="s">
        <v>772</v>
      </c>
      <c r="R40" s="668" t="s">
        <v>772</v>
      </c>
      <c r="S40" s="668" t="s">
        <v>772</v>
      </c>
      <c r="T40" s="668" t="s">
        <v>772</v>
      </c>
      <c r="U40" s="668" t="s">
        <v>772</v>
      </c>
      <c r="V40" s="668" t="s">
        <v>772</v>
      </c>
      <c r="W40" s="668" t="s">
        <v>772</v>
      </c>
    </row>
    <row r="41" spans="2:23" s="639" customFormat="1" ht="24.95" customHeight="1">
      <c r="B41" s="640">
        <v>30</v>
      </c>
      <c r="C41" s="661" t="s">
        <v>847</v>
      </c>
      <c r="D41" s="642" t="s">
        <v>813</v>
      </c>
      <c r="E41" s="642" t="s">
        <v>813</v>
      </c>
      <c r="F41" s="642" t="s">
        <v>813</v>
      </c>
      <c r="G41" s="642" t="s">
        <v>813</v>
      </c>
      <c r="H41" s="642" t="s">
        <v>813</v>
      </c>
      <c r="I41" s="643" t="s">
        <v>813</v>
      </c>
      <c r="J41" s="643" t="s">
        <v>813</v>
      </c>
      <c r="K41" s="643" t="s">
        <v>813</v>
      </c>
      <c r="L41" s="643" t="s">
        <v>813</v>
      </c>
      <c r="M41" s="643" t="s">
        <v>813</v>
      </c>
      <c r="N41" s="643" t="s">
        <v>813</v>
      </c>
      <c r="O41" s="643" t="s">
        <v>813</v>
      </c>
      <c r="P41" s="643" t="s">
        <v>813</v>
      </c>
      <c r="Q41" s="643" t="s">
        <v>772</v>
      </c>
      <c r="R41" s="643" t="s">
        <v>772</v>
      </c>
      <c r="S41" s="643" t="s">
        <v>813</v>
      </c>
      <c r="T41" s="643" t="s">
        <v>812</v>
      </c>
      <c r="U41" s="668" t="s">
        <v>812</v>
      </c>
      <c r="V41" s="668" t="s">
        <v>812</v>
      </c>
      <c r="W41" s="668" t="s">
        <v>813</v>
      </c>
    </row>
    <row r="42" spans="2:23" s="639" customFormat="1" ht="24.95" customHeight="1">
      <c r="B42" s="640">
        <v>31</v>
      </c>
      <c r="C42" s="661" t="s">
        <v>848</v>
      </c>
      <c r="D42" s="642" t="s">
        <v>772</v>
      </c>
      <c r="E42" s="642" t="s">
        <v>772</v>
      </c>
      <c r="F42" s="642" t="s">
        <v>772</v>
      </c>
      <c r="G42" s="642" t="s">
        <v>772</v>
      </c>
      <c r="H42" s="642" t="s">
        <v>772</v>
      </c>
      <c r="I42" s="643" t="s">
        <v>772</v>
      </c>
      <c r="J42" s="643" t="s">
        <v>772</v>
      </c>
      <c r="K42" s="643" t="s">
        <v>772</v>
      </c>
      <c r="L42" s="643" t="s">
        <v>772</v>
      </c>
      <c r="M42" s="643" t="s">
        <v>772</v>
      </c>
      <c r="N42" s="643" t="s">
        <v>772</v>
      </c>
      <c r="O42" s="643" t="s">
        <v>772</v>
      </c>
      <c r="P42" s="643" t="s">
        <v>772</v>
      </c>
      <c r="Q42" s="643" t="s">
        <v>772</v>
      </c>
      <c r="R42" s="643" t="s">
        <v>772</v>
      </c>
      <c r="S42" s="643" t="s">
        <v>772</v>
      </c>
      <c r="T42" s="643" t="s">
        <v>772</v>
      </c>
      <c r="U42" s="643" t="s">
        <v>772</v>
      </c>
      <c r="V42" s="643" t="s">
        <v>913</v>
      </c>
      <c r="W42" s="643" t="s">
        <v>772</v>
      </c>
    </row>
    <row r="43" spans="2:23" s="639" customFormat="1" ht="24.95" customHeight="1">
      <c r="B43" s="634">
        <v>32</v>
      </c>
      <c r="C43" s="669" t="s">
        <v>849</v>
      </c>
      <c r="D43" s="636" t="s">
        <v>772</v>
      </c>
      <c r="E43" s="636" t="s">
        <v>772</v>
      </c>
      <c r="F43" s="636" t="s">
        <v>772</v>
      </c>
      <c r="G43" s="636" t="s">
        <v>772</v>
      </c>
      <c r="H43" s="636" t="s">
        <v>772</v>
      </c>
      <c r="I43" s="643" t="s">
        <v>772</v>
      </c>
      <c r="J43" s="643" t="s">
        <v>772</v>
      </c>
      <c r="K43" s="643" t="s">
        <v>772</v>
      </c>
      <c r="L43" s="643" t="s">
        <v>772</v>
      </c>
      <c r="M43" s="643" t="s">
        <v>772</v>
      </c>
      <c r="N43" s="643" t="s">
        <v>772</v>
      </c>
      <c r="O43" s="643" t="s">
        <v>772</v>
      </c>
      <c r="P43" s="643" t="s">
        <v>772</v>
      </c>
      <c r="Q43" s="643" t="s">
        <v>772</v>
      </c>
      <c r="R43" s="643" t="s">
        <v>772</v>
      </c>
      <c r="S43" s="643" t="s">
        <v>772</v>
      </c>
      <c r="T43" s="643" t="s">
        <v>850</v>
      </c>
      <c r="U43" s="643" t="s">
        <v>851</v>
      </c>
      <c r="V43" s="643" t="s">
        <v>914</v>
      </c>
      <c r="W43" s="643" t="s">
        <v>772</v>
      </c>
    </row>
    <row r="44" spans="2:23" s="639" customFormat="1" ht="24.95" customHeight="1">
      <c r="B44" s="640">
        <v>33</v>
      </c>
      <c r="C44" s="661" t="s">
        <v>852</v>
      </c>
      <c r="D44" s="642" t="s">
        <v>772</v>
      </c>
      <c r="E44" s="642" t="s">
        <v>772</v>
      </c>
      <c r="F44" s="642" t="s">
        <v>772</v>
      </c>
      <c r="G44" s="642" t="s">
        <v>772</v>
      </c>
      <c r="H44" s="642" t="s">
        <v>772</v>
      </c>
      <c r="I44" s="643" t="s">
        <v>772</v>
      </c>
      <c r="J44" s="643" t="s">
        <v>772</v>
      </c>
      <c r="K44" s="643" t="s">
        <v>772</v>
      </c>
      <c r="L44" s="643" t="s">
        <v>772</v>
      </c>
      <c r="M44" s="643" t="s">
        <v>772</v>
      </c>
      <c r="N44" s="643" t="s">
        <v>772</v>
      </c>
      <c r="O44" s="643" t="s">
        <v>772</v>
      </c>
      <c r="P44" s="643" t="s">
        <v>772</v>
      </c>
      <c r="Q44" s="643" t="s">
        <v>772</v>
      </c>
      <c r="R44" s="643" t="s">
        <v>772</v>
      </c>
      <c r="S44" s="643" t="s">
        <v>772</v>
      </c>
      <c r="T44" s="643" t="s">
        <v>853</v>
      </c>
      <c r="U44" s="643" t="s">
        <v>915</v>
      </c>
      <c r="V44" s="643" t="s">
        <v>916</v>
      </c>
      <c r="W44" s="643" t="s">
        <v>772</v>
      </c>
    </row>
    <row r="45" spans="2:23" s="639" customFormat="1" ht="39" customHeight="1">
      <c r="B45" s="640">
        <v>34</v>
      </c>
      <c r="C45" s="661" t="s">
        <v>854</v>
      </c>
      <c r="D45" s="642" t="s">
        <v>772</v>
      </c>
      <c r="E45" s="642" t="s">
        <v>772</v>
      </c>
      <c r="F45" s="642" t="s">
        <v>772</v>
      </c>
      <c r="G45" s="642" t="s">
        <v>772</v>
      </c>
      <c r="H45" s="642" t="s">
        <v>772</v>
      </c>
      <c r="I45" s="643" t="s">
        <v>772</v>
      </c>
      <c r="J45" s="643" t="s">
        <v>772</v>
      </c>
      <c r="K45" s="643" t="s">
        <v>772</v>
      </c>
      <c r="L45" s="643" t="s">
        <v>772</v>
      </c>
      <c r="M45" s="643" t="s">
        <v>772</v>
      </c>
      <c r="N45" s="643" t="s">
        <v>772</v>
      </c>
      <c r="O45" s="643" t="s">
        <v>772</v>
      </c>
      <c r="P45" s="643" t="s">
        <v>772</v>
      </c>
      <c r="Q45" s="643" t="s">
        <v>772</v>
      </c>
      <c r="R45" s="643" t="s">
        <v>772</v>
      </c>
      <c r="S45" s="643" t="s">
        <v>772</v>
      </c>
      <c r="T45" s="643" t="s">
        <v>772</v>
      </c>
      <c r="U45" s="670" t="s">
        <v>159</v>
      </c>
      <c r="V45" s="643" t="s">
        <v>714</v>
      </c>
      <c r="W45" s="643" t="s">
        <v>772</v>
      </c>
    </row>
    <row r="46" spans="2:23" s="639" customFormat="1" ht="58.5" customHeight="1">
      <c r="B46" s="640">
        <v>35</v>
      </c>
      <c r="C46" s="661" t="s">
        <v>855</v>
      </c>
      <c r="D46" s="642" t="s">
        <v>856</v>
      </c>
      <c r="E46" s="642" t="s">
        <v>856</v>
      </c>
      <c r="F46" s="642" t="s">
        <v>856</v>
      </c>
      <c r="G46" s="642" t="s">
        <v>856</v>
      </c>
      <c r="H46" s="642" t="s">
        <v>856</v>
      </c>
      <c r="I46" s="643" t="s">
        <v>856</v>
      </c>
      <c r="J46" s="643" t="s">
        <v>856</v>
      </c>
      <c r="K46" s="643" t="s">
        <v>856</v>
      </c>
      <c r="L46" s="643" t="s">
        <v>856</v>
      </c>
      <c r="M46" s="643" t="s">
        <v>856</v>
      </c>
      <c r="N46" s="643" t="s">
        <v>856</v>
      </c>
      <c r="O46" s="643" t="s">
        <v>856</v>
      </c>
      <c r="P46" s="643" t="s">
        <v>856</v>
      </c>
      <c r="Q46" s="643" t="s">
        <v>856</v>
      </c>
      <c r="R46" s="643" t="s">
        <v>856</v>
      </c>
      <c r="S46" s="643" t="s">
        <v>856</v>
      </c>
      <c r="T46" s="643" t="s">
        <v>856</v>
      </c>
      <c r="U46" s="643" t="s">
        <v>759</v>
      </c>
      <c r="V46" s="643" t="s">
        <v>759</v>
      </c>
      <c r="W46" s="643" t="s">
        <v>760</v>
      </c>
    </row>
    <row r="47" spans="2:23" s="639" customFormat="1" ht="24.95" customHeight="1">
      <c r="B47" s="640">
        <v>36</v>
      </c>
      <c r="C47" s="661" t="s">
        <v>917</v>
      </c>
      <c r="D47" s="642" t="s">
        <v>813</v>
      </c>
      <c r="E47" s="642" t="s">
        <v>813</v>
      </c>
      <c r="F47" s="642" t="s">
        <v>813</v>
      </c>
      <c r="G47" s="642" t="s">
        <v>813</v>
      </c>
      <c r="H47" s="642" t="s">
        <v>813</v>
      </c>
      <c r="I47" s="643" t="s">
        <v>813</v>
      </c>
      <c r="J47" s="643" t="s">
        <v>813</v>
      </c>
      <c r="K47" s="643" t="s">
        <v>813</v>
      </c>
      <c r="L47" s="643" t="s">
        <v>813</v>
      </c>
      <c r="M47" s="643" t="s">
        <v>813</v>
      </c>
      <c r="N47" s="643" t="s">
        <v>813</v>
      </c>
      <c r="O47" s="643" t="s">
        <v>813</v>
      </c>
      <c r="P47" s="643" t="s">
        <v>813</v>
      </c>
      <c r="Q47" s="643" t="s">
        <v>772</v>
      </c>
      <c r="R47" s="643" t="s">
        <v>772</v>
      </c>
      <c r="S47" s="643" t="s">
        <v>772</v>
      </c>
      <c r="T47" s="643" t="s">
        <v>812</v>
      </c>
      <c r="U47" s="643" t="s">
        <v>812</v>
      </c>
      <c r="V47" s="643" t="s">
        <v>772</v>
      </c>
      <c r="W47" s="643" t="s">
        <v>813</v>
      </c>
    </row>
    <row r="48" spans="2:23" s="639" customFormat="1" ht="39.75" customHeight="1" thickBot="1">
      <c r="B48" s="671">
        <v>37</v>
      </c>
      <c r="C48" s="672" t="s">
        <v>857</v>
      </c>
      <c r="D48" s="673" t="s">
        <v>772</v>
      </c>
      <c r="E48" s="673" t="s">
        <v>772</v>
      </c>
      <c r="F48" s="673" t="s">
        <v>772</v>
      </c>
      <c r="G48" s="673" t="s">
        <v>772</v>
      </c>
      <c r="H48" s="673" t="s">
        <v>772</v>
      </c>
      <c r="I48" s="674" t="s">
        <v>772</v>
      </c>
      <c r="J48" s="674" t="s">
        <v>772</v>
      </c>
      <c r="K48" s="674" t="s">
        <v>772</v>
      </c>
      <c r="L48" s="674" t="s">
        <v>772</v>
      </c>
      <c r="M48" s="674" t="s">
        <v>772</v>
      </c>
      <c r="N48" s="674" t="s">
        <v>772</v>
      </c>
      <c r="O48" s="674" t="s">
        <v>772</v>
      </c>
      <c r="P48" s="674" t="s">
        <v>772</v>
      </c>
      <c r="Q48" s="674" t="s">
        <v>772</v>
      </c>
      <c r="R48" s="674" t="s">
        <v>772</v>
      </c>
      <c r="S48" s="674" t="s">
        <v>772</v>
      </c>
      <c r="T48" s="674" t="s">
        <v>858</v>
      </c>
      <c r="U48" s="674" t="s">
        <v>859</v>
      </c>
      <c r="V48" s="674" t="s">
        <v>772</v>
      </c>
      <c r="W48" s="674" t="s">
        <v>772</v>
      </c>
    </row>
    <row r="49" spans="2:23" s="639" customFormat="1" ht="12" thickTop="1">
      <c r="B49" s="675"/>
      <c r="C49" s="676"/>
      <c r="D49" s="677"/>
      <c r="E49" s="677"/>
      <c r="F49" s="677"/>
      <c r="G49" s="677"/>
      <c r="H49" s="677"/>
      <c r="I49" s="678"/>
      <c r="J49" s="678"/>
      <c r="K49" s="678"/>
      <c r="L49" s="678"/>
      <c r="M49" s="678"/>
      <c r="N49" s="678"/>
      <c r="O49" s="678"/>
      <c r="P49" s="678"/>
      <c r="Q49" s="678"/>
      <c r="R49" s="678"/>
      <c r="S49" s="678"/>
      <c r="T49" s="678"/>
      <c r="U49" s="678"/>
      <c r="V49" s="678"/>
    </row>
    <row r="50" spans="2:23" ht="15" customHeight="1">
      <c r="B50" s="679" t="s">
        <v>988</v>
      </c>
      <c r="C50" s="680"/>
      <c r="D50" s="680"/>
      <c r="E50" s="680"/>
      <c r="F50" s="680"/>
      <c r="G50" s="680"/>
      <c r="H50" s="680"/>
      <c r="I50" s="681"/>
      <c r="J50" s="681"/>
      <c r="K50" s="681"/>
      <c r="L50" s="681"/>
      <c r="M50" s="681"/>
      <c r="N50" s="681"/>
      <c r="O50" s="681"/>
      <c r="P50" s="681"/>
      <c r="Q50" s="681"/>
      <c r="R50" s="681"/>
      <c r="S50" s="681"/>
      <c r="T50" s="681"/>
      <c r="U50" s="681"/>
      <c r="V50" s="681"/>
      <c r="W50" s="681"/>
    </row>
    <row r="51" spans="2:23" ht="15" customHeight="1">
      <c r="B51" s="679" t="s">
        <v>989</v>
      </c>
      <c r="C51" s="680"/>
      <c r="D51" s="680"/>
      <c r="E51" s="680"/>
      <c r="F51" s="680"/>
      <c r="G51" s="680"/>
      <c r="H51" s="680"/>
      <c r="I51" s="681"/>
      <c r="J51" s="681"/>
      <c r="K51" s="681"/>
      <c r="L51" s="681"/>
      <c r="M51" s="681"/>
      <c r="N51" s="681"/>
      <c r="O51" s="681"/>
      <c r="P51" s="681"/>
      <c r="Q51" s="681"/>
      <c r="R51" s="681"/>
      <c r="S51" s="681"/>
      <c r="T51" s="681"/>
      <c r="U51" s="681"/>
      <c r="V51" s="681"/>
      <c r="W51" s="681"/>
    </row>
    <row r="52" spans="2:23" ht="34.5" customHeight="1">
      <c r="B52" s="960" t="s">
        <v>990</v>
      </c>
      <c r="C52" s="960"/>
      <c r="D52" s="960"/>
      <c r="E52" s="960"/>
      <c r="F52" s="960"/>
      <c r="G52" s="960"/>
      <c r="H52" s="960"/>
      <c r="I52" s="960"/>
      <c r="J52" s="960"/>
      <c r="K52" s="960"/>
      <c r="L52" s="960"/>
      <c r="M52" s="960"/>
      <c r="N52" s="960"/>
      <c r="O52" s="960"/>
      <c r="P52" s="960"/>
      <c r="Q52" s="960"/>
      <c r="R52" s="960"/>
      <c r="S52" s="960"/>
      <c r="T52" s="960"/>
      <c r="U52" s="960"/>
      <c r="V52" s="960"/>
      <c r="W52" s="960"/>
    </row>
    <row r="53" spans="2:23" ht="15" customHeight="1">
      <c r="B53" s="679" t="s">
        <v>991</v>
      </c>
      <c r="C53" s="680"/>
      <c r="D53" s="680"/>
      <c r="E53" s="680"/>
      <c r="F53" s="680"/>
      <c r="G53" s="680"/>
      <c r="H53" s="680"/>
      <c r="I53" s="681"/>
      <c r="J53" s="681"/>
      <c r="K53" s="681"/>
      <c r="L53" s="681"/>
      <c r="M53" s="681"/>
      <c r="N53" s="681"/>
      <c r="O53" s="681"/>
      <c r="P53" s="681"/>
      <c r="Q53" s="681"/>
      <c r="R53" s="681"/>
      <c r="S53" s="681"/>
      <c r="T53" s="681"/>
      <c r="U53" s="681"/>
      <c r="V53" s="681"/>
      <c r="W53" s="681"/>
    </row>
    <row r="54" spans="2:23" ht="15" customHeight="1">
      <c r="B54" s="682"/>
      <c r="C54" s="682"/>
      <c r="D54" s="682"/>
      <c r="E54" s="682"/>
      <c r="F54" s="682"/>
      <c r="G54" s="682"/>
      <c r="H54" s="682"/>
    </row>
    <row r="55" spans="2:23" ht="15" customHeight="1">
      <c r="B55" s="682"/>
      <c r="C55" s="682"/>
      <c r="D55" s="682"/>
      <c r="E55" s="682"/>
      <c r="F55" s="682"/>
      <c r="G55" s="682"/>
      <c r="H55" s="682"/>
    </row>
    <row r="56" spans="2:23" ht="15" customHeight="1">
      <c r="B56" s="682"/>
      <c r="C56" s="682"/>
      <c r="D56" s="682"/>
      <c r="E56" s="682"/>
      <c r="F56" s="682"/>
      <c r="G56" s="682"/>
      <c r="H56" s="682"/>
    </row>
    <row r="57" spans="2:23" ht="15" customHeight="1">
      <c r="B57" s="682"/>
      <c r="C57" s="682"/>
      <c r="D57" s="682"/>
      <c r="E57" s="682"/>
      <c r="F57" s="682"/>
      <c r="G57" s="682"/>
      <c r="H57" s="682"/>
    </row>
    <row r="58" spans="2:23" ht="15" customHeight="1">
      <c r="B58" s="682"/>
      <c r="C58" s="682"/>
      <c r="D58" s="682"/>
      <c r="E58" s="682"/>
      <c r="F58" s="682"/>
      <c r="G58" s="682"/>
      <c r="H58" s="682"/>
    </row>
    <row r="59" spans="2:23" ht="15" customHeight="1">
      <c r="B59" s="682"/>
      <c r="C59" s="682"/>
      <c r="D59" s="682"/>
      <c r="E59" s="682"/>
      <c r="F59" s="682"/>
      <c r="G59" s="682"/>
      <c r="H59" s="682"/>
    </row>
    <row r="60" spans="2:23" ht="15" customHeight="1">
      <c r="B60" s="682"/>
      <c r="C60" s="682"/>
      <c r="D60" s="682"/>
      <c r="E60" s="682"/>
      <c r="F60" s="682"/>
      <c r="G60" s="682"/>
      <c r="H60" s="682"/>
    </row>
    <row r="61" spans="2:23" ht="15" customHeight="1">
      <c r="B61" s="682"/>
      <c r="C61" s="682"/>
      <c r="D61" s="682"/>
      <c r="E61" s="682"/>
      <c r="F61" s="682"/>
      <c r="G61" s="682"/>
      <c r="H61" s="682"/>
    </row>
    <row r="62" spans="2:23" ht="15" customHeight="1">
      <c r="B62" s="682"/>
      <c r="C62" s="682"/>
      <c r="D62" s="682"/>
      <c r="E62" s="682"/>
      <c r="F62" s="682"/>
      <c r="G62" s="682"/>
      <c r="H62" s="682"/>
    </row>
    <row r="63" spans="2:23" ht="15" customHeight="1">
      <c r="B63" s="682"/>
      <c r="C63" s="682"/>
      <c r="D63" s="682"/>
      <c r="E63" s="682"/>
      <c r="F63" s="682"/>
      <c r="G63" s="682"/>
      <c r="H63" s="682"/>
    </row>
    <row r="64" spans="2:23" ht="15" customHeight="1">
      <c r="B64" s="682"/>
      <c r="C64" s="682"/>
      <c r="D64" s="682"/>
      <c r="E64" s="682"/>
      <c r="F64" s="682"/>
      <c r="G64" s="682"/>
      <c r="H64" s="682"/>
    </row>
    <row r="65" spans="2:8" ht="15" customHeight="1">
      <c r="B65" s="682"/>
      <c r="C65" s="682"/>
      <c r="D65" s="682"/>
      <c r="E65" s="682"/>
      <c r="F65" s="682"/>
      <c r="G65" s="682"/>
      <c r="H65" s="682"/>
    </row>
    <row r="66" spans="2:8" ht="15" customHeight="1">
      <c r="B66" s="682"/>
      <c r="C66" s="682"/>
      <c r="D66" s="682"/>
      <c r="E66" s="682"/>
      <c r="F66" s="682"/>
      <c r="G66" s="682"/>
      <c r="H66" s="682"/>
    </row>
    <row r="67" spans="2:8" ht="15" customHeight="1">
      <c r="B67" s="682"/>
      <c r="C67" s="682"/>
      <c r="D67" s="682"/>
      <c r="E67" s="682"/>
      <c r="F67" s="682"/>
      <c r="G67" s="682"/>
      <c r="H67" s="682"/>
    </row>
    <row r="68" spans="2:8" ht="15" customHeight="1">
      <c r="B68" s="682"/>
      <c r="C68" s="682"/>
      <c r="D68" s="682"/>
      <c r="E68" s="682"/>
      <c r="F68" s="682"/>
      <c r="G68" s="682"/>
      <c r="H68" s="682"/>
    </row>
    <row r="69" spans="2:8" ht="15" customHeight="1">
      <c r="B69" s="682"/>
      <c r="C69" s="682"/>
      <c r="D69" s="682"/>
      <c r="E69" s="682"/>
      <c r="F69" s="682"/>
      <c r="G69" s="682"/>
      <c r="H69" s="682"/>
    </row>
    <row r="70" spans="2:8" ht="15" customHeight="1">
      <c r="B70" s="682"/>
      <c r="C70" s="682"/>
      <c r="D70" s="682"/>
      <c r="E70" s="682"/>
      <c r="F70" s="682"/>
      <c r="G70" s="682"/>
      <c r="H70" s="682"/>
    </row>
    <row r="71" spans="2:8" ht="15" customHeight="1">
      <c r="B71" s="682"/>
      <c r="C71" s="682"/>
      <c r="D71" s="682"/>
      <c r="E71" s="682"/>
      <c r="F71" s="682"/>
      <c r="G71" s="682"/>
      <c r="H71" s="682"/>
    </row>
    <row r="72" spans="2:8" ht="15" customHeight="1">
      <c r="B72" s="682"/>
      <c r="C72" s="682"/>
      <c r="D72" s="682"/>
      <c r="E72" s="682"/>
      <c r="F72" s="682"/>
      <c r="G72" s="682"/>
      <c r="H72" s="682"/>
    </row>
  </sheetData>
  <mergeCells count="5">
    <mergeCell ref="B3:I3"/>
    <mergeCell ref="B4:G4"/>
    <mergeCell ref="M3:M4"/>
    <mergeCell ref="B2:G2"/>
    <mergeCell ref="B52:W52"/>
  </mergeCells>
  <hyperlinks>
    <hyperlink ref="M3" location="Índice!A1" display="Voltar ao Índice"/>
  </hyperlinks>
  <pageMargins left="0.31496062992125984" right="0.19685039370078741" top="0.35433070866141736" bottom="0.31496062992125984" header="0.27559055118110237" footer="0.19685039370078741"/>
  <pageSetup paperSize="9" orientation="portrait" r:id="rId1"/>
  <ignoredErrors>
    <ignoredError sqref="D6:AL6"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1:K54"/>
  <sheetViews>
    <sheetView showGridLines="0" zoomScaleNormal="100" workbookViewId="0">
      <selection activeCell="B4" sqref="B4:C4"/>
    </sheetView>
  </sheetViews>
  <sheetFormatPr defaultRowHeight="11.25"/>
  <cols>
    <col min="1" max="1" width="12.7109375" style="22" customWidth="1"/>
    <col min="2" max="2" width="4.7109375" style="22" customWidth="1"/>
    <col min="3" max="3" width="95.7109375" style="22" customWidth="1"/>
    <col min="4" max="9" width="12.7109375" style="22" customWidth="1"/>
    <col min="10" max="10" width="8.7109375" style="22" customWidth="1"/>
    <col min="11" max="11" width="12.7109375" style="22" customWidth="1"/>
    <col min="12" max="16384" width="9.140625" style="22"/>
  </cols>
  <sheetData>
    <row r="1" spans="2:11" ht="15" customHeight="1"/>
    <row r="2" spans="2:11" ht="46.5" customHeight="1">
      <c r="B2" s="911" t="s">
        <v>993</v>
      </c>
      <c r="C2" s="911"/>
      <c r="D2" s="911"/>
      <c r="E2" s="911"/>
      <c r="F2" s="911"/>
      <c r="G2" s="911"/>
      <c r="H2" s="911"/>
      <c r="I2" s="911"/>
    </row>
    <row r="3" spans="2:11" ht="15" customHeight="1"/>
    <row r="4" spans="2:11" ht="15" customHeight="1">
      <c r="B4" s="961" t="s">
        <v>227</v>
      </c>
      <c r="C4" s="961"/>
      <c r="D4" s="715"/>
      <c r="E4" s="806"/>
      <c r="F4" s="432"/>
      <c r="G4" s="432"/>
      <c r="H4" s="407"/>
      <c r="I4" s="47"/>
      <c r="J4" s="39"/>
      <c r="K4" s="34"/>
    </row>
    <row r="5" spans="2:11" ht="15" customHeight="1">
      <c r="B5" s="598" t="s">
        <v>0</v>
      </c>
      <c r="C5" s="592"/>
      <c r="D5" s="715"/>
      <c r="E5" s="806"/>
      <c r="F5" s="592"/>
      <c r="G5" s="592"/>
      <c r="H5" s="592"/>
      <c r="I5" s="433"/>
      <c r="J5" s="433"/>
      <c r="K5" s="34"/>
    </row>
    <row r="6" spans="2:11" ht="15" customHeight="1">
      <c r="B6" s="24"/>
      <c r="C6" s="24"/>
      <c r="D6" s="24"/>
      <c r="E6" s="24"/>
      <c r="F6" s="24"/>
      <c r="G6" s="24"/>
      <c r="I6" s="406"/>
    </row>
    <row r="7" spans="2:11" s="26" customFormat="1" ht="20.100000000000001" customHeight="1">
      <c r="B7" s="235"/>
      <c r="C7" s="236"/>
      <c r="D7" s="809" t="s">
        <v>883</v>
      </c>
      <c r="E7" s="444" t="s">
        <v>884</v>
      </c>
      <c r="F7" s="444" t="s">
        <v>666</v>
      </c>
      <c r="G7" s="444" t="s">
        <v>665</v>
      </c>
      <c r="H7" s="444" t="s">
        <v>597</v>
      </c>
      <c r="I7" s="444" t="s">
        <v>598</v>
      </c>
      <c r="J7" s="40"/>
      <c r="K7" s="856" t="s">
        <v>614</v>
      </c>
    </row>
    <row r="8" spans="2:11" s="28" customFormat="1" ht="20.100000000000001" customHeight="1">
      <c r="B8" s="446" t="s">
        <v>161</v>
      </c>
      <c r="C8" s="431"/>
      <c r="D8" s="810"/>
      <c r="E8" s="431"/>
      <c r="F8" s="431"/>
      <c r="G8" s="446"/>
      <c r="H8" s="446"/>
      <c r="I8" s="446"/>
      <c r="J8" s="27"/>
      <c r="K8" s="856"/>
    </row>
    <row r="9" spans="2:11" s="28" customFormat="1" ht="20.100000000000001" customHeight="1">
      <c r="B9" s="363">
        <v>1</v>
      </c>
      <c r="C9" s="364" t="s">
        <v>162</v>
      </c>
      <c r="D9" s="233">
        <v>5442597</v>
      </c>
      <c r="E9" s="62">
        <v>5294905.0328780664</v>
      </c>
      <c r="F9" s="62">
        <v>4974060.2053512391</v>
      </c>
      <c r="G9" s="62">
        <v>4889332.2</v>
      </c>
      <c r="H9" s="62">
        <v>4895391.5999999996</v>
      </c>
      <c r="I9" s="62">
        <v>4810253.5</v>
      </c>
      <c r="J9" s="41"/>
      <c r="K9" s="409"/>
    </row>
    <row r="10" spans="2:11" s="28" customFormat="1" ht="24.95" customHeight="1">
      <c r="B10" s="363">
        <v>2</v>
      </c>
      <c r="C10" s="364" t="s">
        <v>980</v>
      </c>
      <c r="D10" s="233">
        <v>5423337</v>
      </c>
      <c r="E10" s="62">
        <v>5249440.5327543924</v>
      </c>
      <c r="F10" s="62">
        <v>4924117.6747130994</v>
      </c>
      <c r="G10" s="62">
        <v>5533288.7000000002</v>
      </c>
      <c r="H10" s="62">
        <v>4843682</v>
      </c>
      <c r="I10" s="62">
        <v>4734475.2</v>
      </c>
      <c r="J10" s="41"/>
      <c r="K10" s="35"/>
    </row>
    <row r="11" spans="2:11" s="28" customFormat="1" ht="20.100000000000001" customHeight="1">
      <c r="B11" s="363">
        <v>3</v>
      </c>
      <c r="C11" s="364" t="s">
        <v>163</v>
      </c>
      <c r="D11" s="233">
        <v>5944502</v>
      </c>
      <c r="E11" s="62">
        <v>5779022.2330699135</v>
      </c>
      <c r="F11" s="62">
        <v>5047969.0011126781</v>
      </c>
      <c r="G11" s="62">
        <v>4963916.2</v>
      </c>
      <c r="H11" s="62">
        <v>4967877.7</v>
      </c>
      <c r="I11" s="62">
        <v>4879374.2</v>
      </c>
      <c r="J11" s="41"/>
    </row>
    <row r="12" spans="2:11" s="28" customFormat="1" ht="20.100000000000001" customHeight="1">
      <c r="B12" s="363">
        <v>4</v>
      </c>
      <c r="C12" s="364" t="s">
        <v>981</v>
      </c>
      <c r="D12" s="233">
        <v>5924953</v>
      </c>
      <c r="E12" s="62">
        <v>5733251.1107639652</v>
      </c>
      <c r="F12" s="62">
        <v>4997668.4649696471</v>
      </c>
      <c r="G12" s="62">
        <v>5534457.5</v>
      </c>
      <c r="H12" s="62">
        <v>4915789.4000000004</v>
      </c>
      <c r="I12" s="62">
        <v>4803475.3</v>
      </c>
      <c r="J12" s="41"/>
      <c r="K12" s="35"/>
    </row>
    <row r="13" spans="2:11" s="28" customFormat="1" ht="20.100000000000001" customHeight="1">
      <c r="B13" s="363">
        <v>5</v>
      </c>
      <c r="C13" s="364" t="s">
        <v>5</v>
      </c>
      <c r="D13" s="233">
        <v>6558090</v>
      </c>
      <c r="E13" s="62">
        <v>6380114.9632553961</v>
      </c>
      <c r="F13" s="62">
        <v>5618620.6989964666</v>
      </c>
      <c r="G13" s="62">
        <v>5560735.2000000002</v>
      </c>
      <c r="H13" s="62">
        <v>5581083.5999999996</v>
      </c>
      <c r="I13" s="62">
        <v>5510068</v>
      </c>
      <c r="J13" s="41"/>
    </row>
    <row r="14" spans="2:11" s="28" customFormat="1" ht="20.100000000000001" customHeight="1">
      <c r="B14" s="363">
        <v>6</v>
      </c>
      <c r="C14" s="364" t="s">
        <v>982</v>
      </c>
      <c r="D14" s="233">
        <v>6540431</v>
      </c>
      <c r="E14" s="62">
        <v>6335065.6008659024</v>
      </c>
      <c r="F14" s="62">
        <v>5568456.8143710308</v>
      </c>
      <c r="G14" s="62">
        <v>6142351.9000000004</v>
      </c>
      <c r="H14" s="62">
        <v>5529132.9000000004</v>
      </c>
      <c r="I14" s="62">
        <v>5434573.7999999998</v>
      </c>
      <c r="J14" s="41"/>
      <c r="K14" s="35"/>
    </row>
    <row r="15" spans="2:11" s="29" customFormat="1" ht="20.100000000000001" customHeight="1">
      <c r="B15" s="430" t="s">
        <v>164</v>
      </c>
      <c r="C15" s="430"/>
      <c r="D15" s="811"/>
      <c r="E15" s="430"/>
      <c r="F15" s="430"/>
      <c r="G15" s="430"/>
      <c r="H15" s="430"/>
      <c r="I15" s="430"/>
      <c r="J15" s="42"/>
    </row>
    <row r="16" spans="2:11" s="28" customFormat="1" ht="20.100000000000001" customHeight="1">
      <c r="B16" s="363">
        <v>7</v>
      </c>
      <c r="C16" s="364" t="s">
        <v>165</v>
      </c>
      <c r="D16" s="233">
        <v>44676264</v>
      </c>
      <c r="E16" s="62">
        <v>42488393.528603584</v>
      </c>
      <c r="F16" s="62">
        <v>41855305.178378075</v>
      </c>
      <c r="G16" s="62">
        <v>42141891.899999999</v>
      </c>
      <c r="H16" s="62">
        <v>41792825.299999997</v>
      </c>
      <c r="I16" s="62">
        <v>41077391.200000003</v>
      </c>
      <c r="J16" s="41"/>
    </row>
    <row r="17" spans="2:11" s="28" customFormat="1" ht="20.100000000000001" customHeight="1">
      <c r="B17" s="363">
        <v>8</v>
      </c>
      <c r="C17" s="364" t="s">
        <v>983</v>
      </c>
      <c r="D17" s="233">
        <v>44616466</v>
      </c>
      <c r="E17" s="62">
        <v>42415304.309522554</v>
      </c>
      <c r="F17" s="62">
        <v>41769127.554804407</v>
      </c>
      <c r="G17" s="62">
        <v>42073446.799999997</v>
      </c>
      <c r="H17" s="62">
        <v>41722534.100000001</v>
      </c>
      <c r="I17" s="103">
        <v>41023440.100000001</v>
      </c>
      <c r="J17" s="43"/>
      <c r="K17" s="35"/>
    </row>
    <row r="18" spans="2:11" s="28" customFormat="1" ht="20.100000000000001" customHeight="1">
      <c r="B18" s="430" t="s">
        <v>166</v>
      </c>
      <c r="C18" s="430"/>
      <c r="D18" s="811"/>
      <c r="E18" s="430"/>
      <c r="F18" s="430"/>
      <c r="G18" s="430"/>
      <c r="H18" s="430"/>
      <c r="I18" s="430"/>
      <c r="J18" s="44"/>
    </row>
    <row r="19" spans="2:11" s="28" customFormat="1" ht="20.100000000000001" customHeight="1">
      <c r="B19" s="363">
        <v>9</v>
      </c>
      <c r="C19" s="364" t="s">
        <v>167</v>
      </c>
      <c r="D19" s="812">
        <v>0.12182301098408765</v>
      </c>
      <c r="E19" s="447">
        <v>0.12462003368787024</v>
      </c>
      <c r="F19" s="447">
        <v>0.11883942033519747</v>
      </c>
      <c r="G19" s="447">
        <v>0.11600000000000001</v>
      </c>
      <c r="H19" s="447">
        <v>0.1171</v>
      </c>
      <c r="I19" s="447">
        <v>0.1171</v>
      </c>
      <c r="J19" s="41"/>
    </row>
    <row r="20" spans="2:11" s="28" customFormat="1" ht="24.95" customHeight="1">
      <c r="B20" s="363">
        <v>10</v>
      </c>
      <c r="C20" s="364" t="s">
        <v>984</v>
      </c>
      <c r="D20" s="812">
        <v>0.12155460721608924</v>
      </c>
      <c r="E20" s="447">
        <v>0.12376288743437952</v>
      </c>
      <c r="F20" s="447">
        <v>0.11788892809054406</v>
      </c>
      <c r="G20" s="447">
        <v>0.13150000000000001</v>
      </c>
      <c r="H20" s="447">
        <v>0.11609999999999999</v>
      </c>
      <c r="I20" s="447">
        <v>0.1154</v>
      </c>
      <c r="J20" s="46"/>
    </row>
    <row r="21" spans="2:11" s="28" customFormat="1" ht="20.100000000000001" customHeight="1">
      <c r="B21" s="363">
        <v>11</v>
      </c>
      <c r="C21" s="364" t="s">
        <v>168</v>
      </c>
      <c r="D21" s="345">
        <v>0.13305727623061767</v>
      </c>
      <c r="E21" s="346">
        <v>0.1360141382888346</v>
      </c>
      <c r="F21" s="346">
        <v>0.12060523700876981</v>
      </c>
      <c r="G21" s="346">
        <v>0.1178</v>
      </c>
      <c r="H21" s="346">
        <v>0.11890000000000001</v>
      </c>
      <c r="I21" s="346">
        <v>0.1188</v>
      </c>
      <c r="J21" s="45"/>
    </row>
    <row r="22" spans="2:11" s="28" customFormat="1" ht="24.95" customHeight="1">
      <c r="B22" s="363">
        <v>12</v>
      </c>
      <c r="C22" s="364" t="s">
        <v>985</v>
      </c>
      <c r="D22" s="812">
        <v>0.13279745195417314</v>
      </c>
      <c r="E22" s="447">
        <v>0.13516939708662676</v>
      </c>
      <c r="F22" s="447">
        <v>0.11964981692309254</v>
      </c>
      <c r="G22" s="447">
        <v>0.13150000000000001</v>
      </c>
      <c r="H22" s="447">
        <v>0.1178</v>
      </c>
      <c r="I22" s="447">
        <v>0.1171</v>
      </c>
      <c r="J22" s="46"/>
    </row>
    <row r="23" spans="2:11" s="28" customFormat="1" ht="20.100000000000001" customHeight="1">
      <c r="B23" s="363">
        <v>13</v>
      </c>
      <c r="C23" s="364" t="s">
        <v>169</v>
      </c>
      <c r="D23" s="345">
        <v>0.14679137002145032</v>
      </c>
      <c r="E23" s="346">
        <v>0.15016136015969261</v>
      </c>
      <c r="F23" s="346">
        <v>0.13423915260087449</v>
      </c>
      <c r="G23" s="346">
        <v>0.13200000000000001</v>
      </c>
      <c r="H23" s="346">
        <v>0.13350000000000001</v>
      </c>
      <c r="I23" s="346">
        <v>0.1341</v>
      </c>
      <c r="J23" s="45"/>
    </row>
    <row r="24" spans="2:11" s="28" customFormat="1" ht="24.95" customHeight="1">
      <c r="B24" s="363">
        <v>14</v>
      </c>
      <c r="C24" s="364" t="s">
        <v>986</v>
      </c>
      <c r="D24" s="812">
        <v>0.14659231414697882</v>
      </c>
      <c r="E24" s="447">
        <v>0.14935801366969403</v>
      </c>
      <c r="F24" s="447">
        <v>0.13331513345747464</v>
      </c>
      <c r="G24" s="447">
        <v>0.14599999999999999</v>
      </c>
      <c r="H24" s="447">
        <v>0.13250000000000001</v>
      </c>
      <c r="I24" s="447">
        <v>0.13250000000000001</v>
      </c>
      <c r="J24" s="46"/>
    </row>
    <row r="25" spans="2:11" s="28" customFormat="1" ht="20.100000000000001" customHeight="1">
      <c r="B25" s="430" t="s">
        <v>42</v>
      </c>
      <c r="C25" s="430"/>
      <c r="D25" s="811"/>
      <c r="E25" s="430"/>
      <c r="F25" s="430"/>
      <c r="G25" s="430"/>
      <c r="H25" s="430"/>
      <c r="I25" s="430"/>
      <c r="J25" s="27"/>
    </row>
    <row r="26" spans="2:11" s="28" customFormat="1" ht="20.100000000000001" customHeight="1">
      <c r="B26" s="363">
        <v>15</v>
      </c>
      <c r="C26" s="364" t="s">
        <v>170</v>
      </c>
      <c r="D26" s="233">
        <v>84843494</v>
      </c>
      <c r="E26" s="62">
        <v>80974635.843309999</v>
      </c>
      <c r="F26" s="62">
        <v>80554958.118450001</v>
      </c>
      <c r="G26" s="62">
        <v>68056100.400000006</v>
      </c>
      <c r="H26" s="62">
        <v>67264012.799999997</v>
      </c>
      <c r="I26" s="62">
        <v>67013868.299999997</v>
      </c>
      <c r="J26" s="41"/>
    </row>
    <row r="27" spans="2:11" s="28" customFormat="1" ht="20.100000000000001" customHeight="1">
      <c r="B27" s="363">
        <v>16</v>
      </c>
      <c r="C27" s="364" t="s">
        <v>43</v>
      </c>
      <c r="D27" s="813">
        <v>7.0099999999999996E-2</v>
      </c>
      <c r="E27" s="807">
        <v>7.1400000000000005E-2</v>
      </c>
      <c r="F27" s="124">
        <v>6.2700000000000006E-2</v>
      </c>
      <c r="G27" s="124">
        <v>7.2900000000000006E-2</v>
      </c>
      <c r="H27" s="124">
        <v>7.3899999999999993E-2</v>
      </c>
      <c r="I27" s="124">
        <v>7.2800000000000004E-2</v>
      </c>
      <c r="J27" s="41"/>
    </row>
    <row r="28" spans="2:11" s="28" customFormat="1" ht="20.100000000000001" customHeight="1" thickBot="1">
      <c r="B28" s="365">
        <v>17</v>
      </c>
      <c r="C28" s="336" t="s">
        <v>987</v>
      </c>
      <c r="D28" s="831">
        <v>6.9900000000000004E-2</v>
      </c>
      <c r="E28" s="808">
        <v>7.0900000000000005E-2</v>
      </c>
      <c r="F28" s="808">
        <v>6.2E-2</v>
      </c>
      <c r="G28" s="808">
        <v>7.22E-2</v>
      </c>
      <c r="H28" s="808">
        <v>7.3099999999999998E-2</v>
      </c>
      <c r="I28" s="808">
        <v>7.17E-2</v>
      </c>
      <c r="J28" s="46"/>
    </row>
    <row r="29" spans="2:11" s="28" customFormat="1" ht="12" thickTop="1">
      <c r="B29" s="30"/>
      <c r="C29" s="31"/>
      <c r="D29" s="31"/>
      <c r="E29" s="31"/>
      <c r="F29" s="31"/>
      <c r="G29" s="31"/>
      <c r="H29" s="32"/>
      <c r="I29" s="32"/>
      <c r="J29" s="32"/>
      <c r="K29" s="32"/>
    </row>
    <row r="30" spans="2:11" s="28" customFormat="1" ht="15" customHeight="1">
      <c r="B30" s="30"/>
      <c r="C30" s="31"/>
      <c r="D30" s="31"/>
      <c r="E30" s="31"/>
      <c r="F30" s="31"/>
      <c r="G30" s="31"/>
      <c r="H30" s="32"/>
      <c r="I30"/>
      <c r="J30" s="32"/>
      <c r="K30" s="32"/>
    </row>
    <row r="31" spans="2:11" ht="15" customHeight="1">
      <c r="B31" s="23"/>
      <c r="C31" s="23"/>
      <c r="D31" s="23"/>
      <c r="E31" s="23"/>
      <c r="F31" s="23"/>
      <c r="G31" s="23"/>
      <c r="H31" s="23"/>
      <c r="I31"/>
      <c r="J31" s="23"/>
      <c r="K31" s="23"/>
    </row>
    <row r="32" spans="2:11" ht="15" customHeight="1">
      <c r="B32" s="23"/>
      <c r="C32" s="23"/>
      <c r="D32" s="23"/>
      <c r="E32" s="23"/>
      <c r="F32" s="23"/>
      <c r="G32" s="23"/>
      <c r="H32" s="23"/>
      <c r="I32" s="23"/>
      <c r="J32" s="23"/>
      <c r="K32" s="23"/>
    </row>
    <row r="33" spans="2:11" ht="15" customHeight="1">
      <c r="B33" s="23"/>
      <c r="C33" s="23"/>
      <c r="D33" s="23"/>
      <c r="E33" s="23"/>
      <c r="F33" s="23"/>
      <c r="G33" s="23"/>
      <c r="H33" s="23"/>
      <c r="I33" s="23"/>
      <c r="J33" s="23"/>
      <c r="K33" s="23"/>
    </row>
    <row r="34" spans="2:11" ht="15" customHeight="1">
      <c r="B34" s="23"/>
      <c r="C34" s="23"/>
      <c r="D34" s="23"/>
      <c r="E34" s="23"/>
      <c r="F34" s="23"/>
      <c r="G34" s="23"/>
      <c r="H34" s="23"/>
      <c r="I34" s="23"/>
      <c r="J34" s="23"/>
      <c r="K34" s="23"/>
    </row>
    <row r="35" spans="2:11" ht="15" customHeight="1">
      <c r="B35" s="23"/>
      <c r="C35" s="23"/>
      <c r="D35" s="23"/>
      <c r="E35" s="23"/>
      <c r="F35" s="23"/>
      <c r="G35" s="23"/>
      <c r="H35" s="23"/>
      <c r="I35" s="23"/>
      <c r="J35" s="23"/>
      <c r="K35" s="23"/>
    </row>
    <row r="36" spans="2:11" ht="15" customHeight="1">
      <c r="B36" s="23"/>
      <c r="C36" s="23"/>
      <c r="D36" s="23"/>
      <c r="E36" s="23"/>
      <c r="F36" s="23"/>
      <c r="G36" s="23"/>
      <c r="H36" s="23"/>
      <c r="I36" s="23"/>
      <c r="J36" s="23"/>
      <c r="K36" s="23"/>
    </row>
    <row r="37" spans="2:11" ht="15" customHeight="1">
      <c r="B37" s="23"/>
      <c r="C37" s="23"/>
      <c r="D37" s="23"/>
      <c r="E37" s="23"/>
      <c r="F37" s="23"/>
      <c r="G37" s="23"/>
      <c r="H37" s="23"/>
      <c r="I37" s="23"/>
      <c r="J37" s="23"/>
      <c r="K37" s="23"/>
    </row>
    <row r="38" spans="2:11" ht="15" customHeight="1">
      <c r="B38" s="23"/>
      <c r="C38" s="23"/>
      <c r="D38" s="23"/>
      <c r="E38" s="23"/>
      <c r="F38" s="23"/>
      <c r="G38" s="23"/>
      <c r="H38" s="23"/>
      <c r="I38" s="23"/>
      <c r="J38" s="23"/>
      <c r="K38" s="23"/>
    </row>
    <row r="39" spans="2:11" ht="15" customHeight="1">
      <c r="B39" s="23"/>
      <c r="C39" s="23"/>
      <c r="D39" s="23"/>
      <c r="E39" s="23"/>
      <c r="F39" s="23"/>
      <c r="G39" s="23"/>
      <c r="H39" s="23"/>
      <c r="I39" s="23"/>
      <c r="J39" s="23"/>
      <c r="K39" s="23"/>
    </row>
    <row r="40" spans="2:11" ht="15" customHeight="1">
      <c r="B40" s="23"/>
      <c r="C40" s="23"/>
      <c r="D40" s="23"/>
      <c r="E40" s="23"/>
      <c r="F40" s="23"/>
      <c r="G40" s="23"/>
      <c r="H40" s="23"/>
      <c r="I40" s="23"/>
      <c r="J40" s="23"/>
      <c r="K40" s="23"/>
    </row>
    <row r="41" spans="2:11" ht="15" customHeight="1">
      <c r="B41" s="23"/>
      <c r="C41" s="23"/>
      <c r="D41" s="23"/>
      <c r="E41" s="23"/>
      <c r="F41" s="23"/>
      <c r="G41" s="23"/>
      <c r="H41" s="23"/>
      <c r="I41" s="23"/>
      <c r="J41" s="23"/>
      <c r="K41" s="23"/>
    </row>
    <row r="42" spans="2:11" ht="15" customHeight="1">
      <c r="B42" s="23"/>
      <c r="C42" s="23"/>
      <c r="D42" s="23"/>
      <c r="E42" s="23"/>
      <c r="F42" s="23"/>
      <c r="G42" s="23"/>
      <c r="H42" s="23"/>
      <c r="I42" s="23"/>
      <c r="J42" s="23"/>
      <c r="K42" s="23"/>
    </row>
    <row r="43" spans="2:11" ht="15" customHeight="1">
      <c r="B43" s="23"/>
      <c r="C43" s="23"/>
      <c r="D43" s="23"/>
      <c r="E43" s="23"/>
      <c r="F43" s="23"/>
      <c r="G43" s="23"/>
      <c r="H43" s="23"/>
      <c r="I43" s="23"/>
      <c r="J43" s="23"/>
      <c r="K43" s="23"/>
    </row>
    <row r="44" spans="2:11" ht="15" customHeight="1">
      <c r="B44" s="23"/>
      <c r="C44" s="23"/>
      <c r="D44" s="23"/>
      <c r="E44" s="23"/>
      <c r="F44" s="23"/>
      <c r="G44" s="23"/>
      <c r="H44" s="23"/>
      <c r="I44" s="23"/>
      <c r="J44" s="23"/>
      <c r="K44" s="23"/>
    </row>
    <row r="45" spans="2:11" ht="15" customHeight="1">
      <c r="B45" s="23"/>
      <c r="C45" s="23"/>
      <c r="D45" s="23"/>
      <c r="E45" s="23"/>
      <c r="F45" s="23"/>
      <c r="G45" s="23"/>
      <c r="H45" s="23"/>
      <c r="I45" s="23"/>
      <c r="J45" s="23"/>
      <c r="K45" s="23"/>
    </row>
    <row r="46" spans="2:11" ht="15" customHeight="1">
      <c r="B46" s="23"/>
      <c r="C46" s="23"/>
      <c r="D46" s="23"/>
      <c r="E46" s="23"/>
      <c r="F46" s="23"/>
      <c r="G46" s="23"/>
      <c r="H46" s="23"/>
      <c r="I46" s="23"/>
      <c r="J46" s="23"/>
      <c r="K46" s="23"/>
    </row>
    <row r="47" spans="2:11" ht="15" customHeight="1">
      <c r="B47" s="23"/>
      <c r="C47" s="23"/>
      <c r="D47" s="23"/>
      <c r="E47" s="23"/>
      <c r="F47" s="23"/>
      <c r="G47" s="23"/>
      <c r="H47" s="23"/>
      <c r="I47" s="23"/>
      <c r="J47" s="23"/>
      <c r="K47" s="23"/>
    </row>
    <row r="48" spans="2:11" ht="15" customHeight="1">
      <c r="B48" s="23"/>
      <c r="C48" s="23"/>
      <c r="D48" s="23"/>
      <c r="E48" s="23"/>
      <c r="F48" s="23"/>
      <c r="G48" s="23"/>
      <c r="H48" s="23"/>
      <c r="I48" s="23"/>
      <c r="J48" s="23"/>
      <c r="K48" s="23"/>
    </row>
    <row r="49" spans="2:11" ht="15" customHeight="1">
      <c r="B49" s="23"/>
      <c r="C49" s="23"/>
      <c r="D49" s="23"/>
      <c r="E49" s="23"/>
      <c r="F49" s="23"/>
      <c r="G49" s="23"/>
      <c r="H49" s="23"/>
      <c r="I49" s="23"/>
      <c r="J49" s="23"/>
      <c r="K49" s="23"/>
    </row>
    <row r="50" spans="2:11" ht="15" customHeight="1">
      <c r="B50" s="23"/>
      <c r="C50" s="23"/>
      <c r="D50" s="23"/>
      <c r="E50" s="23"/>
      <c r="F50" s="23"/>
      <c r="G50" s="23"/>
      <c r="H50" s="23"/>
      <c r="I50" s="23"/>
      <c r="J50" s="23"/>
      <c r="K50" s="23"/>
    </row>
    <row r="51" spans="2:11" ht="15" customHeight="1">
      <c r="B51" s="23"/>
      <c r="C51" s="23"/>
      <c r="D51" s="23"/>
      <c r="E51" s="23"/>
      <c r="F51" s="23"/>
      <c r="G51" s="23"/>
      <c r="H51" s="23"/>
      <c r="I51" s="23"/>
      <c r="J51" s="23"/>
      <c r="K51" s="23"/>
    </row>
    <row r="52" spans="2:11" ht="15" customHeight="1">
      <c r="B52" s="23"/>
      <c r="C52" s="23"/>
      <c r="D52" s="23"/>
      <c r="E52" s="23"/>
      <c r="F52" s="23"/>
      <c r="G52" s="23"/>
      <c r="H52" s="23"/>
      <c r="I52" s="23"/>
      <c r="J52" s="23"/>
      <c r="K52" s="23"/>
    </row>
    <row r="53" spans="2:11" ht="15" customHeight="1">
      <c r="B53" s="23"/>
      <c r="C53" s="23"/>
      <c r="D53" s="23"/>
      <c r="E53" s="23"/>
      <c r="F53" s="23"/>
      <c r="G53" s="23"/>
      <c r="H53" s="23"/>
      <c r="I53" s="23"/>
      <c r="J53" s="23"/>
      <c r="K53" s="23"/>
    </row>
    <row r="54" spans="2:11" ht="15" customHeight="1">
      <c r="B54" s="23"/>
      <c r="C54" s="23"/>
      <c r="D54" s="23"/>
      <c r="E54" s="23"/>
      <c r="F54" s="23"/>
      <c r="G54" s="23"/>
      <c r="H54" s="23"/>
      <c r="I54" s="23"/>
      <c r="J54" s="23"/>
      <c r="K54" s="23"/>
    </row>
  </sheetData>
  <mergeCells count="3">
    <mergeCell ref="K7:K8"/>
    <mergeCell ref="B4:C4"/>
    <mergeCell ref="B2:I2"/>
  </mergeCells>
  <hyperlinks>
    <hyperlink ref="K7:K8" location="Índice!A1" display="Voltar ao Índice"/>
  </hyperlinks>
  <pageMargins left="0.7" right="0.7" top="0.75" bottom="0.75" header="0.3" footer="0.3"/>
  <pageSetup paperSize="9" orientation="portrait" r:id="rId1"/>
  <ignoredErrors>
    <ignoredError sqref="E7:I7 D7"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J24"/>
  <sheetViews>
    <sheetView showGridLines="0" showZeros="0" zoomScaleNormal="100" workbookViewId="0">
      <selection activeCell="B2" sqref="B2:D2"/>
    </sheetView>
  </sheetViews>
  <sheetFormatPr defaultColWidth="9.140625" defaultRowHeight="15" customHeight="1"/>
  <cols>
    <col min="1" max="1" width="12.7109375" style="22" customWidth="1"/>
    <col min="2" max="2" width="35.7109375" style="22" customWidth="1"/>
    <col min="3" max="9" width="16.140625" style="22" customWidth="1"/>
    <col min="10" max="10" width="9.7109375" style="22" bestFit="1" customWidth="1"/>
    <col min="11" max="16384" width="9.140625" style="22"/>
  </cols>
  <sheetData>
    <row r="1" spans="1:10" ht="15" customHeight="1">
      <c r="B1" s="48"/>
    </row>
    <row r="2" spans="1:10" ht="15" customHeight="1">
      <c r="B2" s="390" t="s">
        <v>593</v>
      </c>
    </row>
    <row r="3" spans="1:10" ht="15" customHeight="1">
      <c r="B3" s="724" t="s">
        <v>706</v>
      </c>
    </row>
    <row r="4" spans="1:10" ht="15" customHeight="1">
      <c r="B4" s="731" t="s">
        <v>0</v>
      </c>
      <c r="I4" s="725"/>
    </row>
    <row r="5" spans="1:10" ht="15" customHeight="1">
      <c r="B5" s="731"/>
      <c r="I5" s="725"/>
    </row>
    <row r="6" spans="1:10" ht="15" customHeight="1">
      <c r="C6" s="861" t="s">
        <v>886</v>
      </c>
      <c r="D6" s="861"/>
      <c r="E6" s="861"/>
      <c r="F6" s="861"/>
      <c r="G6" s="861"/>
      <c r="H6" s="861"/>
      <c r="I6" s="861"/>
    </row>
    <row r="7" spans="1:10" s="77" customFormat="1" ht="15" customHeight="1">
      <c r="B7" s="733"/>
      <c r="C7" s="853" t="s">
        <v>289</v>
      </c>
      <c r="D7" s="853"/>
      <c r="E7" s="853"/>
      <c r="F7" s="853"/>
      <c r="G7" s="853"/>
      <c r="H7" s="853"/>
      <c r="I7" s="853"/>
    </row>
    <row r="8" spans="1:10" s="77" customFormat="1" ht="48" customHeight="1">
      <c r="B8" s="87" t="s">
        <v>290</v>
      </c>
      <c r="C8" s="88" t="s">
        <v>276</v>
      </c>
      <c r="D8" s="88" t="s">
        <v>277</v>
      </c>
      <c r="E8" s="89" t="s">
        <v>278</v>
      </c>
      <c r="F8" s="89" t="s">
        <v>279</v>
      </c>
      <c r="G8" s="90" t="s">
        <v>1</v>
      </c>
      <c r="H8" s="89" t="s">
        <v>291</v>
      </c>
      <c r="I8" s="89" t="s">
        <v>292</v>
      </c>
    </row>
    <row r="9" spans="1:10" ht="15" customHeight="1">
      <c r="B9" s="282" t="s">
        <v>592</v>
      </c>
      <c r="C9" s="285">
        <v>1025837.7893099999</v>
      </c>
      <c r="D9" s="286"/>
      <c r="E9" s="287">
        <v>1.9</v>
      </c>
      <c r="F9" s="285">
        <v>1025837.7893099999</v>
      </c>
      <c r="G9" s="285">
        <v>1949091.7996800002</v>
      </c>
      <c r="H9" s="285">
        <f>G9*0.08</f>
        <v>155927.34397440002</v>
      </c>
      <c r="I9" s="285">
        <v>8206.7023099999988</v>
      </c>
      <c r="J9" s="738"/>
    </row>
    <row r="10" spans="1:10" ht="15" customHeight="1">
      <c r="B10" s="283" t="s">
        <v>293</v>
      </c>
      <c r="C10" s="285">
        <v>14198.020930000001</v>
      </c>
      <c r="D10" s="285"/>
      <c r="E10" s="289">
        <v>2.9</v>
      </c>
      <c r="F10" s="285">
        <v>14198.020930000001</v>
      </c>
      <c r="G10" s="285">
        <v>41174.260700000006</v>
      </c>
      <c r="H10" s="285">
        <f t="shared" ref="H10:H11" si="0">G10*0.08</f>
        <v>3293.9408560000006</v>
      </c>
      <c r="I10" s="285">
        <v>113.58417</v>
      </c>
      <c r="J10" s="738"/>
    </row>
    <row r="11" spans="1:10" ht="15" customHeight="1">
      <c r="B11" s="284" t="s">
        <v>294</v>
      </c>
      <c r="C11" s="285">
        <v>141443.22962999999</v>
      </c>
      <c r="D11" s="285"/>
      <c r="E11" s="289">
        <v>3.7</v>
      </c>
      <c r="F11" s="285">
        <v>141443.22962999999</v>
      </c>
      <c r="G11" s="285">
        <v>523339.94962000003</v>
      </c>
      <c r="H11" s="285">
        <f t="shared" si="0"/>
        <v>41867.195969600005</v>
      </c>
      <c r="I11" s="285">
        <v>3394.6375099999996</v>
      </c>
      <c r="J11" s="738"/>
    </row>
    <row r="12" spans="1:10" ht="15" customHeight="1" thickBot="1">
      <c r="A12" s="82"/>
      <c r="B12" s="293" t="s">
        <v>2</v>
      </c>
      <c r="C12" s="290">
        <f>SUM(C9:C11)</f>
        <v>1181479.03987</v>
      </c>
      <c r="D12" s="290"/>
      <c r="E12" s="291"/>
      <c r="F12" s="290">
        <f>SUM(F9:F11)</f>
        <v>1181479.03987</v>
      </c>
      <c r="G12" s="290">
        <f>SUM(G9:G11)</f>
        <v>2513606.0100000002</v>
      </c>
      <c r="H12" s="290">
        <f>SUM(H9:H11)</f>
        <v>201088.48080000002</v>
      </c>
      <c r="I12" s="290">
        <f>SUM(I9:I11)</f>
        <v>11714.923989999999</v>
      </c>
    </row>
    <row r="13" spans="1:10" ht="15" customHeight="1" thickTop="1">
      <c r="A13" s="82"/>
      <c r="B13" s="28"/>
      <c r="C13" s="28"/>
      <c r="D13" s="28"/>
      <c r="E13" s="28"/>
      <c r="F13" s="28"/>
      <c r="G13" s="28"/>
      <c r="H13" s="28"/>
      <c r="I13" s="28"/>
    </row>
    <row r="14" spans="1:10" ht="15" customHeight="1">
      <c r="A14" s="82"/>
      <c r="B14" s="28"/>
      <c r="C14" s="28"/>
      <c r="D14" s="28"/>
      <c r="E14" s="28"/>
      <c r="F14" s="28"/>
      <c r="G14" s="28"/>
      <c r="H14" s="28"/>
      <c r="I14" s="725"/>
    </row>
    <row r="15" spans="1:10" ht="15" customHeight="1">
      <c r="A15" s="82"/>
      <c r="C15" s="861" t="s">
        <v>667</v>
      </c>
      <c r="D15" s="861"/>
      <c r="E15" s="861"/>
      <c r="F15" s="861"/>
      <c r="G15" s="861"/>
      <c r="H15" s="861"/>
      <c r="I15" s="861"/>
      <c r="J15"/>
    </row>
    <row r="16" spans="1:10" ht="15" customHeight="1">
      <c r="A16" s="77"/>
      <c r="B16" s="733"/>
      <c r="C16" s="853" t="s">
        <v>289</v>
      </c>
      <c r="D16" s="853"/>
      <c r="E16" s="853"/>
      <c r="F16" s="853"/>
      <c r="G16" s="853"/>
      <c r="H16" s="853"/>
      <c r="I16" s="853"/>
    </row>
    <row r="17" spans="1:10" ht="48" customHeight="1">
      <c r="A17" s="77"/>
      <c r="B17" s="87" t="s">
        <v>290</v>
      </c>
      <c r="C17" s="88" t="s">
        <v>276</v>
      </c>
      <c r="D17" s="88" t="s">
        <v>277</v>
      </c>
      <c r="E17" s="89" t="s">
        <v>278</v>
      </c>
      <c r="F17" s="89" t="s">
        <v>279</v>
      </c>
      <c r="G17" s="90" t="s">
        <v>1</v>
      </c>
      <c r="H17" s="89" t="s">
        <v>291</v>
      </c>
      <c r="I17" s="89" t="s">
        <v>292</v>
      </c>
    </row>
    <row r="18" spans="1:10" ht="15" customHeight="1">
      <c r="B18" s="282" t="s">
        <v>592</v>
      </c>
      <c r="C18" s="285">
        <v>1065341.4262300001</v>
      </c>
      <c r="D18" s="286">
        <v>0</v>
      </c>
      <c r="E18" s="287">
        <v>1.9</v>
      </c>
      <c r="F18" s="286">
        <v>1065341.4262300001</v>
      </c>
      <c r="G18" s="288">
        <v>2024148.70985</v>
      </c>
      <c r="H18" s="285">
        <v>161931.89678800001</v>
      </c>
      <c r="I18" s="285">
        <v>8522.7314100000003</v>
      </c>
      <c r="J18" s="739"/>
    </row>
    <row r="19" spans="1:10" ht="15" customHeight="1">
      <c r="B19" s="283" t="s">
        <v>293</v>
      </c>
      <c r="C19" s="285">
        <v>19264.527180000001</v>
      </c>
      <c r="D19" s="285">
        <v>0</v>
      </c>
      <c r="E19" s="289">
        <v>2.9</v>
      </c>
      <c r="F19" s="285">
        <v>19264.527180000001</v>
      </c>
      <c r="G19" s="288">
        <v>55867.128819999998</v>
      </c>
      <c r="H19" s="285">
        <v>4469.3703056000004</v>
      </c>
      <c r="I19" s="285">
        <v>154.11622</v>
      </c>
      <c r="J19" s="739"/>
    </row>
    <row r="20" spans="1:10" ht="15" customHeight="1">
      <c r="B20" s="284" t="s">
        <v>294</v>
      </c>
      <c r="C20" s="285">
        <v>136081.16662999999</v>
      </c>
      <c r="D20" s="285">
        <v>0</v>
      </c>
      <c r="E20" s="289">
        <v>3.7</v>
      </c>
      <c r="F20" s="285">
        <v>136081.16662999999</v>
      </c>
      <c r="G20" s="288">
        <v>503500.31651999999</v>
      </c>
      <c r="H20" s="285">
        <v>40280.025321599998</v>
      </c>
      <c r="I20" s="285">
        <v>3265.9479999999999</v>
      </c>
      <c r="J20" s="739"/>
    </row>
    <row r="21" spans="1:10" ht="15" customHeight="1" thickBot="1">
      <c r="A21" s="82"/>
      <c r="B21" s="293" t="s">
        <v>2</v>
      </c>
      <c r="C21" s="290">
        <v>1220687.12004</v>
      </c>
      <c r="D21" s="290"/>
      <c r="E21" s="291"/>
      <c r="F21" s="290">
        <v>1220687.12004</v>
      </c>
      <c r="G21" s="292">
        <v>2583516.1551899998</v>
      </c>
      <c r="H21" s="290">
        <v>206681.29241520001</v>
      </c>
      <c r="I21" s="290">
        <v>11942.795630000001</v>
      </c>
    </row>
    <row r="22" spans="1:10" ht="15" customHeight="1" thickTop="1"/>
    <row r="23" spans="1:10" ht="15" customHeight="1">
      <c r="I23" s="856" t="s">
        <v>614</v>
      </c>
    </row>
    <row r="24" spans="1:10" ht="26.25" customHeight="1">
      <c r="B24" s="865" t="s">
        <v>1002</v>
      </c>
      <c r="C24" s="865"/>
      <c r="D24" s="865"/>
      <c r="E24" s="865"/>
      <c r="F24" s="865"/>
      <c r="I24" s="856"/>
    </row>
  </sheetData>
  <mergeCells count="6">
    <mergeCell ref="C6:I6"/>
    <mergeCell ref="C7:I7"/>
    <mergeCell ref="C15:I15"/>
    <mergeCell ref="C16:I16"/>
    <mergeCell ref="I23:I24"/>
    <mergeCell ref="B24:F24"/>
  </mergeCells>
  <hyperlinks>
    <hyperlink ref="I23" location="Índice!A1" display="Back to the Index"/>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P173"/>
  <sheetViews>
    <sheetView showGridLines="0" showZeros="0" zoomScaleNormal="100" workbookViewId="0">
      <selection activeCell="B2" sqref="B2:D2"/>
    </sheetView>
  </sheetViews>
  <sheetFormatPr defaultColWidth="9.140625" defaultRowHeight="12"/>
  <cols>
    <col min="1" max="1" width="12.7109375" style="2" customWidth="1"/>
    <col min="2" max="2" width="45.7109375" style="2" customWidth="1"/>
    <col min="3" max="9" width="15.7109375" style="2" customWidth="1"/>
    <col min="10" max="10" width="8.7109375" style="2" customWidth="1"/>
    <col min="11" max="11" width="10.5703125" style="2" customWidth="1"/>
    <col min="12" max="12" width="10.85546875" style="2" bestFit="1" customWidth="1"/>
    <col min="13" max="13" width="13" style="2" bestFit="1" customWidth="1"/>
    <col min="14" max="14" width="13.5703125" style="2" bestFit="1" customWidth="1"/>
    <col min="15" max="16384" width="9.140625" style="2"/>
  </cols>
  <sheetData>
    <row r="1" spans="2:15" ht="15" customHeight="1"/>
    <row r="2" spans="2:15" ht="15" customHeight="1">
      <c r="B2" s="860" t="s">
        <v>295</v>
      </c>
      <c r="C2" s="860"/>
      <c r="D2" s="860"/>
    </row>
    <row r="3" spans="2:15" ht="15" customHeight="1">
      <c r="B3" s="851" t="s">
        <v>296</v>
      </c>
      <c r="C3" s="851"/>
      <c r="D3" s="851"/>
      <c r="E3" s="851"/>
    </row>
    <row r="4" spans="2:15" ht="15" customHeight="1">
      <c r="B4" s="731" t="s">
        <v>0</v>
      </c>
      <c r="C4" s="731"/>
    </row>
    <row r="5" spans="2:15" ht="15" customHeight="1">
      <c r="B5" s="557"/>
      <c r="C5" s="557"/>
      <c r="K5" s="856" t="s">
        <v>614</v>
      </c>
    </row>
    <row r="6" spans="2:15" ht="15" customHeight="1">
      <c r="C6" s="861" t="s">
        <v>886</v>
      </c>
      <c r="D6" s="861"/>
      <c r="E6" s="861"/>
      <c r="F6" s="861"/>
      <c r="G6" s="861"/>
      <c r="H6" s="861"/>
      <c r="I6" s="861"/>
      <c r="K6" s="856"/>
    </row>
    <row r="7" spans="2:15" ht="15" customHeight="1">
      <c r="B7" s="326"/>
      <c r="C7" s="546" t="s">
        <v>297</v>
      </c>
      <c r="D7" s="546" t="s">
        <v>298</v>
      </c>
      <c r="E7" s="546" t="s">
        <v>299</v>
      </c>
      <c r="F7" s="546" t="s">
        <v>300</v>
      </c>
      <c r="G7" s="546" t="s">
        <v>301</v>
      </c>
      <c r="H7" s="546" t="s">
        <v>302</v>
      </c>
      <c r="I7" s="546" t="s">
        <v>303</v>
      </c>
    </row>
    <row r="8" spans="2:15" s="91" customFormat="1" ht="35.1" customHeight="1">
      <c r="B8" s="326"/>
      <c r="C8" s="867" t="s">
        <v>304</v>
      </c>
      <c r="D8" s="867"/>
      <c r="E8" s="868" t="s">
        <v>305</v>
      </c>
      <c r="F8" s="868" t="s">
        <v>306</v>
      </c>
      <c r="G8" s="870" t="s">
        <v>307</v>
      </c>
      <c r="H8" s="868" t="s">
        <v>308</v>
      </c>
      <c r="I8" s="92" t="s">
        <v>309</v>
      </c>
    </row>
    <row r="9" spans="2:15" s="91" customFormat="1" ht="35.1" customHeight="1">
      <c r="B9" s="733"/>
      <c r="C9" s="726" t="s">
        <v>310</v>
      </c>
      <c r="D9" s="726" t="s">
        <v>311</v>
      </c>
      <c r="E9" s="869"/>
      <c r="F9" s="869"/>
      <c r="G9" s="871"/>
      <c r="H9" s="869"/>
      <c r="I9" s="726" t="s">
        <v>312</v>
      </c>
    </row>
    <row r="10" spans="2:15" s="49" customFormat="1" ht="15" customHeight="1">
      <c r="B10" s="93" t="s">
        <v>313</v>
      </c>
      <c r="C10" s="94"/>
      <c r="D10" s="94"/>
      <c r="E10" s="94"/>
      <c r="F10" s="94"/>
      <c r="G10" s="94"/>
      <c r="H10" s="94"/>
      <c r="I10" s="94"/>
      <c r="L10" s="91"/>
      <c r="M10" s="91"/>
      <c r="N10" s="91"/>
      <c r="O10" s="91"/>
    </row>
    <row r="11" spans="2:15" s="49" customFormat="1" ht="15" customHeight="1">
      <c r="B11" s="60" t="s">
        <v>314</v>
      </c>
      <c r="C11" s="62"/>
      <c r="D11" s="62"/>
      <c r="E11" s="62"/>
      <c r="F11" s="62"/>
      <c r="G11" s="62"/>
      <c r="H11" s="62"/>
      <c r="I11" s="62"/>
      <c r="L11" s="91"/>
      <c r="M11" s="91"/>
      <c r="N11" s="91"/>
      <c r="O11" s="91"/>
    </row>
    <row r="12" spans="2:15" s="49" customFormat="1" ht="14.45" customHeight="1">
      <c r="B12" s="60" t="s">
        <v>315</v>
      </c>
      <c r="C12" s="62">
        <v>3018366.1508778911</v>
      </c>
      <c r="D12" s="62">
        <v>14140321.527290452</v>
      </c>
      <c r="E12" s="62"/>
      <c r="F12" s="62">
        <v>1884696.5565857082</v>
      </c>
      <c r="G12" s="62"/>
      <c r="H12" s="62"/>
      <c r="I12" s="62">
        <f>C12+D12-E12-F12</f>
        <v>15273991.121582633</v>
      </c>
      <c r="L12" s="91"/>
      <c r="M12" s="91"/>
      <c r="N12" s="91"/>
      <c r="O12" s="91"/>
    </row>
    <row r="13" spans="2:15" ht="15" customHeight="1">
      <c r="B13" s="60" t="s">
        <v>316</v>
      </c>
      <c r="C13" s="62">
        <v>1303187.2779524899</v>
      </c>
      <c r="D13" s="62">
        <v>28607023.059673682</v>
      </c>
      <c r="E13" s="62"/>
      <c r="F13" s="62">
        <v>411005.12195873488</v>
      </c>
      <c r="G13" s="62"/>
      <c r="H13" s="62"/>
      <c r="I13" s="62">
        <f t="shared" ref="I13:I33" si="0">C13+D13-E13-F13</f>
        <v>29499205.215667434</v>
      </c>
      <c r="L13" s="91"/>
      <c r="M13" s="91"/>
      <c r="N13" s="91"/>
      <c r="O13" s="91"/>
    </row>
    <row r="14" spans="2:15" ht="15" customHeight="1">
      <c r="B14" s="60" t="s">
        <v>318</v>
      </c>
      <c r="C14" s="62"/>
      <c r="D14" s="62">
        <v>1538070.5808847602</v>
      </c>
      <c r="E14" s="62"/>
      <c r="F14" s="62">
        <v>70435.366659567182</v>
      </c>
      <c r="G14" s="62"/>
      <c r="H14" s="62"/>
      <c r="I14" s="62">
        <f t="shared" si="0"/>
        <v>1467635.214225193</v>
      </c>
      <c r="L14" s="91"/>
      <c r="M14" s="91"/>
      <c r="N14" s="91"/>
      <c r="O14" s="91"/>
    </row>
    <row r="15" spans="2:15" ht="20.100000000000001" customHeight="1">
      <c r="B15" s="64" t="s">
        <v>319</v>
      </c>
      <c r="C15" s="66">
        <f>SUM(C10:C14)</f>
        <v>4321553.4288303815</v>
      </c>
      <c r="D15" s="66">
        <f t="shared" ref="D15" si="1">SUM(D10:D14)</f>
        <v>44285415.167848893</v>
      </c>
      <c r="E15" s="66"/>
      <c r="F15" s="66">
        <f t="shared" ref="F15" si="2">SUM(F10:F14)</f>
        <v>2366137.0452040103</v>
      </c>
      <c r="G15" s="66"/>
      <c r="H15" s="66"/>
      <c r="I15" s="66">
        <f t="shared" si="0"/>
        <v>46240831.551475257</v>
      </c>
      <c r="L15" s="91"/>
      <c r="M15" s="91"/>
      <c r="N15" s="91"/>
      <c r="O15" s="91"/>
    </row>
    <row r="16" spans="2:15" ht="15" customHeight="1">
      <c r="B16" s="60" t="s">
        <v>313</v>
      </c>
      <c r="C16" s="62"/>
      <c r="D16" s="62">
        <v>15043592.946407907</v>
      </c>
      <c r="E16" s="62"/>
      <c r="F16" s="62">
        <v>3279.6773461332996</v>
      </c>
      <c r="G16" s="62"/>
      <c r="H16" s="62"/>
      <c r="I16" s="62">
        <f t="shared" si="0"/>
        <v>15040313.269061774</v>
      </c>
      <c r="L16" s="91"/>
      <c r="M16" s="91"/>
      <c r="N16" s="91"/>
      <c r="O16" s="91"/>
    </row>
    <row r="17" spans="1:16" ht="15" customHeight="1">
      <c r="B17" s="60" t="s">
        <v>320</v>
      </c>
      <c r="C17" s="62"/>
      <c r="D17" s="62">
        <v>976884.16350372718</v>
      </c>
      <c r="E17" s="62"/>
      <c r="F17" s="62">
        <v>1282.2136930529998</v>
      </c>
      <c r="G17" s="62"/>
      <c r="H17" s="62"/>
      <c r="I17" s="62">
        <f t="shared" si="0"/>
        <v>975601.94981067418</v>
      </c>
      <c r="L17" s="91"/>
      <c r="M17" s="91"/>
      <c r="N17" s="91"/>
      <c r="O17" s="91"/>
    </row>
    <row r="18" spans="1:16" ht="15" customHeight="1">
      <c r="B18" s="60" t="s">
        <v>321</v>
      </c>
      <c r="C18" s="62"/>
      <c r="D18" s="62">
        <v>146251.78559001529</v>
      </c>
      <c r="E18" s="62"/>
      <c r="F18" s="62">
        <v>455.82681077080002</v>
      </c>
      <c r="G18" s="62"/>
      <c r="H18" s="62"/>
      <c r="I18" s="62">
        <f t="shared" si="0"/>
        <v>145795.95877924448</v>
      </c>
      <c r="J18" s="7"/>
      <c r="K18" s="7"/>
      <c r="L18" s="91"/>
      <c r="M18" s="91"/>
      <c r="N18" s="91"/>
      <c r="O18" s="91"/>
      <c r="P18" s="7">
        <f t="shared" ref="P18" si="3">SUM(I10:I14)-I15</f>
        <v>0</v>
      </c>
    </row>
    <row r="19" spans="1:16" ht="15" customHeight="1">
      <c r="B19" s="60" t="s">
        <v>322</v>
      </c>
      <c r="C19" s="62"/>
      <c r="D19" s="62">
        <v>19111.005591804998</v>
      </c>
      <c r="E19" s="62"/>
      <c r="F19" s="62">
        <v>0</v>
      </c>
      <c r="G19" s="62"/>
      <c r="H19" s="62"/>
      <c r="I19" s="62">
        <f t="shared" si="0"/>
        <v>19111.005591804998</v>
      </c>
      <c r="L19" s="91"/>
      <c r="M19" s="91"/>
      <c r="N19" s="91"/>
      <c r="O19" s="91"/>
    </row>
    <row r="20" spans="1:16" ht="15" customHeight="1">
      <c r="B20" s="60" t="s">
        <v>323</v>
      </c>
      <c r="C20" s="62"/>
      <c r="D20" s="62">
        <v>0</v>
      </c>
      <c r="E20" s="62"/>
      <c r="F20" s="62">
        <v>0</v>
      </c>
      <c r="G20" s="62"/>
      <c r="H20" s="62"/>
      <c r="I20" s="62">
        <f t="shared" si="0"/>
        <v>0</v>
      </c>
      <c r="L20" s="91"/>
      <c r="M20" s="91"/>
      <c r="N20" s="91"/>
      <c r="O20" s="91"/>
    </row>
    <row r="21" spans="1:16" ht="15" customHeight="1">
      <c r="B21" s="60" t="s">
        <v>314</v>
      </c>
      <c r="C21" s="62"/>
      <c r="D21" s="62">
        <v>2760902.8592101424</v>
      </c>
      <c r="E21" s="62"/>
      <c r="F21" s="62">
        <v>1390.4830765079</v>
      </c>
      <c r="G21" s="62"/>
      <c r="H21" s="62"/>
      <c r="I21" s="62">
        <f t="shared" si="0"/>
        <v>2759512.3761336347</v>
      </c>
      <c r="L21" s="91"/>
      <c r="M21" s="91"/>
      <c r="N21" s="91"/>
      <c r="O21" s="91"/>
    </row>
    <row r="22" spans="1:16" ht="15" customHeight="1">
      <c r="B22" s="60" t="s">
        <v>315</v>
      </c>
      <c r="C22" s="62"/>
      <c r="D22" s="62">
        <v>9225661.1660726834</v>
      </c>
      <c r="E22" s="62"/>
      <c r="F22" s="62">
        <v>58733.74450780551</v>
      </c>
      <c r="G22" s="62"/>
      <c r="H22" s="62"/>
      <c r="I22" s="62">
        <f t="shared" si="0"/>
        <v>9166927.421564877</v>
      </c>
      <c r="L22" s="91"/>
      <c r="M22" s="91"/>
      <c r="N22" s="91"/>
      <c r="O22" s="91"/>
    </row>
    <row r="23" spans="1:16" ht="15" customHeight="1">
      <c r="B23" s="60" t="s">
        <v>316</v>
      </c>
      <c r="C23" s="62"/>
      <c r="D23" s="62">
        <v>5236879.4010905651</v>
      </c>
      <c r="E23" s="62"/>
      <c r="F23" s="62">
        <v>52768.862461782446</v>
      </c>
      <c r="G23" s="62"/>
      <c r="H23" s="62"/>
      <c r="I23" s="62">
        <f t="shared" si="0"/>
        <v>5184110.5386287831</v>
      </c>
      <c r="L23" s="91"/>
      <c r="M23" s="91"/>
      <c r="N23" s="91"/>
      <c r="O23" s="91"/>
    </row>
    <row r="24" spans="1:16" ht="15" customHeight="1">
      <c r="B24" s="60" t="s">
        <v>324</v>
      </c>
      <c r="C24" s="62"/>
      <c r="D24" s="62">
        <v>2681885.4714545161</v>
      </c>
      <c r="E24" s="62"/>
      <c r="F24" s="62">
        <v>21071.502298077688</v>
      </c>
      <c r="G24" s="62"/>
      <c r="H24" s="62"/>
      <c r="I24" s="62">
        <f t="shared" si="0"/>
        <v>2660813.9691564385</v>
      </c>
      <c r="L24" s="91"/>
      <c r="M24" s="91"/>
      <c r="N24" s="91"/>
      <c r="O24" s="91"/>
    </row>
    <row r="25" spans="1:16" ht="15" customHeight="1">
      <c r="B25" s="60" t="s">
        <v>325</v>
      </c>
      <c r="C25" s="62">
        <v>790002.96037201851</v>
      </c>
      <c r="D25" s="62">
        <v>0</v>
      </c>
      <c r="E25" s="62"/>
      <c r="F25" s="62">
        <v>280845.41437921824</v>
      </c>
      <c r="G25" s="62"/>
      <c r="H25" s="62"/>
      <c r="I25" s="62">
        <f t="shared" si="0"/>
        <v>509157.54599280027</v>
      </c>
      <c r="L25" s="91"/>
      <c r="M25" s="91"/>
      <c r="N25" s="91"/>
      <c r="O25" s="91"/>
    </row>
    <row r="26" spans="1:16" ht="15" customHeight="1">
      <c r="A26" s="7"/>
      <c r="B26" s="60" t="s">
        <v>326</v>
      </c>
      <c r="C26" s="62"/>
      <c r="D26" s="62">
        <v>0</v>
      </c>
      <c r="E26" s="62"/>
      <c r="F26" s="62">
        <v>0</v>
      </c>
      <c r="G26" s="62"/>
      <c r="H26" s="62"/>
      <c r="I26" s="62">
        <f t="shared" si="0"/>
        <v>0</v>
      </c>
      <c r="L26" s="91"/>
      <c r="M26" s="91"/>
      <c r="N26" s="91"/>
      <c r="O26" s="91"/>
    </row>
    <row r="27" spans="1:16" ht="15" customHeight="1">
      <c r="A27" s="7"/>
      <c r="B27" s="60" t="s">
        <v>327</v>
      </c>
      <c r="C27" s="62"/>
      <c r="D27" s="62">
        <v>0</v>
      </c>
      <c r="E27" s="62"/>
      <c r="F27" s="62">
        <v>0</v>
      </c>
      <c r="G27" s="62"/>
      <c r="H27" s="62"/>
      <c r="I27" s="62">
        <f t="shared" si="0"/>
        <v>0</v>
      </c>
      <c r="L27" s="91"/>
      <c r="M27" s="91"/>
      <c r="N27" s="91"/>
      <c r="O27" s="91"/>
    </row>
    <row r="28" spans="1:16" ht="15" customHeight="1">
      <c r="A28" s="7"/>
      <c r="B28" s="60" t="s">
        <v>328</v>
      </c>
      <c r="C28" s="62"/>
      <c r="D28" s="62">
        <v>0</v>
      </c>
      <c r="E28" s="62"/>
      <c r="F28" s="62">
        <v>0</v>
      </c>
      <c r="G28" s="62"/>
      <c r="H28" s="62"/>
      <c r="I28" s="62">
        <f t="shared" si="0"/>
        <v>0</v>
      </c>
      <c r="L28" s="91"/>
      <c r="M28" s="91"/>
      <c r="N28" s="91"/>
      <c r="O28" s="91"/>
    </row>
    <row r="29" spans="1:16" ht="15" customHeight="1">
      <c r="A29" s="7"/>
      <c r="B29" s="60" t="s">
        <v>329</v>
      </c>
      <c r="C29" s="62"/>
      <c r="D29" s="62">
        <v>184245.99224000002</v>
      </c>
      <c r="E29" s="62"/>
      <c r="F29" s="62">
        <v>0</v>
      </c>
      <c r="G29" s="62"/>
      <c r="H29" s="62"/>
      <c r="I29" s="62">
        <f t="shared" si="0"/>
        <v>184245.99224000002</v>
      </c>
      <c r="L29" s="91"/>
      <c r="M29" s="91"/>
      <c r="N29" s="91"/>
      <c r="O29" s="91"/>
    </row>
    <row r="30" spans="1:16" ht="15" customHeight="1">
      <c r="A30" s="7"/>
      <c r="B30" s="60" t="s">
        <v>330</v>
      </c>
      <c r="C30" s="62"/>
      <c r="D30" s="62">
        <v>34398.30053</v>
      </c>
      <c r="E30" s="62"/>
      <c r="F30" s="62">
        <v>0</v>
      </c>
      <c r="G30" s="62"/>
      <c r="H30" s="62"/>
      <c r="I30" s="62">
        <f t="shared" si="0"/>
        <v>34398.30053</v>
      </c>
      <c r="L30" s="91"/>
      <c r="M30" s="91"/>
      <c r="N30" s="91"/>
      <c r="O30" s="91"/>
    </row>
    <row r="31" spans="1:16" ht="15" customHeight="1">
      <c r="A31" s="7"/>
      <c r="B31" s="60" t="s">
        <v>331</v>
      </c>
      <c r="C31" s="62"/>
      <c r="D31" s="62">
        <v>0</v>
      </c>
      <c r="E31" s="62"/>
      <c r="F31" s="62">
        <v>0</v>
      </c>
      <c r="G31" s="62"/>
      <c r="H31" s="62"/>
      <c r="I31" s="62">
        <f t="shared" si="0"/>
        <v>0</v>
      </c>
      <c r="L31" s="91"/>
      <c r="M31" s="91"/>
      <c r="N31" s="91"/>
      <c r="O31" s="91"/>
    </row>
    <row r="32" spans="1:16" ht="20.100000000000001" customHeight="1">
      <c r="A32" s="7"/>
      <c r="B32" s="98" t="s">
        <v>332</v>
      </c>
      <c r="C32" s="66">
        <f>SUM(C16:C31)</f>
        <v>790002.96037201851</v>
      </c>
      <c r="D32" s="66">
        <f t="shared" ref="D32" si="4">SUM(D16:D31)</f>
        <v>36309813.09169136</v>
      </c>
      <c r="E32" s="66"/>
      <c r="F32" s="66">
        <f>SUM(F16:F31)</f>
        <v>419827.72457334888</v>
      </c>
      <c r="G32" s="66"/>
      <c r="H32" s="66"/>
      <c r="I32" s="66">
        <f t="shared" si="0"/>
        <v>36679988.327490024</v>
      </c>
      <c r="L32" s="91"/>
      <c r="M32" s="91"/>
      <c r="N32" s="91"/>
      <c r="O32" s="91"/>
    </row>
    <row r="33" spans="1:15" ht="20.100000000000001" customHeight="1" thickBot="1">
      <c r="A33" s="7"/>
      <c r="B33" s="99" t="s">
        <v>2</v>
      </c>
      <c r="C33" s="100">
        <f>C15+C32</f>
        <v>5111556.3892024001</v>
      </c>
      <c r="D33" s="100">
        <f t="shared" ref="D33" si="5">D15+D32</f>
        <v>80595228.25954026</v>
      </c>
      <c r="E33" s="100"/>
      <c r="F33" s="100">
        <f>F15+F32</f>
        <v>2785964.7697773594</v>
      </c>
      <c r="G33" s="100"/>
      <c r="H33" s="100"/>
      <c r="I33" s="100">
        <f t="shared" si="0"/>
        <v>82920819.878965303</v>
      </c>
      <c r="L33" s="91"/>
      <c r="M33" s="91"/>
      <c r="N33" s="91"/>
      <c r="O33" s="91"/>
    </row>
    <row r="34" spans="1:15" ht="15" customHeight="1" thickTop="1">
      <c r="A34" s="7"/>
      <c r="B34" s="326"/>
      <c r="C34" s="408"/>
      <c r="D34" s="408"/>
      <c r="E34" s="408"/>
      <c r="F34" s="408"/>
      <c r="G34" s="408"/>
      <c r="H34" s="408"/>
      <c r="I34" s="408"/>
      <c r="L34" s="91"/>
      <c r="M34" s="91"/>
      <c r="N34" s="91"/>
      <c r="O34" s="91"/>
    </row>
    <row r="35" spans="1:15" ht="15" customHeight="1">
      <c r="A35" s="7"/>
      <c r="C35" s="408"/>
      <c r="D35" s="408"/>
      <c r="E35" s="408"/>
      <c r="F35" s="408"/>
      <c r="G35" s="408"/>
      <c r="H35" s="866"/>
      <c r="I35" s="866"/>
      <c r="L35" s="91"/>
      <c r="M35" s="91"/>
      <c r="N35" s="91"/>
      <c r="O35" s="91"/>
    </row>
    <row r="36" spans="1:15" ht="15" customHeight="1">
      <c r="A36" s="7"/>
      <c r="C36" s="861" t="s">
        <v>667</v>
      </c>
      <c r="D36" s="861"/>
      <c r="E36" s="861"/>
      <c r="F36" s="861"/>
      <c r="G36" s="861"/>
      <c r="H36" s="861"/>
      <c r="I36" s="861"/>
      <c r="L36" s="91"/>
      <c r="M36" s="91"/>
      <c r="N36" s="91"/>
      <c r="O36" s="91"/>
    </row>
    <row r="37" spans="1:15" ht="15" customHeight="1">
      <c r="A37" s="7"/>
      <c r="B37" s="326"/>
      <c r="C37" s="546" t="s">
        <v>297</v>
      </c>
      <c r="D37" s="546" t="s">
        <v>298</v>
      </c>
      <c r="E37" s="546" t="s">
        <v>299</v>
      </c>
      <c r="F37" s="546" t="s">
        <v>300</v>
      </c>
      <c r="G37" s="546" t="s">
        <v>301</v>
      </c>
      <c r="H37" s="546" t="s">
        <v>302</v>
      </c>
      <c r="I37" s="546" t="s">
        <v>303</v>
      </c>
      <c r="L37" s="91"/>
      <c r="M37" s="91"/>
      <c r="N37" s="91"/>
      <c r="O37" s="91"/>
    </row>
    <row r="38" spans="1:15" ht="35.1" customHeight="1">
      <c r="B38" s="326"/>
      <c r="C38" s="867" t="s">
        <v>304</v>
      </c>
      <c r="D38" s="867"/>
      <c r="E38" s="868" t="s">
        <v>305</v>
      </c>
      <c r="F38" s="868" t="s">
        <v>306</v>
      </c>
      <c r="G38" s="870" t="s">
        <v>307</v>
      </c>
      <c r="H38" s="868" t="s">
        <v>308</v>
      </c>
      <c r="I38" s="92" t="s">
        <v>309</v>
      </c>
      <c r="L38" s="91"/>
      <c r="M38" s="91"/>
      <c r="N38" s="91"/>
      <c r="O38" s="91"/>
    </row>
    <row r="39" spans="1:15" ht="35.1" customHeight="1">
      <c r="B39" s="733"/>
      <c r="C39" s="726" t="s">
        <v>310</v>
      </c>
      <c r="D39" s="726" t="s">
        <v>311</v>
      </c>
      <c r="E39" s="869"/>
      <c r="F39" s="869"/>
      <c r="G39" s="871"/>
      <c r="H39" s="869"/>
      <c r="I39" s="726" t="s">
        <v>312</v>
      </c>
      <c r="L39" s="91"/>
      <c r="M39" s="91"/>
      <c r="N39" s="91"/>
      <c r="O39" s="91"/>
    </row>
    <row r="40" spans="1:15" s="49" customFormat="1" ht="15" customHeight="1">
      <c r="B40" s="93" t="s">
        <v>313</v>
      </c>
      <c r="C40" s="94"/>
      <c r="D40" s="94"/>
      <c r="E40" s="94"/>
      <c r="F40" s="94"/>
      <c r="G40" s="94">
        <v>0</v>
      </c>
      <c r="H40" s="94"/>
      <c r="I40" s="94">
        <v>0</v>
      </c>
      <c r="L40" s="91"/>
      <c r="M40" s="91"/>
      <c r="N40" s="91"/>
      <c r="O40" s="91"/>
    </row>
    <row r="41" spans="1:15" s="49" customFormat="1" ht="15" customHeight="1">
      <c r="B41" s="60" t="s">
        <v>314</v>
      </c>
      <c r="C41" s="62"/>
      <c r="D41" s="62"/>
      <c r="E41" s="62"/>
      <c r="F41" s="62"/>
      <c r="G41" s="62"/>
      <c r="H41" s="62"/>
      <c r="I41" s="62">
        <v>0</v>
      </c>
      <c r="L41" s="91"/>
      <c r="M41" s="91"/>
      <c r="N41" s="91"/>
      <c r="O41" s="91"/>
    </row>
    <row r="42" spans="1:15" s="49" customFormat="1" ht="15" customHeight="1">
      <c r="B42" s="60" t="s">
        <v>315</v>
      </c>
      <c r="C42" s="62">
        <v>3471838.6037684632</v>
      </c>
      <c r="D42" s="62">
        <v>13609099.215487041</v>
      </c>
      <c r="E42" s="62">
        <v>0</v>
      </c>
      <c r="F42" s="62">
        <v>2101965.3524860293</v>
      </c>
      <c r="G42" s="62"/>
      <c r="H42" s="62"/>
      <c r="I42" s="62">
        <v>14978972.466769475</v>
      </c>
      <c r="L42" s="91"/>
      <c r="M42" s="91"/>
      <c r="N42" s="91"/>
      <c r="O42" s="91"/>
    </row>
    <row r="43" spans="1:15" ht="15" customHeight="1">
      <c r="B43" s="60" t="s">
        <v>316</v>
      </c>
      <c r="C43" s="62">
        <v>1585539.4317703075</v>
      </c>
      <c r="D43" s="62">
        <v>28281845.239492081</v>
      </c>
      <c r="E43" s="62">
        <v>0</v>
      </c>
      <c r="F43" s="62">
        <v>504511.06520210468</v>
      </c>
      <c r="G43" s="62">
        <v>0</v>
      </c>
      <c r="H43" s="62">
        <v>0</v>
      </c>
      <c r="I43" s="62">
        <v>29362873.606060281</v>
      </c>
      <c r="L43" s="91"/>
      <c r="M43" s="91"/>
      <c r="N43" s="91"/>
      <c r="O43" s="91"/>
    </row>
    <row r="44" spans="1:15" ht="15" customHeight="1">
      <c r="B44" s="60" t="s">
        <v>318</v>
      </c>
      <c r="C44" s="62"/>
      <c r="D44" s="62">
        <v>1570347.1470035694</v>
      </c>
      <c r="E44" s="62"/>
      <c r="F44" s="62">
        <v>82141.508937610415</v>
      </c>
      <c r="G44" s="62"/>
      <c r="H44" s="62"/>
      <c r="I44" s="62">
        <v>1488205.6380659591</v>
      </c>
      <c r="L44" s="91"/>
      <c r="M44" s="91"/>
      <c r="N44" s="91"/>
      <c r="O44" s="91"/>
    </row>
    <row r="45" spans="1:15" ht="20.100000000000001" customHeight="1">
      <c r="B45" s="64" t="s">
        <v>319</v>
      </c>
      <c r="C45" s="66">
        <v>5057378.0355387703</v>
      </c>
      <c r="D45" s="66">
        <v>43461291.60198269</v>
      </c>
      <c r="E45" s="66">
        <v>0</v>
      </c>
      <c r="F45" s="66">
        <v>2688617.9266257444</v>
      </c>
      <c r="G45" s="66">
        <v>0</v>
      </c>
      <c r="H45" s="66">
        <v>0</v>
      </c>
      <c r="I45" s="66">
        <v>45830051.710895717</v>
      </c>
      <c r="L45" s="91"/>
      <c r="M45" s="91"/>
      <c r="N45" s="91"/>
      <c r="O45" s="91"/>
    </row>
    <row r="46" spans="1:15" ht="15" customHeight="1">
      <c r="B46" s="60" t="s">
        <v>313</v>
      </c>
      <c r="C46" s="62">
        <v>0</v>
      </c>
      <c r="D46" s="62">
        <v>15178987.368346987</v>
      </c>
      <c r="E46" s="62">
        <v>0</v>
      </c>
      <c r="F46" s="62">
        <v>1329.3135661593001</v>
      </c>
      <c r="G46" s="62">
        <v>0</v>
      </c>
      <c r="H46" s="62">
        <v>0</v>
      </c>
      <c r="I46" s="62">
        <v>15177658.054780828</v>
      </c>
      <c r="L46" s="91"/>
      <c r="M46" s="91"/>
      <c r="N46" s="91"/>
      <c r="O46" s="91"/>
    </row>
    <row r="47" spans="1:15" ht="15" customHeight="1">
      <c r="B47" s="60" t="s">
        <v>320</v>
      </c>
      <c r="C47" s="62">
        <v>0</v>
      </c>
      <c r="D47" s="62">
        <v>806870.7296680439</v>
      </c>
      <c r="E47" s="62">
        <v>0</v>
      </c>
      <c r="F47" s="62">
        <v>1236.3369287178998</v>
      </c>
      <c r="G47" s="62">
        <v>0</v>
      </c>
      <c r="H47" s="62">
        <v>0</v>
      </c>
      <c r="I47" s="62">
        <v>805634.39273932599</v>
      </c>
      <c r="L47" s="91"/>
      <c r="M47" s="91"/>
      <c r="N47" s="91"/>
      <c r="O47" s="91"/>
    </row>
    <row r="48" spans="1:15" ht="15" customHeight="1">
      <c r="B48" s="60" t="s">
        <v>321</v>
      </c>
      <c r="C48" s="62">
        <v>0</v>
      </c>
      <c r="D48" s="62">
        <v>144656.1771774122</v>
      </c>
      <c r="E48" s="62">
        <v>0</v>
      </c>
      <c r="F48" s="62">
        <v>1613.7418342210999</v>
      </c>
      <c r="G48" s="62">
        <v>0</v>
      </c>
      <c r="H48" s="62">
        <v>0</v>
      </c>
      <c r="I48" s="62">
        <v>143042.43534319111</v>
      </c>
      <c r="L48" s="91"/>
      <c r="M48" s="91"/>
      <c r="N48" s="91"/>
      <c r="O48" s="91"/>
    </row>
    <row r="49" spans="1:15" ht="15" customHeight="1">
      <c r="B49" s="60" t="s">
        <v>322</v>
      </c>
      <c r="C49" s="62">
        <v>0</v>
      </c>
      <c r="D49" s="62">
        <v>19138.976406274698</v>
      </c>
      <c r="E49" s="62">
        <v>0</v>
      </c>
      <c r="F49" s="62">
        <v>0</v>
      </c>
      <c r="G49" s="62">
        <v>0</v>
      </c>
      <c r="H49" s="62">
        <v>0</v>
      </c>
      <c r="I49" s="62">
        <v>19138.976406274698</v>
      </c>
      <c r="L49" s="91"/>
      <c r="M49" s="91"/>
      <c r="N49" s="91"/>
      <c r="O49" s="91"/>
    </row>
    <row r="50" spans="1:15" ht="15" customHeight="1">
      <c r="B50" s="60" t="s">
        <v>323</v>
      </c>
      <c r="C50" s="62">
        <v>0</v>
      </c>
      <c r="D50" s="62">
        <v>0</v>
      </c>
      <c r="E50" s="62">
        <v>0</v>
      </c>
      <c r="F50" s="62">
        <v>0</v>
      </c>
      <c r="G50" s="62">
        <v>0</v>
      </c>
      <c r="H50" s="62">
        <v>0</v>
      </c>
      <c r="I50" s="62">
        <v>0</v>
      </c>
      <c r="L50" s="91"/>
      <c r="M50" s="91"/>
      <c r="N50" s="91"/>
      <c r="O50" s="91"/>
    </row>
    <row r="51" spans="1:15" ht="15" customHeight="1">
      <c r="B51" s="60" t="s">
        <v>314</v>
      </c>
      <c r="C51" s="62">
        <v>0</v>
      </c>
      <c r="D51" s="62">
        <v>2737985.2303840346</v>
      </c>
      <c r="E51" s="62">
        <v>0</v>
      </c>
      <c r="F51" s="62">
        <v>2111.8956457546005</v>
      </c>
      <c r="G51" s="62">
        <v>0</v>
      </c>
      <c r="H51" s="62">
        <v>0</v>
      </c>
      <c r="I51" s="62">
        <v>2735873.3347382802</v>
      </c>
      <c r="L51" s="91"/>
      <c r="M51" s="91"/>
      <c r="N51" s="91"/>
      <c r="O51" s="91"/>
    </row>
    <row r="52" spans="1:15" ht="15" customHeight="1">
      <c r="B52" s="60" t="s">
        <v>315</v>
      </c>
      <c r="C52" s="62">
        <v>0</v>
      </c>
      <c r="D52" s="62">
        <v>8660706.9739226587</v>
      </c>
      <c r="E52" s="62">
        <v>0</v>
      </c>
      <c r="F52" s="62">
        <v>55114.766918229921</v>
      </c>
      <c r="G52" s="62">
        <v>0</v>
      </c>
      <c r="H52" s="62">
        <v>0</v>
      </c>
      <c r="I52" s="62">
        <v>8605592.2070044279</v>
      </c>
      <c r="L52" s="91"/>
      <c r="M52" s="91"/>
      <c r="N52" s="91"/>
      <c r="O52" s="91"/>
    </row>
    <row r="53" spans="1:15" ht="15" customHeight="1">
      <c r="B53" s="60" t="s">
        <v>316</v>
      </c>
      <c r="C53" s="62">
        <v>0</v>
      </c>
      <c r="D53" s="62">
        <v>3172068.4290037863</v>
      </c>
      <c r="E53" s="62">
        <v>0</v>
      </c>
      <c r="F53" s="62">
        <v>35222.508680284693</v>
      </c>
      <c r="G53" s="62">
        <v>0</v>
      </c>
      <c r="H53" s="62">
        <v>0</v>
      </c>
      <c r="I53" s="62">
        <v>3136845.9203235018</v>
      </c>
      <c r="L53" s="91"/>
      <c r="M53" s="91"/>
      <c r="N53" s="91"/>
      <c r="O53" s="91"/>
    </row>
    <row r="54" spans="1:15" ht="15" customHeight="1">
      <c r="B54" s="60" t="s">
        <v>324</v>
      </c>
      <c r="C54" s="62">
        <v>0</v>
      </c>
      <c r="D54" s="62">
        <v>1220269.746990094</v>
      </c>
      <c r="E54" s="62">
        <v>0</v>
      </c>
      <c r="F54" s="62">
        <v>23798.122463338605</v>
      </c>
      <c r="G54" s="62">
        <v>0</v>
      </c>
      <c r="H54" s="62"/>
      <c r="I54" s="62">
        <v>1196471.6245267554</v>
      </c>
      <c r="L54" s="91"/>
      <c r="M54" s="91"/>
      <c r="N54" s="91"/>
      <c r="O54" s="91"/>
    </row>
    <row r="55" spans="1:15" ht="15" customHeight="1">
      <c r="B55" s="60" t="s">
        <v>325</v>
      </c>
      <c r="C55" s="62">
        <v>787393.8404388139</v>
      </c>
      <c r="D55" s="62">
        <v>0</v>
      </c>
      <c r="E55" s="62">
        <v>0</v>
      </c>
      <c r="F55" s="62">
        <v>291614.02299221716</v>
      </c>
      <c r="G55" s="62">
        <v>0</v>
      </c>
      <c r="H55" s="62"/>
      <c r="I55" s="62">
        <v>495779.81744659675</v>
      </c>
      <c r="L55" s="91"/>
      <c r="M55" s="91"/>
      <c r="N55" s="91"/>
      <c r="O55" s="91"/>
    </row>
    <row r="56" spans="1:15" ht="15" customHeight="1">
      <c r="A56" s="7"/>
      <c r="B56" s="60" t="s">
        <v>326</v>
      </c>
      <c r="C56" s="62">
        <v>0</v>
      </c>
      <c r="D56" s="62">
        <v>0</v>
      </c>
      <c r="E56" s="62">
        <v>0</v>
      </c>
      <c r="F56" s="62">
        <v>0</v>
      </c>
      <c r="G56" s="62">
        <v>0</v>
      </c>
      <c r="H56" s="62"/>
      <c r="I56" s="62">
        <v>0</v>
      </c>
      <c r="L56" s="91"/>
      <c r="M56" s="91"/>
      <c r="N56" s="91"/>
      <c r="O56" s="91"/>
    </row>
    <row r="57" spans="1:15" ht="15" customHeight="1">
      <c r="A57" s="7"/>
      <c r="B57" s="60" t="s">
        <v>327</v>
      </c>
      <c r="C57" s="62">
        <v>0</v>
      </c>
      <c r="D57" s="62">
        <v>0</v>
      </c>
      <c r="E57" s="62">
        <v>0</v>
      </c>
      <c r="F57" s="62">
        <v>0</v>
      </c>
      <c r="G57" s="62">
        <v>0</v>
      </c>
      <c r="H57" s="62"/>
      <c r="I57" s="62">
        <v>0</v>
      </c>
      <c r="L57" s="91"/>
      <c r="M57" s="91"/>
      <c r="N57" s="91"/>
      <c r="O57" s="91"/>
    </row>
    <row r="58" spans="1:15" ht="15" customHeight="1">
      <c r="A58" s="7"/>
      <c r="B58" s="60" t="s">
        <v>328</v>
      </c>
      <c r="C58" s="62">
        <v>0</v>
      </c>
      <c r="D58" s="62">
        <v>0</v>
      </c>
      <c r="E58" s="62">
        <v>0</v>
      </c>
      <c r="F58" s="62">
        <v>0</v>
      </c>
      <c r="G58" s="62">
        <v>0</v>
      </c>
      <c r="H58" s="62"/>
      <c r="I58" s="62">
        <v>0</v>
      </c>
      <c r="L58" s="91"/>
      <c r="M58" s="91"/>
      <c r="N58" s="91"/>
      <c r="O58" s="91"/>
    </row>
    <row r="59" spans="1:15" ht="15" customHeight="1">
      <c r="A59" s="7"/>
      <c r="B59" s="60" t="s">
        <v>329</v>
      </c>
      <c r="C59" s="62">
        <v>0</v>
      </c>
      <c r="D59" s="62">
        <v>157476.47839999999</v>
      </c>
      <c r="E59" s="62">
        <v>0</v>
      </c>
      <c r="F59" s="62">
        <v>0</v>
      </c>
      <c r="G59" s="62">
        <v>0</v>
      </c>
      <c r="H59" s="62"/>
      <c r="I59" s="62">
        <v>157476.47839999999</v>
      </c>
      <c r="L59" s="91"/>
      <c r="M59" s="91"/>
      <c r="N59" s="91"/>
      <c r="O59" s="91"/>
    </row>
    <row r="60" spans="1:15" ht="15" customHeight="1">
      <c r="A60" s="7"/>
      <c r="B60" s="60" t="s">
        <v>330</v>
      </c>
      <c r="C60" s="62">
        <v>0</v>
      </c>
      <c r="D60" s="62">
        <v>29456.75056</v>
      </c>
      <c r="E60" s="62">
        <v>0</v>
      </c>
      <c r="F60" s="62">
        <v>0</v>
      </c>
      <c r="G60" s="62">
        <v>0</v>
      </c>
      <c r="H60" s="62"/>
      <c r="I60" s="62">
        <v>29456.75056</v>
      </c>
      <c r="L60" s="91"/>
      <c r="M60" s="91"/>
      <c r="N60" s="91"/>
      <c r="O60" s="91"/>
    </row>
    <row r="61" spans="1:15" ht="15" customHeight="1">
      <c r="A61" s="7"/>
      <c r="B61" s="60" t="s">
        <v>331</v>
      </c>
      <c r="C61" s="62">
        <v>0</v>
      </c>
      <c r="D61" s="62">
        <v>0</v>
      </c>
      <c r="E61" s="62">
        <v>0</v>
      </c>
      <c r="F61" s="62">
        <v>0</v>
      </c>
      <c r="G61" s="62">
        <v>0</v>
      </c>
      <c r="H61" s="62"/>
      <c r="I61" s="62">
        <v>0</v>
      </c>
      <c r="L61" s="91"/>
      <c r="M61" s="91"/>
      <c r="N61" s="91"/>
      <c r="O61" s="91"/>
    </row>
    <row r="62" spans="1:15" ht="20.100000000000001" customHeight="1">
      <c r="A62" s="7"/>
      <c r="B62" s="98" t="s">
        <v>332</v>
      </c>
      <c r="C62" s="66">
        <v>787393.8404388139</v>
      </c>
      <c r="D62" s="66">
        <v>32127616.86085929</v>
      </c>
      <c r="E62" s="66">
        <v>0</v>
      </c>
      <c r="F62" s="66">
        <v>412040.7090289233</v>
      </c>
      <c r="G62" s="66">
        <v>0</v>
      </c>
      <c r="H62" s="66">
        <v>0</v>
      </c>
      <c r="I62" s="66">
        <v>32502969.992269181</v>
      </c>
      <c r="L62" s="91"/>
      <c r="M62" s="91"/>
      <c r="N62" s="91"/>
      <c r="O62" s="91"/>
    </row>
    <row r="63" spans="1:15" ht="20.100000000000001" customHeight="1" thickBot="1">
      <c r="A63" s="7"/>
      <c r="B63" s="99" t="s">
        <v>2</v>
      </c>
      <c r="C63" s="100">
        <v>5844771.8759775842</v>
      </c>
      <c r="D63" s="100">
        <v>75588908.462841988</v>
      </c>
      <c r="E63" s="100">
        <v>0</v>
      </c>
      <c r="F63" s="100">
        <v>3100658.6356546679</v>
      </c>
      <c r="G63" s="100">
        <v>0</v>
      </c>
      <c r="H63" s="100">
        <v>0</v>
      </c>
      <c r="I63" s="100">
        <v>78333021.703164905</v>
      </c>
      <c r="L63" s="91"/>
      <c r="M63" s="91"/>
      <c r="N63" s="91"/>
      <c r="O63" s="91"/>
    </row>
    <row r="64" spans="1:15" ht="15" customHeight="1" thickTop="1">
      <c r="A64" s="7"/>
      <c r="L64" s="91"/>
      <c r="M64" s="91"/>
      <c r="N64" s="91"/>
      <c r="O64" s="91"/>
    </row>
    <row r="65" spans="1:15" ht="15" customHeight="1">
      <c r="A65" s="7"/>
      <c r="I65" s="856" t="s">
        <v>614</v>
      </c>
      <c r="L65" s="91"/>
      <c r="M65" s="91"/>
      <c r="N65" s="91"/>
      <c r="O65" s="91"/>
    </row>
    <row r="66" spans="1:15" ht="31.5" customHeight="1">
      <c r="A66" s="7"/>
      <c r="B66" s="865" t="s">
        <v>1004</v>
      </c>
      <c r="C66" s="865"/>
      <c r="D66" s="865"/>
      <c r="E66" s="865"/>
      <c r="F66" s="865"/>
      <c r="I66" s="856"/>
      <c r="L66" s="91"/>
      <c r="M66" s="91"/>
      <c r="N66" s="91"/>
      <c r="O66" s="91"/>
    </row>
    <row r="67" spans="1:15">
      <c r="L67" s="91"/>
      <c r="M67" s="91"/>
      <c r="N67" s="91"/>
      <c r="O67" s="91"/>
    </row>
    <row r="68" spans="1:15">
      <c r="L68" s="91"/>
      <c r="M68" s="91"/>
      <c r="N68" s="91"/>
      <c r="O68" s="91"/>
    </row>
    <row r="69" spans="1:15">
      <c r="L69" s="91"/>
      <c r="M69" s="91"/>
      <c r="N69" s="91"/>
      <c r="O69" s="91"/>
    </row>
    <row r="70" spans="1:15">
      <c r="L70" s="91"/>
      <c r="M70" s="91"/>
      <c r="N70" s="91"/>
      <c r="O70" s="91"/>
    </row>
    <row r="71" spans="1:15">
      <c r="L71" s="91"/>
      <c r="M71" s="91"/>
      <c r="N71" s="91"/>
      <c r="O71" s="91"/>
    </row>
    <row r="72" spans="1:15">
      <c r="L72" s="91"/>
      <c r="M72" s="91"/>
      <c r="N72" s="91"/>
      <c r="O72" s="91"/>
    </row>
    <row r="73" spans="1:15">
      <c r="L73" s="91"/>
      <c r="M73" s="91"/>
      <c r="N73" s="91"/>
      <c r="O73" s="91"/>
    </row>
    <row r="74" spans="1:15">
      <c r="L74" s="91"/>
      <c r="M74" s="91"/>
      <c r="N74" s="91"/>
      <c r="O74" s="91"/>
    </row>
    <row r="75" spans="1:15">
      <c r="L75" s="91"/>
      <c r="M75" s="91"/>
      <c r="N75" s="91"/>
      <c r="O75" s="91"/>
    </row>
    <row r="76" spans="1:15">
      <c r="L76" s="91"/>
      <c r="M76" s="91"/>
      <c r="N76" s="91"/>
      <c r="O76" s="91"/>
    </row>
    <row r="77" spans="1:15">
      <c r="L77" s="91"/>
      <c r="M77" s="91"/>
      <c r="N77" s="91"/>
      <c r="O77" s="91"/>
    </row>
    <row r="78" spans="1:15">
      <c r="L78" s="91"/>
      <c r="M78" s="91"/>
      <c r="N78" s="91"/>
      <c r="O78" s="91"/>
    </row>
    <row r="79" spans="1:15">
      <c r="L79" s="91"/>
      <c r="M79" s="91"/>
      <c r="N79" s="91"/>
      <c r="O79" s="91"/>
    </row>
    <row r="80" spans="1:15">
      <c r="L80" s="91"/>
      <c r="M80" s="91"/>
      <c r="N80" s="91"/>
      <c r="O80" s="91"/>
    </row>
    <row r="81" spans="12:15">
      <c r="L81" s="91"/>
      <c r="M81" s="91"/>
      <c r="N81" s="91"/>
      <c r="O81" s="91"/>
    </row>
    <row r="82" spans="12:15">
      <c r="L82" s="91"/>
      <c r="M82" s="91"/>
      <c r="N82" s="91"/>
      <c r="O82" s="91"/>
    </row>
    <row r="83" spans="12:15">
      <c r="L83" s="91"/>
      <c r="M83" s="91"/>
      <c r="N83" s="91"/>
      <c r="O83" s="91"/>
    </row>
    <row r="84" spans="12:15">
      <c r="L84" s="91"/>
      <c r="M84" s="91"/>
      <c r="N84" s="91"/>
      <c r="O84" s="91"/>
    </row>
    <row r="85" spans="12:15">
      <c r="L85" s="91"/>
      <c r="M85" s="91"/>
      <c r="N85" s="91"/>
      <c r="O85" s="91"/>
    </row>
    <row r="86" spans="12:15">
      <c r="L86" s="91"/>
      <c r="M86" s="91"/>
      <c r="N86" s="91"/>
      <c r="O86" s="91"/>
    </row>
    <row r="87" spans="12:15">
      <c r="L87" s="91"/>
      <c r="M87" s="91"/>
      <c r="N87" s="91"/>
      <c r="O87" s="91"/>
    </row>
    <row r="88" spans="12:15">
      <c r="L88" s="91"/>
      <c r="M88" s="91"/>
      <c r="N88" s="91"/>
      <c r="O88" s="91"/>
    </row>
    <row r="89" spans="12:15">
      <c r="L89" s="91"/>
      <c r="M89" s="91"/>
      <c r="N89" s="91"/>
      <c r="O89" s="91"/>
    </row>
    <row r="90" spans="12:15">
      <c r="L90" s="91"/>
      <c r="M90" s="91"/>
      <c r="N90" s="91"/>
      <c r="O90" s="91"/>
    </row>
    <row r="91" spans="12:15">
      <c r="L91" s="91"/>
      <c r="M91" s="91"/>
      <c r="N91" s="91"/>
      <c r="O91" s="91"/>
    </row>
    <row r="92" spans="12:15">
      <c r="L92" s="91"/>
      <c r="M92" s="91"/>
      <c r="N92" s="91"/>
      <c r="O92" s="91"/>
    </row>
    <row r="93" spans="12:15">
      <c r="L93" s="91"/>
      <c r="M93" s="91"/>
      <c r="N93" s="91"/>
      <c r="O93" s="91"/>
    </row>
    <row r="94" spans="12:15">
      <c r="L94" s="91"/>
      <c r="M94" s="91"/>
      <c r="N94" s="91"/>
      <c r="O94" s="91"/>
    </row>
    <row r="95" spans="12:15">
      <c r="L95" s="91"/>
      <c r="M95" s="91"/>
      <c r="N95" s="91"/>
      <c r="O95" s="91"/>
    </row>
    <row r="96" spans="12:15">
      <c r="L96" s="91"/>
      <c r="M96" s="91"/>
      <c r="N96" s="91"/>
      <c r="O96" s="91"/>
    </row>
    <row r="97" spans="12:15">
      <c r="L97" s="91"/>
      <c r="M97" s="91"/>
      <c r="N97" s="91"/>
      <c r="O97" s="91"/>
    </row>
    <row r="98" spans="12:15">
      <c r="L98" s="91"/>
      <c r="M98" s="91"/>
      <c r="N98" s="91"/>
      <c r="O98" s="91"/>
    </row>
    <row r="99" spans="12:15">
      <c r="L99" s="91"/>
      <c r="M99" s="91"/>
      <c r="N99" s="91"/>
      <c r="O99" s="91"/>
    </row>
    <row r="100" spans="12:15">
      <c r="L100" s="91"/>
      <c r="M100" s="91"/>
      <c r="N100" s="91"/>
      <c r="O100" s="91"/>
    </row>
    <row r="101" spans="12:15">
      <c r="L101" s="91"/>
      <c r="M101" s="91"/>
      <c r="N101" s="91"/>
      <c r="O101" s="91"/>
    </row>
    <row r="102" spans="12:15">
      <c r="L102" s="91"/>
      <c r="M102" s="91"/>
      <c r="N102" s="91"/>
      <c r="O102" s="91"/>
    </row>
    <row r="103" spans="12:15">
      <c r="L103" s="91"/>
      <c r="M103" s="91"/>
      <c r="N103" s="91"/>
      <c r="O103" s="91"/>
    </row>
    <row r="104" spans="12:15">
      <c r="L104" s="91"/>
      <c r="M104" s="91"/>
      <c r="N104" s="91"/>
      <c r="O104" s="91"/>
    </row>
    <row r="105" spans="12:15">
      <c r="L105" s="91"/>
      <c r="M105" s="91"/>
      <c r="N105" s="91"/>
      <c r="O105" s="91"/>
    </row>
    <row r="106" spans="12:15">
      <c r="L106" s="91"/>
      <c r="M106" s="91"/>
      <c r="N106" s="91"/>
      <c r="O106" s="91"/>
    </row>
    <row r="107" spans="12:15">
      <c r="L107" s="91"/>
      <c r="M107" s="91"/>
      <c r="N107" s="91"/>
      <c r="O107" s="91"/>
    </row>
    <row r="108" spans="12:15">
      <c r="L108" s="91"/>
      <c r="M108" s="91"/>
      <c r="N108" s="91"/>
      <c r="O108" s="91"/>
    </row>
    <row r="109" spans="12:15">
      <c r="L109" s="91"/>
      <c r="M109" s="91"/>
      <c r="N109" s="91"/>
      <c r="O109" s="91"/>
    </row>
    <row r="110" spans="12:15">
      <c r="L110" s="91"/>
      <c r="M110" s="91"/>
      <c r="N110" s="91"/>
      <c r="O110" s="91"/>
    </row>
    <row r="111" spans="12:15">
      <c r="L111" s="91"/>
      <c r="M111" s="91"/>
      <c r="N111" s="91"/>
      <c r="O111" s="91"/>
    </row>
    <row r="112" spans="12:15">
      <c r="L112" s="91"/>
      <c r="M112" s="91"/>
      <c r="N112" s="91"/>
      <c r="O112" s="91"/>
    </row>
    <row r="113" spans="12:15">
      <c r="L113" s="91"/>
      <c r="M113" s="91"/>
      <c r="N113" s="91"/>
      <c r="O113" s="91"/>
    </row>
    <row r="114" spans="12:15">
      <c r="L114" s="91"/>
      <c r="M114" s="91"/>
      <c r="N114" s="91"/>
      <c r="O114" s="91"/>
    </row>
    <row r="115" spans="12:15">
      <c r="L115" s="91"/>
      <c r="M115" s="91"/>
      <c r="N115" s="91"/>
      <c r="O115" s="91"/>
    </row>
    <row r="116" spans="12:15">
      <c r="L116" s="91"/>
      <c r="M116" s="91"/>
      <c r="N116" s="91"/>
      <c r="O116" s="91"/>
    </row>
    <row r="117" spans="12:15">
      <c r="L117" s="91"/>
      <c r="M117" s="91"/>
      <c r="N117" s="91"/>
      <c r="O117" s="91"/>
    </row>
    <row r="118" spans="12:15">
      <c r="L118" s="91"/>
      <c r="M118" s="91"/>
      <c r="N118" s="91"/>
      <c r="O118" s="91"/>
    </row>
    <row r="119" spans="12:15">
      <c r="L119" s="91"/>
      <c r="M119" s="91"/>
      <c r="N119" s="91"/>
      <c r="O119" s="91"/>
    </row>
    <row r="120" spans="12:15">
      <c r="L120" s="91"/>
      <c r="M120" s="91"/>
      <c r="N120" s="91"/>
      <c r="O120" s="91"/>
    </row>
    <row r="121" spans="12:15">
      <c r="L121" s="91"/>
      <c r="M121" s="91"/>
      <c r="N121" s="91"/>
      <c r="O121" s="91"/>
    </row>
    <row r="122" spans="12:15">
      <c r="L122" s="91"/>
      <c r="M122" s="91"/>
      <c r="N122" s="91"/>
      <c r="O122" s="91"/>
    </row>
    <row r="123" spans="12:15">
      <c r="L123" s="91"/>
      <c r="M123" s="91"/>
      <c r="N123" s="91"/>
      <c r="O123" s="91"/>
    </row>
    <row r="124" spans="12:15">
      <c r="L124" s="91"/>
      <c r="M124" s="91"/>
      <c r="N124" s="91"/>
      <c r="O124" s="91"/>
    </row>
    <row r="125" spans="12:15">
      <c r="L125" s="91"/>
      <c r="M125" s="91"/>
      <c r="N125" s="91"/>
      <c r="O125" s="91"/>
    </row>
    <row r="126" spans="12:15">
      <c r="L126" s="91"/>
      <c r="M126" s="91"/>
      <c r="N126" s="91"/>
      <c r="O126" s="91"/>
    </row>
    <row r="127" spans="12:15">
      <c r="L127" s="91"/>
      <c r="M127" s="91"/>
      <c r="N127" s="91"/>
      <c r="O127" s="91"/>
    </row>
    <row r="128" spans="12:15">
      <c r="L128" s="91"/>
      <c r="M128" s="91"/>
      <c r="N128" s="91"/>
      <c r="O128" s="91"/>
    </row>
    <row r="129" spans="12:15">
      <c r="L129" s="91"/>
      <c r="M129" s="91"/>
      <c r="N129" s="91"/>
      <c r="O129" s="91"/>
    </row>
    <row r="130" spans="12:15">
      <c r="L130" s="91"/>
      <c r="M130" s="91"/>
      <c r="N130" s="91"/>
      <c r="O130" s="91"/>
    </row>
    <row r="131" spans="12:15">
      <c r="L131" s="91"/>
      <c r="M131" s="91"/>
      <c r="N131" s="91"/>
      <c r="O131" s="91"/>
    </row>
    <row r="132" spans="12:15">
      <c r="L132" s="91"/>
      <c r="M132" s="91"/>
      <c r="N132" s="91"/>
      <c r="O132" s="91"/>
    </row>
    <row r="133" spans="12:15">
      <c r="L133" s="91"/>
      <c r="M133" s="91"/>
      <c r="N133" s="91"/>
      <c r="O133" s="91"/>
    </row>
    <row r="134" spans="12:15">
      <c r="L134" s="91"/>
      <c r="M134" s="91"/>
      <c r="N134" s="91"/>
      <c r="O134" s="91"/>
    </row>
    <row r="135" spans="12:15">
      <c r="L135" s="91"/>
      <c r="M135" s="91"/>
      <c r="N135" s="91"/>
      <c r="O135" s="91"/>
    </row>
    <row r="136" spans="12:15">
      <c r="L136" s="91"/>
      <c r="M136" s="91"/>
      <c r="N136" s="91"/>
      <c r="O136" s="91"/>
    </row>
    <row r="137" spans="12:15">
      <c r="L137" s="91"/>
      <c r="M137" s="91"/>
      <c r="N137" s="91"/>
      <c r="O137" s="91"/>
    </row>
    <row r="138" spans="12:15">
      <c r="L138" s="91"/>
      <c r="M138" s="91"/>
      <c r="N138" s="91"/>
      <c r="O138" s="91"/>
    </row>
    <row r="139" spans="12:15">
      <c r="L139" s="91"/>
      <c r="M139" s="91"/>
      <c r="N139" s="91"/>
      <c r="O139" s="91"/>
    </row>
    <row r="140" spans="12:15">
      <c r="L140" s="91"/>
      <c r="M140" s="91"/>
      <c r="N140" s="91"/>
      <c r="O140" s="91"/>
    </row>
    <row r="141" spans="12:15">
      <c r="L141" s="91"/>
      <c r="M141" s="91"/>
      <c r="N141" s="91"/>
      <c r="O141" s="91"/>
    </row>
    <row r="142" spans="12:15">
      <c r="L142" s="91"/>
      <c r="M142" s="91"/>
      <c r="N142" s="91"/>
      <c r="O142" s="91"/>
    </row>
    <row r="143" spans="12:15">
      <c r="L143" s="91"/>
      <c r="M143" s="91"/>
      <c r="N143" s="91"/>
      <c r="O143" s="91"/>
    </row>
    <row r="144" spans="12:15">
      <c r="L144" s="91"/>
      <c r="M144" s="91"/>
      <c r="N144" s="91"/>
      <c r="O144" s="91"/>
    </row>
    <row r="145" spans="12:15">
      <c r="L145" s="91"/>
      <c r="M145" s="91"/>
      <c r="N145" s="91"/>
      <c r="O145" s="91"/>
    </row>
    <row r="146" spans="12:15">
      <c r="L146" s="91"/>
      <c r="M146" s="91"/>
      <c r="N146" s="91"/>
      <c r="O146" s="91"/>
    </row>
    <row r="147" spans="12:15">
      <c r="L147" s="91"/>
      <c r="M147" s="91"/>
      <c r="N147" s="91"/>
      <c r="O147" s="91"/>
    </row>
    <row r="148" spans="12:15">
      <c r="L148" s="91"/>
      <c r="M148" s="91"/>
      <c r="N148" s="91"/>
      <c r="O148" s="91"/>
    </row>
    <row r="149" spans="12:15">
      <c r="L149" s="91"/>
      <c r="M149" s="91"/>
      <c r="N149" s="91"/>
      <c r="O149" s="91"/>
    </row>
    <row r="150" spans="12:15">
      <c r="L150" s="91"/>
      <c r="M150" s="91"/>
      <c r="N150" s="91"/>
      <c r="O150" s="91"/>
    </row>
    <row r="151" spans="12:15">
      <c r="L151" s="91"/>
      <c r="M151" s="91"/>
      <c r="N151" s="91"/>
      <c r="O151" s="91"/>
    </row>
    <row r="152" spans="12:15">
      <c r="L152" s="91"/>
      <c r="M152" s="91"/>
      <c r="N152" s="91"/>
      <c r="O152" s="91"/>
    </row>
    <row r="153" spans="12:15">
      <c r="L153" s="91"/>
      <c r="M153" s="91"/>
      <c r="N153" s="91"/>
      <c r="O153" s="91"/>
    </row>
    <row r="154" spans="12:15">
      <c r="L154" s="91"/>
      <c r="M154" s="91"/>
      <c r="N154" s="91"/>
      <c r="O154" s="91"/>
    </row>
    <row r="155" spans="12:15">
      <c r="L155" s="91"/>
      <c r="M155" s="91"/>
      <c r="N155" s="91"/>
      <c r="O155" s="91"/>
    </row>
    <row r="156" spans="12:15">
      <c r="L156" s="91"/>
      <c r="M156" s="91"/>
      <c r="N156" s="91"/>
      <c r="O156" s="91"/>
    </row>
    <row r="157" spans="12:15">
      <c r="L157" s="91"/>
      <c r="M157" s="91"/>
      <c r="N157" s="91"/>
      <c r="O157" s="91"/>
    </row>
    <row r="158" spans="12:15">
      <c r="L158" s="91"/>
      <c r="M158" s="91"/>
      <c r="N158" s="91"/>
      <c r="O158" s="91"/>
    </row>
    <row r="159" spans="12:15">
      <c r="L159" s="91"/>
      <c r="M159" s="91"/>
      <c r="N159" s="91"/>
      <c r="O159" s="91"/>
    </row>
    <row r="160" spans="12:15">
      <c r="L160" s="91"/>
      <c r="M160" s="91"/>
      <c r="N160" s="91"/>
      <c r="O160" s="91"/>
    </row>
    <row r="161" spans="12:15">
      <c r="L161" s="91"/>
      <c r="M161" s="91"/>
      <c r="N161" s="91"/>
      <c r="O161" s="91"/>
    </row>
    <row r="162" spans="12:15">
      <c r="L162" s="91"/>
      <c r="M162" s="91"/>
      <c r="N162" s="91"/>
      <c r="O162" s="91"/>
    </row>
    <row r="163" spans="12:15">
      <c r="L163" s="91"/>
      <c r="M163" s="91"/>
      <c r="N163" s="91"/>
      <c r="O163" s="91"/>
    </row>
    <row r="164" spans="12:15">
      <c r="L164" s="91"/>
      <c r="M164" s="91"/>
      <c r="N164" s="91"/>
      <c r="O164" s="91"/>
    </row>
    <row r="165" spans="12:15">
      <c r="L165" s="91"/>
      <c r="M165" s="91"/>
      <c r="N165" s="91"/>
      <c r="O165" s="91"/>
    </row>
    <row r="166" spans="12:15">
      <c r="L166" s="91"/>
      <c r="M166" s="91"/>
      <c r="N166" s="91"/>
      <c r="O166" s="91"/>
    </row>
    <row r="167" spans="12:15">
      <c r="L167" s="91"/>
      <c r="M167" s="91"/>
      <c r="N167" s="91"/>
      <c r="O167" s="91"/>
    </row>
    <row r="168" spans="12:15">
      <c r="L168" s="91"/>
      <c r="M168" s="91"/>
      <c r="N168" s="91"/>
      <c r="O168" s="91"/>
    </row>
    <row r="169" spans="12:15">
      <c r="L169" s="91"/>
      <c r="M169" s="91"/>
      <c r="N169" s="91"/>
      <c r="O169" s="91"/>
    </row>
    <row r="170" spans="12:15">
      <c r="L170" s="91"/>
      <c r="M170" s="91"/>
      <c r="N170" s="91"/>
      <c r="O170" s="91"/>
    </row>
    <row r="171" spans="12:15">
      <c r="L171" s="91"/>
      <c r="M171" s="91"/>
      <c r="N171" s="91"/>
      <c r="O171" s="91"/>
    </row>
    <row r="172" spans="12:15">
      <c r="L172" s="91"/>
      <c r="M172" s="91"/>
      <c r="N172" s="91"/>
      <c r="O172" s="91"/>
    </row>
    <row r="173" spans="12:15">
      <c r="L173" s="91"/>
      <c r="M173" s="91"/>
      <c r="N173" s="91"/>
      <c r="O173" s="91"/>
    </row>
  </sheetData>
  <mergeCells count="17">
    <mergeCell ref="B2:D2"/>
    <mergeCell ref="K5:K6"/>
    <mergeCell ref="C6:I6"/>
    <mergeCell ref="C8:D8"/>
    <mergeCell ref="E8:E9"/>
    <mergeCell ref="F8:F9"/>
    <mergeCell ref="G8:G9"/>
    <mergeCell ref="H8:H9"/>
    <mergeCell ref="I65:I66"/>
    <mergeCell ref="H35:I35"/>
    <mergeCell ref="C36:I36"/>
    <mergeCell ref="C38:D38"/>
    <mergeCell ref="E38:E39"/>
    <mergeCell ref="F38:F39"/>
    <mergeCell ref="G38:G39"/>
    <mergeCell ref="H38:H39"/>
    <mergeCell ref="B66:F66"/>
  </mergeCells>
  <hyperlinks>
    <hyperlink ref="K5" location="Índice!A1" display="Back to the Index"/>
    <hyperlink ref="I65" location="Índice!A1" display="Back to the Index"/>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N48"/>
  <sheetViews>
    <sheetView showGridLines="0" showZeros="0" zoomScaleNormal="100" workbookViewId="0">
      <selection activeCell="B2" sqref="B2:F2"/>
    </sheetView>
  </sheetViews>
  <sheetFormatPr defaultColWidth="9.140625" defaultRowHeight="15" customHeight="1"/>
  <cols>
    <col min="1" max="1" width="12.7109375" style="2" customWidth="1"/>
    <col min="2" max="2" width="25.7109375" style="2" customWidth="1"/>
    <col min="3" max="9" width="15.7109375" style="2" customWidth="1"/>
    <col min="10" max="10" width="8.7109375" style="2" customWidth="1"/>
    <col min="11" max="11" width="14" style="2" bestFit="1" customWidth="1"/>
    <col min="12" max="12" width="13.42578125" style="2" bestFit="1" customWidth="1"/>
    <col min="13" max="13" width="9.140625" style="2"/>
    <col min="14" max="14" width="9.85546875" style="2" bestFit="1" customWidth="1"/>
    <col min="15" max="16384" width="9.140625" style="2"/>
  </cols>
  <sheetData>
    <row r="2" spans="2:14" ht="15" customHeight="1">
      <c r="B2" s="860" t="s">
        <v>333</v>
      </c>
      <c r="C2" s="860"/>
      <c r="D2" s="860"/>
      <c r="E2" s="860"/>
      <c r="F2" s="860"/>
    </row>
    <row r="3" spans="2:14" ht="15" customHeight="1">
      <c r="B3" s="860" t="s">
        <v>334</v>
      </c>
      <c r="C3" s="860"/>
      <c r="D3" s="860"/>
      <c r="E3" s="860"/>
      <c r="F3" s="860"/>
    </row>
    <row r="4" spans="2:14" ht="15" customHeight="1">
      <c r="B4" s="731" t="s">
        <v>0</v>
      </c>
      <c r="C4" s="731"/>
      <c r="H4" s="866"/>
      <c r="I4" s="866"/>
    </row>
    <row r="5" spans="2:14" ht="15" customHeight="1">
      <c r="B5" s="557"/>
      <c r="C5" s="557"/>
      <c r="H5" s="725"/>
      <c r="I5" s="725"/>
      <c r="K5"/>
    </row>
    <row r="6" spans="2:14" ht="15" customHeight="1">
      <c r="C6" s="861" t="s">
        <v>667</v>
      </c>
      <c r="D6" s="861"/>
      <c r="E6" s="861"/>
      <c r="F6" s="861"/>
      <c r="G6" s="861"/>
      <c r="H6" s="861"/>
      <c r="I6" s="861"/>
      <c r="K6" s="856" t="s">
        <v>614</v>
      </c>
    </row>
    <row r="7" spans="2:14" s="49" customFormat="1" ht="15" customHeight="1">
      <c r="B7" s="326"/>
      <c r="C7" s="546" t="s">
        <v>297</v>
      </c>
      <c r="D7" s="546" t="s">
        <v>298</v>
      </c>
      <c r="E7" s="546" t="s">
        <v>299</v>
      </c>
      <c r="F7" s="546" t="s">
        <v>300</v>
      </c>
      <c r="G7" s="546" t="s">
        <v>301</v>
      </c>
      <c r="H7" s="546" t="s">
        <v>302</v>
      </c>
      <c r="I7" s="546" t="s">
        <v>303</v>
      </c>
      <c r="K7" s="856"/>
    </row>
    <row r="8" spans="2:14" s="49" customFormat="1" ht="35.1" customHeight="1">
      <c r="B8" s="326"/>
      <c r="C8" s="867" t="s">
        <v>304</v>
      </c>
      <c r="D8" s="867"/>
      <c r="E8" s="868" t="s">
        <v>305</v>
      </c>
      <c r="F8" s="868" t="s">
        <v>306</v>
      </c>
      <c r="G8" s="870" t="s">
        <v>307</v>
      </c>
      <c r="H8" s="868" t="s">
        <v>308</v>
      </c>
      <c r="I8" s="92" t="s">
        <v>309</v>
      </c>
    </row>
    <row r="9" spans="2:14" s="49" customFormat="1" ht="35.1" customHeight="1">
      <c r="B9" s="326"/>
      <c r="C9" s="713" t="s">
        <v>310</v>
      </c>
      <c r="D9" s="713" t="s">
        <v>311</v>
      </c>
      <c r="E9" s="869"/>
      <c r="F9" s="869"/>
      <c r="G9" s="871"/>
      <c r="H9" s="869"/>
      <c r="I9" s="726" t="s">
        <v>312</v>
      </c>
    </row>
    <row r="10" spans="2:14" ht="15" customHeight="1">
      <c r="B10" s="101" t="s">
        <v>335</v>
      </c>
      <c r="C10" s="102">
        <v>910566.06615195831</v>
      </c>
      <c r="D10" s="102">
        <v>24005930.229086723</v>
      </c>
      <c r="E10" s="102"/>
      <c r="F10" s="102">
        <v>193097.65130454407</v>
      </c>
      <c r="G10" s="102"/>
      <c r="H10" s="102"/>
      <c r="I10" s="103">
        <f>C10+D10-E10-F10</f>
        <v>24723398.643934138</v>
      </c>
      <c r="K10" s="49"/>
      <c r="L10" s="49"/>
      <c r="M10" s="49"/>
      <c r="N10" s="49"/>
    </row>
    <row r="11" spans="2:14" ht="15" customHeight="1">
      <c r="B11" s="60" t="s">
        <v>336</v>
      </c>
      <c r="C11" s="740">
        <v>556485.54611830134</v>
      </c>
      <c r="D11" s="740">
        <v>8797420.1279721539</v>
      </c>
      <c r="E11" s="103"/>
      <c r="F11" s="740">
        <v>305995.50048888131</v>
      </c>
      <c r="G11" s="103"/>
      <c r="H11" s="103"/>
      <c r="I11" s="103">
        <f t="shared" ref="I11:I17" si="0">C11+D11-E11-F11</f>
        <v>9047910.1736015752</v>
      </c>
      <c r="K11" s="49"/>
      <c r="L11" s="49"/>
      <c r="M11" s="49"/>
      <c r="N11" s="49"/>
    </row>
    <row r="12" spans="2:14" ht="15" customHeight="1">
      <c r="B12" s="60" t="s">
        <v>337</v>
      </c>
      <c r="C12" s="740">
        <v>1514907.5255606927</v>
      </c>
      <c r="D12" s="740">
        <v>12871442.872640096</v>
      </c>
      <c r="E12" s="103"/>
      <c r="F12" s="740">
        <v>1070443.8928600978</v>
      </c>
      <c r="G12" s="103"/>
      <c r="H12" s="103"/>
      <c r="I12" s="103">
        <f t="shared" si="0"/>
        <v>13315906.50534069</v>
      </c>
      <c r="K12" s="49"/>
      <c r="L12" s="49"/>
      <c r="M12" s="49"/>
      <c r="N12" s="49"/>
    </row>
    <row r="13" spans="2:14" ht="15" customHeight="1">
      <c r="B13" s="60" t="s">
        <v>338</v>
      </c>
      <c r="C13" s="740">
        <v>923636.81288864661</v>
      </c>
      <c r="D13" s="740">
        <v>2268546.1272411905</v>
      </c>
      <c r="E13" s="103"/>
      <c r="F13" s="740">
        <v>448241.41644105897</v>
      </c>
      <c r="G13" s="103"/>
      <c r="H13" s="103"/>
      <c r="I13" s="103">
        <f t="shared" si="0"/>
        <v>2743941.5236887783</v>
      </c>
      <c r="K13" s="49"/>
      <c r="L13" s="49"/>
      <c r="M13" s="49"/>
      <c r="N13" s="49"/>
    </row>
    <row r="14" spans="2:14" ht="15" customHeight="1">
      <c r="B14" s="60" t="s">
        <v>339</v>
      </c>
      <c r="C14" s="740">
        <v>439054.0605035192</v>
      </c>
      <c r="D14" s="740">
        <v>15856900.829392197</v>
      </c>
      <c r="E14" s="103"/>
      <c r="F14" s="740">
        <v>227174.51756678324</v>
      </c>
      <c r="G14" s="103"/>
      <c r="H14" s="103"/>
      <c r="I14" s="103">
        <f t="shared" si="0"/>
        <v>16068780.372328933</v>
      </c>
      <c r="K14" s="49"/>
      <c r="L14" s="49"/>
      <c r="M14" s="49"/>
      <c r="N14" s="49"/>
    </row>
    <row r="15" spans="2:14" ht="15" customHeight="1">
      <c r="B15" s="60" t="s">
        <v>340</v>
      </c>
      <c r="C15" s="740"/>
      <c r="D15" s="740">
        <v>204.02263874369996</v>
      </c>
      <c r="E15" s="103"/>
      <c r="F15" s="740">
        <v>0.28296499259999985</v>
      </c>
      <c r="G15" s="103"/>
      <c r="H15" s="103"/>
      <c r="I15" s="103">
        <f t="shared" si="0"/>
        <v>203.73967375109996</v>
      </c>
      <c r="K15" s="49"/>
      <c r="L15" s="49"/>
      <c r="M15" s="49"/>
      <c r="N15" s="49"/>
    </row>
    <row r="16" spans="2:14" ht="15" customHeight="1">
      <c r="B16" s="60" t="s">
        <v>341</v>
      </c>
      <c r="C16" s="740">
        <v>138959.83052266893</v>
      </c>
      <c r="D16" s="740">
        <v>2789206.3002226185</v>
      </c>
      <c r="E16" s="103"/>
      <c r="F16" s="740">
        <v>96978.290564749666</v>
      </c>
      <c r="G16" s="103"/>
      <c r="H16" s="103"/>
      <c r="I16" s="103">
        <f t="shared" si="0"/>
        <v>2831187.8401805377</v>
      </c>
      <c r="K16" s="49"/>
      <c r="L16" s="49"/>
      <c r="M16" s="49"/>
      <c r="N16" s="49"/>
    </row>
    <row r="17" spans="2:14" ht="15" customHeight="1">
      <c r="B17" s="60" t="s">
        <v>342</v>
      </c>
      <c r="C17" s="740">
        <v>627946.5474566106</v>
      </c>
      <c r="D17" s="740">
        <v>12248862.876691494</v>
      </c>
      <c r="E17" s="103"/>
      <c r="F17" s="740">
        <v>373597.85092670156</v>
      </c>
      <c r="G17" s="103"/>
      <c r="H17" s="103"/>
      <c r="I17" s="103">
        <f t="shared" si="0"/>
        <v>12503211.573221404</v>
      </c>
      <c r="K17" s="49"/>
      <c r="L17" s="49"/>
      <c r="M17" s="49"/>
      <c r="N17" s="49"/>
    </row>
    <row r="18" spans="2:14" ht="15" customHeight="1" thickBot="1">
      <c r="B18" s="99" t="s">
        <v>2</v>
      </c>
      <c r="C18" s="100">
        <f>SUM(C10:C17)</f>
        <v>5111556.3892023973</v>
      </c>
      <c r="D18" s="100">
        <f>SUM(D10:D17)</f>
        <v>78838513.385885224</v>
      </c>
      <c r="E18" s="100"/>
      <c r="F18" s="100">
        <f>SUM(F10:F17)</f>
        <v>2715529.4031178094</v>
      </c>
      <c r="G18" s="100"/>
      <c r="H18" s="100"/>
      <c r="I18" s="100">
        <f>SUM(I10:I17)</f>
        <v>81234540.371969789</v>
      </c>
      <c r="K18" s="49"/>
      <c r="L18" s="49"/>
      <c r="M18" s="49"/>
      <c r="N18" s="49"/>
    </row>
    <row r="19" spans="2:14" ht="15" customHeight="1" thickTop="1">
      <c r="B19" s="872"/>
      <c r="C19" s="872"/>
      <c r="D19" s="872"/>
      <c r="E19" s="872"/>
      <c r="F19" s="872"/>
      <c r="G19" s="872"/>
      <c r="H19" s="872"/>
      <c r="I19" s="872"/>
      <c r="K19" s="49"/>
      <c r="L19" s="49"/>
      <c r="M19" s="49"/>
      <c r="N19" s="49"/>
    </row>
    <row r="20" spans="2:14" ht="15" customHeight="1">
      <c r="B20" s="728"/>
      <c r="C20" s="728"/>
      <c r="D20" s="728"/>
      <c r="E20" s="728"/>
      <c r="F20" s="728"/>
      <c r="G20" s="728"/>
      <c r="H20" s="866"/>
      <c r="I20" s="866"/>
      <c r="K20" s="49"/>
      <c r="L20" s="49"/>
      <c r="M20" s="49"/>
      <c r="N20" s="49"/>
    </row>
    <row r="21" spans="2:14" ht="15" customHeight="1">
      <c r="C21" s="861" t="s">
        <v>667</v>
      </c>
      <c r="D21" s="861"/>
      <c r="E21" s="861"/>
      <c r="F21" s="861"/>
      <c r="G21" s="861"/>
      <c r="H21" s="861"/>
      <c r="I21" s="861"/>
      <c r="K21" s="49"/>
      <c r="L21" s="49"/>
      <c r="M21" s="49"/>
      <c r="N21" s="49"/>
    </row>
    <row r="22" spans="2:14" ht="15" customHeight="1">
      <c r="B22" s="326"/>
      <c r="C22" s="546" t="s">
        <v>297</v>
      </c>
      <c r="D22" s="546" t="s">
        <v>298</v>
      </c>
      <c r="E22" s="546" t="s">
        <v>299</v>
      </c>
      <c r="F22" s="546" t="s">
        <v>300</v>
      </c>
      <c r="G22" s="546" t="s">
        <v>301</v>
      </c>
      <c r="H22" s="546" t="s">
        <v>302</v>
      </c>
      <c r="I22" s="546" t="s">
        <v>303</v>
      </c>
      <c r="K22" s="49"/>
      <c r="L22" s="49"/>
      <c r="M22" s="49"/>
      <c r="N22" s="49"/>
    </row>
    <row r="23" spans="2:14" ht="24.95" customHeight="1">
      <c r="B23" s="326"/>
      <c r="C23" s="867" t="s">
        <v>304</v>
      </c>
      <c r="D23" s="867"/>
      <c r="E23" s="868" t="s">
        <v>305</v>
      </c>
      <c r="F23" s="868" t="s">
        <v>306</v>
      </c>
      <c r="G23" s="870" t="s">
        <v>307</v>
      </c>
      <c r="H23" s="868" t="s">
        <v>308</v>
      </c>
      <c r="I23" s="92" t="s">
        <v>309</v>
      </c>
      <c r="K23" s="49"/>
      <c r="L23" s="49"/>
      <c r="M23" s="49"/>
      <c r="N23" s="49"/>
    </row>
    <row r="24" spans="2:14" ht="35.1" customHeight="1">
      <c r="B24" s="326"/>
      <c r="C24" s="713" t="s">
        <v>310</v>
      </c>
      <c r="D24" s="713" t="s">
        <v>311</v>
      </c>
      <c r="E24" s="869"/>
      <c r="F24" s="869"/>
      <c r="G24" s="871"/>
      <c r="H24" s="869"/>
      <c r="I24" s="726" t="s">
        <v>312</v>
      </c>
      <c r="K24" s="49"/>
      <c r="L24" s="49"/>
      <c r="M24" s="49"/>
      <c r="N24" s="49"/>
    </row>
    <row r="25" spans="2:14" ht="15" customHeight="1">
      <c r="B25" s="101" t="s">
        <v>335</v>
      </c>
      <c r="C25" s="102">
        <v>1087206.3970701869</v>
      </c>
      <c r="D25" s="102">
        <v>22404973.133261252</v>
      </c>
      <c r="E25" s="102">
        <v>0</v>
      </c>
      <c r="F25" s="102">
        <v>226960.11798173914</v>
      </c>
      <c r="G25" s="102">
        <v>0</v>
      </c>
      <c r="H25" s="102">
        <v>0</v>
      </c>
      <c r="I25" s="103">
        <v>23265219.412349701</v>
      </c>
      <c r="K25" s="49"/>
      <c r="L25" s="49"/>
      <c r="M25" s="49"/>
      <c r="N25" s="49"/>
    </row>
    <row r="26" spans="2:14" ht="15" customHeight="1">
      <c r="B26" s="60" t="s">
        <v>336</v>
      </c>
      <c r="C26" s="103">
        <v>536642.38900607382</v>
      </c>
      <c r="D26" s="103">
        <v>6752783.7439690595</v>
      </c>
      <c r="E26" s="103"/>
      <c r="F26" s="103">
        <v>330526.06550008152</v>
      </c>
      <c r="G26" s="103">
        <v>0</v>
      </c>
      <c r="H26" s="103">
        <v>0</v>
      </c>
      <c r="I26" s="103">
        <v>6958900.0674750516</v>
      </c>
      <c r="K26" s="49"/>
      <c r="L26" s="49"/>
      <c r="M26" s="49"/>
      <c r="N26" s="49"/>
    </row>
    <row r="27" spans="2:14" ht="15" customHeight="1">
      <c r="B27" s="60" t="s">
        <v>337</v>
      </c>
      <c r="C27" s="103">
        <v>1709848.399455196</v>
      </c>
      <c r="D27" s="103">
        <v>10598550.633052148</v>
      </c>
      <c r="E27" s="103">
        <v>0</v>
      </c>
      <c r="F27" s="103">
        <v>1174724.7793605428</v>
      </c>
      <c r="G27" s="103">
        <v>0</v>
      </c>
      <c r="H27" s="103">
        <v>0</v>
      </c>
      <c r="I27" s="103">
        <v>11133674.253146801</v>
      </c>
      <c r="K27" s="49"/>
      <c r="L27" s="49"/>
      <c r="M27" s="49"/>
      <c r="N27" s="49"/>
    </row>
    <row r="28" spans="2:14" ht="15" customHeight="1">
      <c r="B28" s="60" t="s">
        <v>338</v>
      </c>
      <c r="C28" s="103">
        <v>1066224.3939469228</v>
      </c>
      <c r="D28" s="103">
        <v>1648302.2605985627</v>
      </c>
      <c r="E28" s="103">
        <v>0</v>
      </c>
      <c r="F28" s="103">
        <v>498514.14636151656</v>
      </c>
      <c r="G28" s="103">
        <v>0</v>
      </c>
      <c r="H28" s="103">
        <v>0</v>
      </c>
      <c r="I28" s="103">
        <v>2216012.5081839692</v>
      </c>
      <c r="K28" s="49"/>
      <c r="L28" s="49"/>
      <c r="M28" s="49"/>
      <c r="N28" s="49"/>
    </row>
    <row r="29" spans="2:14" ht="15" customHeight="1">
      <c r="B29" s="60" t="s">
        <v>339</v>
      </c>
      <c r="C29" s="103">
        <v>690022.24215349439</v>
      </c>
      <c r="D29" s="103">
        <v>21428193.330401003</v>
      </c>
      <c r="E29" s="103">
        <v>0</v>
      </c>
      <c r="F29" s="103">
        <v>358620.52234828903</v>
      </c>
      <c r="G29" s="103">
        <v>0</v>
      </c>
      <c r="H29" s="103">
        <v>0</v>
      </c>
      <c r="I29" s="103">
        <v>21759595.05020621</v>
      </c>
      <c r="K29" s="49"/>
      <c r="L29" s="49"/>
      <c r="M29" s="49"/>
      <c r="N29" s="49"/>
    </row>
    <row r="30" spans="2:14" ht="15" customHeight="1">
      <c r="B30" s="60" t="s">
        <v>340</v>
      </c>
      <c r="C30" s="103">
        <v>0</v>
      </c>
      <c r="D30" s="103">
        <v>263.75949124689998</v>
      </c>
      <c r="E30" s="103">
        <v>0</v>
      </c>
      <c r="F30" s="103">
        <v>1.1706825595000001</v>
      </c>
      <c r="G30" s="103">
        <v>0</v>
      </c>
      <c r="H30" s="103">
        <v>0</v>
      </c>
      <c r="I30" s="103">
        <v>262.58880868739999</v>
      </c>
      <c r="K30" s="49"/>
      <c r="L30" s="49"/>
      <c r="M30" s="49"/>
      <c r="N30" s="49"/>
    </row>
    <row r="31" spans="2:14" ht="15" customHeight="1">
      <c r="B31" s="60" t="s">
        <v>341</v>
      </c>
      <c r="C31" s="103">
        <v>102153.91624026212</v>
      </c>
      <c r="D31" s="103">
        <v>1702243.149806296</v>
      </c>
      <c r="E31" s="103">
        <v>0</v>
      </c>
      <c r="F31" s="103">
        <v>69770.534965235667</v>
      </c>
      <c r="G31" s="103">
        <v>0</v>
      </c>
      <c r="H31" s="103">
        <v>0</v>
      </c>
      <c r="I31" s="103">
        <v>1734626.5310813223</v>
      </c>
      <c r="K31" s="49"/>
      <c r="L31" s="49"/>
      <c r="M31" s="49"/>
      <c r="N31" s="49"/>
    </row>
    <row r="32" spans="2:14" ht="15" customHeight="1">
      <c r="B32" s="60" t="s">
        <v>342</v>
      </c>
      <c r="C32" s="103">
        <v>652674.13810545416</v>
      </c>
      <c r="D32" s="103">
        <v>9296318.0762985647</v>
      </c>
      <c r="E32" s="103">
        <v>0</v>
      </c>
      <c r="F32" s="103">
        <v>359399.78951709485</v>
      </c>
      <c r="G32" s="103">
        <v>0</v>
      </c>
      <c r="H32" s="103">
        <v>0</v>
      </c>
      <c r="I32" s="103">
        <v>9589592.4248869233</v>
      </c>
      <c r="K32" s="49"/>
      <c r="L32" s="49"/>
      <c r="M32" s="49"/>
      <c r="N32" s="49"/>
    </row>
    <row r="33" spans="2:14" ht="15" customHeight="1" thickBot="1">
      <c r="B33" s="99" t="s">
        <v>2</v>
      </c>
      <c r="C33" s="100">
        <v>5844771.8759775897</v>
      </c>
      <c r="D33" s="100">
        <v>73831628.086878136</v>
      </c>
      <c r="E33" s="100">
        <v>0</v>
      </c>
      <c r="F33" s="100">
        <v>3018517.1267170589</v>
      </c>
      <c r="G33" s="100">
        <v>0</v>
      </c>
      <c r="H33" s="100">
        <v>0</v>
      </c>
      <c r="I33" s="100">
        <v>76657882.836138666</v>
      </c>
      <c r="K33" s="49"/>
      <c r="L33" s="49"/>
      <c r="M33" s="49"/>
      <c r="N33" s="49"/>
    </row>
    <row r="34" spans="2:14" ht="15" customHeight="1" thickTop="1">
      <c r="K34" s="49"/>
      <c r="L34" s="49"/>
      <c r="M34" s="49"/>
      <c r="N34" s="49"/>
    </row>
    <row r="35" spans="2:14" ht="15" customHeight="1">
      <c r="I35" s="856" t="s">
        <v>614</v>
      </c>
      <c r="K35" s="49"/>
      <c r="L35" s="49"/>
      <c r="M35" s="49"/>
      <c r="N35" s="49"/>
    </row>
    <row r="36" spans="2:14" ht="29.25" customHeight="1">
      <c r="B36" s="865" t="s">
        <v>1003</v>
      </c>
      <c r="C36" s="865"/>
      <c r="D36" s="865"/>
      <c r="E36" s="865"/>
      <c r="F36" s="865"/>
      <c r="I36" s="856"/>
      <c r="K36" s="49"/>
      <c r="L36" s="49"/>
      <c r="M36" s="49"/>
      <c r="N36" s="49"/>
    </row>
    <row r="37" spans="2:14" ht="15" customHeight="1">
      <c r="K37" s="49"/>
      <c r="L37" s="49"/>
      <c r="M37" s="49"/>
      <c r="N37" s="49"/>
    </row>
    <row r="38" spans="2:14" ht="15" customHeight="1">
      <c r="K38" s="49"/>
      <c r="L38" s="49"/>
      <c r="M38" s="49"/>
      <c r="N38" s="49"/>
    </row>
    <row r="39" spans="2:14" ht="15" customHeight="1">
      <c r="K39" s="49"/>
      <c r="L39" s="49"/>
      <c r="M39" s="49"/>
      <c r="N39" s="49"/>
    </row>
    <row r="40" spans="2:14" ht="15" customHeight="1">
      <c r="K40" s="49"/>
      <c r="L40" s="49"/>
      <c r="M40" s="49"/>
      <c r="N40" s="49"/>
    </row>
    <row r="41" spans="2:14" ht="15" customHeight="1">
      <c r="K41" s="49"/>
      <c r="L41" s="49"/>
      <c r="M41" s="49"/>
      <c r="N41" s="49"/>
    </row>
    <row r="42" spans="2:14" ht="15" customHeight="1">
      <c r="K42" s="49"/>
      <c r="L42" s="49"/>
      <c r="M42" s="49"/>
      <c r="N42" s="49"/>
    </row>
    <row r="43" spans="2:14" ht="15" customHeight="1">
      <c r="K43" s="49"/>
      <c r="L43" s="49"/>
      <c r="M43" s="49"/>
      <c r="N43" s="49"/>
    </row>
    <row r="44" spans="2:14" ht="15" customHeight="1">
      <c r="K44" s="49"/>
      <c r="L44" s="49"/>
      <c r="M44" s="49"/>
      <c r="N44" s="49"/>
    </row>
    <row r="45" spans="2:14" ht="15" customHeight="1">
      <c r="K45" s="49"/>
      <c r="L45" s="49"/>
      <c r="M45" s="49"/>
      <c r="N45" s="49"/>
    </row>
    <row r="46" spans="2:14" ht="15" customHeight="1">
      <c r="K46" s="49"/>
      <c r="L46" s="49"/>
      <c r="M46" s="49"/>
      <c r="N46" s="49"/>
    </row>
    <row r="47" spans="2:14" ht="15" customHeight="1">
      <c r="K47" s="49"/>
      <c r="L47" s="49"/>
      <c r="M47" s="49"/>
      <c r="N47" s="49"/>
    </row>
    <row r="48" spans="2:14" ht="15" customHeight="1">
      <c r="K48" s="49"/>
      <c r="L48" s="49"/>
      <c r="M48" s="49"/>
      <c r="N48" s="49"/>
    </row>
  </sheetData>
  <mergeCells count="20">
    <mergeCell ref="C8:D8"/>
    <mergeCell ref="E8:E9"/>
    <mergeCell ref="F8:F9"/>
    <mergeCell ref="G8:G9"/>
    <mergeCell ref="H8:H9"/>
    <mergeCell ref="B2:F2"/>
    <mergeCell ref="B3:F3"/>
    <mergeCell ref="H4:I4"/>
    <mergeCell ref="C6:I6"/>
    <mergeCell ref="K6:K7"/>
    <mergeCell ref="I35:I36"/>
    <mergeCell ref="B19:I19"/>
    <mergeCell ref="H20:I20"/>
    <mergeCell ref="C21:I21"/>
    <mergeCell ref="C23:D23"/>
    <mergeCell ref="E23:E24"/>
    <mergeCell ref="F23:F24"/>
    <mergeCell ref="G23:G24"/>
    <mergeCell ref="H23:H24"/>
    <mergeCell ref="B36:F36"/>
  </mergeCells>
  <hyperlinks>
    <hyperlink ref="K6" location="Índice!A1" display="Back to the Index"/>
    <hyperlink ref="I35" location="Índice!A1" display="Back to the Index"/>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I27"/>
  <sheetViews>
    <sheetView showGridLines="0" showZeros="0" zoomScaleNormal="100" workbookViewId="0">
      <selection activeCell="B2" sqref="B2:E2"/>
    </sheetView>
  </sheetViews>
  <sheetFormatPr defaultColWidth="9.140625" defaultRowHeight="15" customHeight="1"/>
  <cols>
    <col min="1" max="1" width="12.7109375" style="2" customWidth="1"/>
    <col min="2" max="2" width="20.7109375" style="2" customWidth="1"/>
    <col min="3" max="9" width="15.7109375" style="2" customWidth="1"/>
    <col min="10" max="10" width="12.7109375" style="2" customWidth="1"/>
    <col min="11" max="16384" width="9.140625" style="2"/>
  </cols>
  <sheetData>
    <row r="2" spans="2:9" s="229" customFormat="1" ht="15" customHeight="1">
      <c r="B2" s="860" t="s">
        <v>343</v>
      </c>
      <c r="C2" s="860"/>
      <c r="D2" s="860"/>
      <c r="E2" s="860"/>
      <c r="F2" s="384"/>
      <c r="G2" s="384"/>
      <c r="H2" s="384"/>
      <c r="I2" s="384"/>
    </row>
    <row r="3" spans="2:9" s="229" customFormat="1" ht="15" customHeight="1">
      <c r="B3" s="860" t="s">
        <v>344</v>
      </c>
      <c r="C3" s="860"/>
      <c r="D3" s="860"/>
      <c r="E3" s="860"/>
      <c r="F3" s="384"/>
      <c r="G3" s="384"/>
      <c r="H3" s="384"/>
      <c r="I3" s="384"/>
    </row>
    <row r="4" spans="2:9" s="229" customFormat="1" ht="15" customHeight="1">
      <c r="B4" s="731" t="s">
        <v>0</v>
      </c>
      <c r="C4" s="731"/>
      <c r="D4" s="384"/>
      <c r="E4" s="384"/>
      <c r="F4" s="384"/>
      <c r="G4" s="384"/>
      <c r="H4" s="866"/>
      <c r="I4" s="866"/>
    </row>
    <row r="5" spans="2:9" s="229" customFormat="1" ht="15" customHeight="1">
      <c r="B5" s="731"/>
      <c r="C5" s="731"/>
      <c r="D5" s="384"/>
      <c r="E5" s="384"/>
      <c r="F5" s="384"/>
      <c r="G5" s="384"/>
      <c r="H5" s="725"/>
      <c r="I5" s="725"/>
    </row>
    <row r="6" spans="2:9" ht="15" customHeight="1">
      <c r="C6" s="861" t="s">
        <v>886</v>
      </c>
      <c r="D6" s="861"/>
      <c r="E6" s="861"/>
      <c r="F6" s="861"/>
      <c r="G6" s="861"/>
      <c r="H6" s="861"/>
      <c r="I6" s="861"/>
    </row>
    <row r="7" spans="2:9" s="49" customFormat="1" ht="15" customHeight="1">
      <c r="B7" s="326"/>
      <c r="C7" s="546" t="s">
        <v>297</v>
      </c>
      <c r="D7" s="546" t="s">
        <v>298</v>
      </c>
      <c r="E7" s="546" t="s">
        <v>299</v>
      </c>
      <c r="F7" s="546" t="s">
        <v>300</v>
      </c>
      <c r="G7" s="546" t="s">
        <v>301</v>
      </c>
      <c r="H7" s="546" t="s">
        <v>302</v>
      </c>
      <c r="I7" s="546" t="s">
        <v>303</v>
      </c>
    </row>
    <row r="8" spans="2:9" s="49" customFormat="1" ht="35.1" customHeight="1">
      <c r="B8" s="326"/>
      <c r="C8" s="870" t="s">
        <v>304</v>
      </c>
      <c r="D8" s="870"/>
      <c r="E8" s="868" t="s">
        <v>305</v>
      </c>
      <c r="F8" s="868" t="s">
        <v>306</v>
      </c>
      <c r="G8" s="870" t="s">
        <v>307</v>
      </c>
      <c r="H8" s="868" t="s">
        <v>308</v>
      </c>
      <c r="I8" s="92" t="s">
        <v>309</v>
      </c>
    </row>
    <row r="9" spans="2:9" s="49" customFormat="1" ht="35.1" customHeight="1">
      <c r="B9" s="726"/>
      <c r="C9" s="713" t="s">
        <v>310</v>
      </c>
      <c r="D9" s="713" t="s">
        <v>311</v>
      </c>
      <c r="E9" s="869"/>
      <c r="F9" s="869"/>
      <c r="G9" s="871"/>
      <c r="H9" s="869"/>
      <c r="I9" s="726" t="s">
        <v>312</v>
      </c>
    </row>
    <row r="10" spans="2:9" ht="15" customHeight="1">
      <c r="B10" s="60" t="s">
        <v>345</v>
      </c>
      <c r="C10" s="104">
        <v>4290742.769187402</v>
      </c>
      <c r="D10" s="104">
        <v>52674990.620846353</v>
      </c>
      <c r="E10" s="104"/>
      <c r="F10" s="104">
        <v>2257008.7997960499</v>
      </c>
      <c r="G10" s="104"/>
      <c r="H10" s="104"/>
      <c r="I10" s="103">
        <f>C10+D10-E10-F10</f>
        <v>54708724.590237699</v>
      </c>
    </row>
    <row r="11" spans="2:9" ht="15" customHeight="1">
      <c r="B11" s="60" t="s">
        <v>346</v>
      </c>
      <c r="C11" s="104">
        <v>699553.97819460544</v>
      </c>
      <c r="D11" s="104">
        <v>23443460.845542673</v>
      </c>
      <c r="E11" s="104"/>
      <c r="F11" s="104">
        <v>389730.98484313529</v>
      </c>
      <c r="G11" s="104"/>
      <c r="H11" s="104"/>
      <c r="I11" s="103">
        <f t="shared" ref="I11:I13" si="0">C11+D11-E11-F11</f>
        <v>23753283.838894144</v>
      </c>
    </row>
    <row r="12" spans="2:9" ht="15" customHeight="1">
      <c r="B12" s="105" t="s">
        <v>615</v>
      </c>
      <c r="C12" s="104">
        <v>121259.64182038298</v>
      </c>
      <c r="D12" s="104">
        <v>2720061.9194965633</v>
      </c>
      <c r="E12" s="106"/>
      <c r="F12" s="104">
        <v>68789.618478635341</v>
      </c>
      <c r="G12" s="106"/>
      <c r="H12" s="106"/>
      <c r="I12" s="103">
        <f t="shared" si="0"/>
        <v>2772531.9428383107</v>
      </c>
    </row>
    <row r="13" spans="2:9" ht="15" customHeight="1" thickBot="1">
      <c r="B13" s="99" t="s">
        <v>2</v>
      </c>
      <c r="C13" s="100">
        <f>SUM(C10:C12)</f>
        <v>5111556.3892023908</v>
      </c>
      <c r="D13" s="100">
        <f>SUM(D10:D12)</f>
        <v>78838513.385885596</v>
      </c>
      <c r="E13" s="100"/>
      <c r="F13" s="100">
        <f>SUM(F10:F12)</f>
        <v>2715529.4031178206</v>
      </c>
      <c r="G13" s="100"/>
      <c r="H13" s="100"/>
      <c r="I13" s="100">
        <f t="shared" si="0"/>
        <v>81234540.371970162</v>
      </c>
    </row>
    <row r="14" spans="2:9" ht="15" customHeight="1" thickTop="1"/>
    <row r="15" spans="2:9" ht="15" customHeight="1">
      <c r="H15" s="866"/>
      <c r="I15" s="866"/>
    </row>
    <row r="16" spans="2:9" ht="15" customHeight="1">
      <c r="C16" s="861" t="s">
        <v>667</v>
      </c>
      <c r="D16" s="861"/>
      <c r="E16" s="861"/>
      <c r="F16" s="861"/>
      <c r="G16" s="861"/>
      <c r="H16" s="861"/>
      <c r="I16" s="861"/>
    </row>
    <row r="17" spans="2:9" ht="12" customHeight="1">
      <c r="B17" s="326"/>
      <c r="C17" s="546" t="s">
        <v>297</v>
      </c>
      <c r="D17" s="546" t="s">
        <v>298</v>
      </c>
      <c r="E17" s="546" t="s">
        <v>299</v>
      </c>
      <c r="F17" s="546" t="s">
        <v>300</v>
      </c>
      <c r="G17" s="546" t="s">
        <v>301</v>
      </c>
      <c r="H17" s="546" t="s">
        <v>302</v>
      </c>
      <c r="I17" s="546" t="s">
        <v>303</v>
      </c>
    </row>
    <row r="18" spans="2:9" ht="35.1" customHeight="1">
      <c r="B18" s="326"/>
      <c r="C18" s="870" t="s">
        <v>304</v>
      </c>
      <c r="D18" s="870"/>
      <c r="E18" s="868" t="s">
        <v>305</v>
      </c>
      <c r="F18" s="868" t="s">
        <v>306</v>
      </c>
      <c r="G18" s="870" t="s">
        <v>307</v>
      </c>
      <c r="H18" s="868" t="s">
        <v>308</v>
      </c>
      <c r="I18" s="92" t="s">
        <v>309</v>
      </c>
    </row>
    <row r="19" spans="2:9" ht="35.1" customHeight="1">
      <c r="B19" s="726"/>
      <c r="C19" s="713" t="s">
        <v>310</v>
      </c>
      <c r="D19" s="713" t="s">
        <v>311</v>
      </c>
      <c r="E19" s="869"/>
      <c r="F19" s="869"/>
      <c r="G19" s="871"/>
      <c r="H19" s="869"/>
      <c r="I19" s="726" t="s">
        <v>312</v>
      </c>
    </row>
    <row r="20" spans="2:9" ht="15" customHeight="1">
      <c r="B20" s="60" t="s">
        <v>345</v>
      </c>
      <c r="C20" s="104">
        <v>5025057.4239317523</v>
      </c>
      <c r="D20" s="104">
        <v>50993495.269493684</v>
      </c>
      <c r="E20" s="104">
        <v>0</v>
      </c>
      <c r="F20" s="104">
        <v>2558224.9893071679</v>
      </c>
      <c r="G20" s="104">
        <v>0</v>
      </c>
      <c r="H20" s="104">
        <v>0</v>
      </c>
      <c r="I20" s="103">
        <v>53460327.704118274</v>
      </c>
    </row>
    <row r="21" spans="2:9" ht="15" customHeight="1">
      <c r="B21" s="60" t="s">
        <v>346</v>
      </c>
      <c r="C21" s="104">
        <v>657956.92812065722</v>
      </c>
      <c r="D21" s="104">
        <v>20109223.283604443</v>
      </c>
      <c r="E21" s="104">
        <v>0</v>
      </c>
      <c r="F21" s="104">
        <v>371850.61276846065</v>
      </c>
      <c r="G21" s="104">
        <v>0</v>
      </c>
      <c r="H21" s="104">
        <v>0</v>
      </c>
      <c r="I21" s="103">
        <v>20395329.598956641</v>
      </c>
    </row>
    <row r="22" spans="2:9" ht="15" customHeight="1">
      <c r="B22" s="105" t="s">
        <v>615</v>
      </c>
      <c r="C22" s="106">
        <v>161757.52392518279</v>
      </c>
      <c r="D22" s="106">
        <v>2728909.5337798991</v>
      </c>
      <c r="E22" s="106">
        <v>0</v>
      </c>
      <c r="F22" s="106">
        <v>88441.524641448457</v>
      </c>
      <c r="G22" s="106">
        <v>0</v>
      </c>
      <c r="H22" s="106">
        <v>0</v>
      </c>
      <c r="I22" s="103">
        <v>2802225.5330636334</v>
      </c>
    </row>
    <row r="23" spans="2:9" ht="15" customHeight="1" thickBot="1">
      <c r="B23" s="99" t="s">
        <v>2</v>
      </c>
      <c r="C23" s="100">
        <v>5844771.8759775916</v>
      </c>
      <c r="D23" s="100">
        <v>73831628.086878031</v>
      </c>
      <c r="E23" s="100">
        <v>0</v>
      </c>
      <c r="F23" s="100">
        <v>3018517.1267170771</v>
      </c>
      <c r="G23" s="100"/>
      <c r="H23" s="100"/>
      <c r="I23" s="100">
        <v>76657882.836138546</v>
      </c>
    </row>
    <row r="24" spans="2:9" ht="15" customHeight="1" thickTop="1"/>
    <row r="26" spans="2:9" ht="28.5" customHeight="1">
      <c r="B26" s="865" t="s">
        <v>1005</v>
      </c>
      <c r="C26" s="865"/>
      <c r="D26" s="865"/>
      <c r="E26" s="865"/>
      <c r="F26" s="865"/>
      <c r="I26" s="856" t="s">
        <v>614</v>
      </c>
    </row>
    <row r="27" spans="2:9" ht="15" customHeight="1">
      <c r="I27" s="856"/>
    </row>
  </sheetData>
  <mergeCells count="18">
    <mergeCell ref="B2:E2"/>
    <mergeCell ref="B3:E3"/>
    <mergeCell ref="H4:I4"/>
    <mergeCell ref="C6:I6"/>
    <mergeCell ref="C8:D8"/>
    <mergeCell ref="E8:E9"/>
    <mergeCell ref="F8:F9"/>
    <mergeCell ref="G8:G9"/>
    <mergeCell ref="H8:H9"/>
    <mergeCell ref="I26:I27"/>
    <mergeCell ref="H15:I15"/>
    <mergeCell ref="C16:I16"/>
    <mergeCell ref="C18:D18"/>
    <mergeCell ref="E18:E19"/>
    <mergeCell ref="F18:F19"/>
    <mergeCell ref="G18:G19"/>
    <mergeCell ref="H18:H19"/>
    <mergeCell ref="B26:F26"/>
  </mergeCells>
  <hyperlinks>
    <hyperlink ref="I26" location="Índice!A1" display="Back to the Index"/>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1:S24"/>
  <sheetViews>
    <sheetView showGridLines="0" showZeros="0" zoomScaleNormal="100" workbookViewId="0">
      <selection activeCell="B2" sqref="B2:D2"/>
    </sheetView>
  </sheetViews>
  <sheetFormatPr defaultRowHeight="15" customHeight="1"/>
  <cols>
    <col min="1" max="1" width="12.7109375" style="170" customWidth="1"/>
    <col min="2" max="2" width="28.140625" style="170" customWidth="1"/>
    <col min="3" max="8" width="9.7109375" style="186" customWidth="1"/>
    <col min="9" max="9" width="5.7109375" style="170" customWidth="1"/>
    <col min="10" max="16" width="9.7109375" style="170" customWidth="1"/>
    <col min="17" max="16384" width="9.140625" style="170"/>
  </cols>
  <sheetData>
    <row r="1" spans="2:15" ht="15" customHeight="1">
      <c r="B1" s="177"/>
      <c r="C1" s="313"/>
      <c r="D1" s="313"/>
      <c r="E1" s="313"/>
      <c r="F1" s="313"/>
      <c r="G1" s="313"/>
      <c r="H1" s="313"/>
    </row>
    <row r="2" spans="2:15" ht="15" customHeight="1">
      <c r="B2" s="860" t="s">
        <v>602</v>
      </c>
      <c r="C2" s="860"/>
      <c r="D2" s="860"/>
      <c r="E2" s="313"/>
      <c r="F2" s="313"/>
      <c r="G2" s="313"/>
      <c r="H2" s="313"/>
    </row>
    <row r="3" spans="2:15" ht="15" customHeight="1">
      <c r="B3" s="860" t="s">
        <v>546</v>
      </c>
      <c r="C3" s="860"/>
      <c r="D3" s="860"/>
      <c r="E3" s="313"/>
      <c r="F3" s="313"/>
      <c r="G3" s="313"/>
      <c r="H3" s="313"/>
    </row>
    <row r="4" spans="2:15" ht="15" customHeight="1">
      <c r="B4" s="589" t="s">
        <v>0</v>
      </c>
      <c r="C4" s="589"/>
      <c r="D4" s="313"/>
      <c r="E4" s="313"/>
      <c r="F4" s="313"/>
      <c r="G4" s="170"/>
      <c r="H4" s="170"/>
      <c r="N4" s="874"/>
      <c r="O4" s="874"/>
    </row>
    <row r="5" spans="2:15" ht="15" customHeight="1">
      <c r="B5" s="558"/>
      <c r="C5" s="558"/>
      <c r="D5" s="313"/>
      <c r="E5" s="313"/>
      <c r="F5" s="313"/>
      <c r="G5" s="170"/>
      <c r="H5" s="170"/>
      <c r="N5" s="536"/>
      <c r="O5" s="536"/>
    </row>
    <row r="6" spans="2:15" ht="15" customHeight="1">
      <c r="C6" s="875" t="s">
        <v>886</v>
      </c>
      <c r="D6" s="875"/>
      <c r="E6" s="875"/>
      <c r="F6" s="875"/>
      <c r="G6" s="875"/>
      <c r="H6" s="875"/>
      <c r="J6" s="875" t="s">
        <v>667</v>
      </c>
      <c r="K6" s="875"/>
      <c r="L6" s="875"/>
      <c r="M6" s="875"/>
      <c r="N6" s="875"/>
      <c r="O6" s="875"/>
    </row>
    <row r="7" spans="2:15" s="458" customFormat="1" ht="15" customHeight="1">
      <c r="C7" s="546" t="s">
        <v>297</v>
      </c>
      <c r="D7" s="546" t="s">
        <v>298</v>
      </c>
      <c r="E7" s="546" t="s">
        <v>299</v>
      </c>
      <c r="F7" s="546" t="s">
        <v>300</v>
      </c>
      <c r="G7" s="546" t="s">
        <v>301</v>
      </c>
      <c r="H7" s="546" t="s">
        <v>302</v>
      </c>
      <c r="J7" s="546" t="s">
        <v>297</v>
      </c>
      <c r="K7" s="546" t="s">
        <v>298</v>
      </c>
      <c r="L7" s="546" t="s">
        <v>299</v>
      </c>
      <c r="M7" s="546" t="s">
        <v>300</v>
      </c>
      <c r="N7" s="546" t="s">
        <v>301</v>
      </c>
      <c r="O7" s="546" t="s">
        <v>302</v>
      </c>
    </row>
    <row r="8" spans="2:15" s="218" customFormat="1" ht="24" customHeight="1">
      <c r="B8" s="164"/>
      <c r="C8" s="871" t="s">
        <v>547</v>
      </c>
      <c r="D8" s="871"/>
      <c r="E8" s="871"/>
      <c r="F8" s="871"/>
      <c r="G8" s="871"/>
      <c r="H8" s="871"/>
      <c r="J8" s="871" t="s">
        <v>547</v>
      </c>
      <c r="K8" s="871"/>
      <c r="L8" s="871"/>
      <c r="M8" s="871"/>
      <c r="N8" s="871"/>
      <c r="O8" s="871"/>
    </row>
    <row r="9" spans="2:15" s="218" customFormat="1" ht="35.1" customHeight="1">
      <c r="B9" s="219"/>
      <c r="C9" s="220" t="s">
        <v>548</v>
      </c>
      <c r="D9" s="220" t="s">
        <v>587</v>
      </c>
      <c r="E9" s="220" t="s">
        <v>588</v>
      </c>
      <c r="F9" s="220" t="s">
        <v>589</v>
      </c>
      <c r="G9" s="220" t="s">
        <v>590</v>
      </c>
      <c r="H9" s="220" t="s">
        <v>549</v>
      </c>
      <c r="J9" s="220" t="s">
        <v>548</v>
      </c>
      <c r="K9" s="220" t="s">
        <v>587</v>
      </c>
      <c r="L9" s="220" t="s">
        <v>588</v>
      </c>
      <c r="M9" s="220" t="s">
        <v>589</v>
      </c>
      <c r="N9" s="220" t="s">
        <v>590</v>
      </c>
      <c r="O9" s="220" t="s">
        <v>549</v>
      </c>
    </row>
    <row r="10" spans="2:15" ht="20.100000000000001" customHeight="1">
      <c r="B10" s="93" t="s">
        <v>550</v>
      </c>
      <c r="C10" s="314">
        <v>1093089.2418857112</v>
      </c>
      <c r="D10" s="314">
        <v>237354.72037055201</v>
      </c>
      <c r="E10" s="314">
        <v>134408.11183644028</v>
      </c>
      <c r="F10" s="314">
        <v>425803.65691975766</v>
      </c>
      <c r="G10" s="314">
        <v>307718.62005540094</v>
      </c>
      <c r="H10" s="314">
        <v>1956936.1545841673</v>
      </c>
      <c r="J10" s="314">
        <v>1011110.5490063695</v>
      </c>
      <c r="K10" s="314">
        <v>191070.25741669736</v>
      </c>
      <c r="L10" s="314">
        <v>71508.741978026723</v>
      </c>
      <c r="M10" s="314">
        <v>182983.94955074479</v>
      </c>
      <c r="N10" s="314">
        <v>385594.96236737503</v>
      </c>
      <c r="O10" s="314">
        <v>2351424.6627295287</v>
      </c>
    </row>
    <row r="11" spans="2:15" ht="20.100000000000001" customHeight="1">
      <c r="B11" s="105" t="s">
        <v>245</v>
      </c>
      <c r="C11" s="315">
        <v>0</v>
      </c>
      <c r="D11" s="315">
        <v>0</v>
      </c>
      <c r="E11" s="315">
        <v>0</v>
      </c>
      <c r="F11" s="315">
        <v>0</v>
      </c>
      <c r="G11" s="315">
        <v>0</v>
      </c>
      <c r="H11" s="315">
        <v>43212.381390000002</v>
      </c>
      <c r="J11" s="315">
        <v>0</v>
      </c>
      <c r="K11" s="315">
        <v>0</v>
      </c>
      <c r="L11" s="315">
        <v>0</v>
      </c>
      <c r="M11" s="315">
        <v>0</v>
      </c>
      <c r="N11" s="315">
        <v>0</v>
      </c>
      <c r="O11" s="315">
        <v>59075.408240000004</v>
      </c>
    </row>
    <row r="12" spans="2:15" ht="20.100000000000001" customHeight="1" thickBot="1">
      <c r="B12" s="221" t="s">
        <v>551</v>
      </c>
      <c r="C12" s="316">
        <v>1093089.2418857112</v>
      </c>
      <c r="D12" s="316">
        <v>237354.72037055201</v>
      </c>
      <c r="E12" s="316">
        <v>134408.11183644028</v>
      </c>
      <c r="F12" s="316">
        <v>425803.65691975766</v>
      </c>
      <c r="G12" s="316">
        <v>307718.62005540094</v>
      </c>
      <c r="H12" s="316">
        <v>2000148.5359741673</v>
      </c>
      <c r="J12" s="316">
        <v>1011110.5490063695</v>
      </c>
      <c r="K12" s="316">
        <v>191070.25741669736</v>
      </c>
      <c r="L12" s="316">
        <v>71508.741978026723</v>
      </c>
      <c r="M12" s="316">
        <v>182983.94955074479</v>
      </c>
      <c r="N12" s="316">
        <v>385594.96236737503</v>
      </c>
      <c r="O12" s="316">
        <v>2410500.0709695285</v>
      </c>
    </row>
    <row r="13" spans="2:15" ht="15" customHeight="1" thickTop="1"/>
    <row r="14" spans="2:15" ht="15" customHeight="1">
      <c r="H14" s="170"/>
    </row>
    <row r="15" spans="2:15" ht="15" customHeight="1">
      <c r="H15" s="170"/>
      <c r="O15" s="856" t="s">
        <v>614</v>
      </c>
    </row>
    <row r="16" spans="2:15" ht="35.25" customHeight="1">
      <c r="B16" s="857" t="s">
        <v>994</v>
      </c>
      <c r="C16" s="857"/>
      <c r="D16" s="857"/>
      <c r="E16" s="857"/>
      <c r="F16" s="857"/>
      <c r="G16" s="857"/>
      <c r="H16" s="857"/>
      <c r="O16" s="856"/>
    </row>
    <row r="23" spans="12:19" ht="15" customHeight="1">
      <c r="L23" s="178"/>
      <c r="M23" s="178"/>
      <c r="N23" s="178"/>
      <c r="O23" s="178"/>
      <c r="P23" s="178"/>
      <c r="Q23" s="178"/>
      <c r="R23" s="178"/>
      <c r="S23" s="178"/>
    </row>
    <row r="24" spans="12:19" ht="15" customHeight="1">
      <c r="L24" s="873"/>
      <c r="M24" s="873"/>
      <c r="N24" s="873"/>
      <c r="O24" s="873"/>
      <c r="P24" s="873"/>
      <c r="Q24" s="873"/>
      <c r="R24" s="873"/>
      <c r="S24" s="873"/>
    </row>
  </sheetData>
  <mergeCells count="10">
    <mergeCell ref="B3:D3"/>
    <mergeCell ref="B2:D2"/>
    <mergeCell ref="O15:O16"/>
    <mergeCell ref="L24:S24"/>
    <mergeCell ref="N4:O4"/>
    <mergeCell ref="C8:H8"/>
    <mergeCell ref="J8:O8"/>
    <mergeCell ref="C6:H6"/>
    <mergeCell ref="J6:O6"/>
    <mergeCell ref="B16:H16"/>
  </mergeCells>
  <hyperlinks>
    <hyperlink ref="O15" location="Índice!A1" display="Back to the 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Q26"/>
  <sheetViews>
    <sheetView showGridLines="0" showZeros="0" zoomScaleNormal="100" workbookViewId="0">
      <selection activeCell="B2" sqref="B2:D2"/>
    </sheetView>
  </sheetViews>
  <sheetFormatPr defaultRowHeight="15" customHeight="1"/>
  <cols>
    <col min="1" max="1" width="12.7109375" style="2" customWidth="1"/>
    <col min="2" max="2" width="25.7109375" style="2" customWidth="1"/>
    <col min="3" max="15" width="13.5703125" style="2" customWidth="1"/>
    <col min="16" max="16" width="8.85546875" style="2" customWidth="1"/>
    <col min="17" max="17" width="9.28515625" style="2" customWidth="1"/>
    <col min="18" max="16384" width="9.140625" style="2"/>
  </cols>
  <sheetData>
    <row r="1" spans="2:15" ht="15" customHeight="1">
      <c r="B1" s="48"/>
    </row>
    <row r="2" spans="2:15" ht="15" customHeight="1">
      <c r="B2" s="860" t="s">
        <v>230</v>
      </c>
      <c r="C2" s="860"/>
      <c r="D2" s="860"/>
    </row>
    <row r="3" spans="2:15" ht="15" customHeight="1">
      <c r="B3" s="860" t="s">
        <v>231</v>
      </c>
      <c r="C3" s="860"/>
      <c r="D3" s="860"/>
      <c r="E3" s="393"/>
    </row>
    <row r="4" spans="2:15" ht="15" customHeight="1">
      <c r="B4" s="589" t="s">
        <v>0</v>
      </c>
      <c r="C4" s="589"/>
      <c r="N4" s="894"/>
      <c r="O4" s="894"/>
    </row>
    <row r="5" spans="2:15" ht="15" customHeight="1">
      <c r="B5" s="558"/>
      <c r="C5" s="558"/>
      <c r="N5" s="537"/>
      <c r="O5" s="537"/>
    </row>
    <row r="6" spans="2:15" ht="15" customHeight="1">
      <c r="C6" s="878" t="s">
        <v>886</v>
      </c>
      <c r="D6" s="878"/>
      <c r="E6" s="878"/>
      <c r="F6" s="878"/>
      <c r="G6" s="878"/>
      <c r="H6" s="878"/>
      <c r="I6" s="878"/>
      <c r="J6" s="878"/>
      <c r="K6" s="878"/>
      <c r="L6" s="878"/>
      <c r="M6" s="878"/>
      <c r="N6" s="878"/>
      <c r="O6" s="878"/>
    </row>
    <row r="7" spans="2:15" s="229" customFormat="1" ht="15" customHeight="1">
      <c r="C7" s="546" t="s">
        <v>297</v>
      </c>
      <c r="D7" s="546" t="s">
        <v>298</v>
      </c>
      <c r="E7" s="546" t="s">
        <v>299</v>
      </c>
      <c r="F7" s="546" t="s">
        <v>300</v>
      </c>
      <c r="G7" s="546" t="s">
        <v>301</v>
      </c>
      <c r="H7" s="546" t="s">
        <v>302</v>
      </c>
      <c r="I7" s="546" t="s">
        <v>303</v>
      </c>
      <c r="J7" s="546" t="s">
        <v>684</v>
      </c>
      <c r="K7" s="546" t="s">
        <v>685</v>
      </c>
      <c r="L7" s="546" t="s">
        <v>686</v>
      </c>
      <c r="M7" s="546" t="s">
        <v>687</v>
      </c>
      <c r="N7" s="546" t="s">
        <v>688</v>
      </c>
      <c r="O7" s="546" t="s">
        <v>683</v>
      </c>
    </row>
    <row r="8" spans="2:15" ht="30" customHeight="1">
      <c r="B8" s="326"/>
      <c r="C8" s="884" t="s">
        <v>232</v>
      </c>
      <c r="D8" s="885"/>
      <c r="E8" s="885"/>
      <c r="F8" s="885"/>
      <c r="G8" s="885"/>
      <c r="H8" s="885"/>
      <c r="I8" s="886"/>
      <c r="J8" s="876" t="s">
        <v>233</v>
      </c>
      <c r="K8" s="887"/>
      <c r="L8" s="887"/>
      <c r="M8" s="877"/>
      <c r="N8" s="876" t="s">
        <v>234</v>
      </c>
      <c r="O8" s="877"/>
    </row>
    <row r="9" spans="2:15" ht="35.1" customHeight="1">
      <c r="B9" s="326"/>
      <c r="C9" s="890"/>
      <c r="D9" s="888" t="s">
        <v>235</v>
      </c>
      <c r="E9" s="888" t="s">
        <v>236</v>
      </c>
      <c r="F9" s="881" t="s">
        <v>237</v>
      </c>
      <c r="G9" s="882"/>
      <c r="H9" s="882"/>
      <c r="I9" s="883"/>
      <c r="J9" s="879" t="s">
        <v>238</v>
      </c>
      <c r="K9" s="880"/>
      <c r="L9" s="879" t="s">
        <v>239</v>
      </c>
      <c r="M9" s="880"/>
      <c r="N9" s="892" t="s">
        <v>239</v>
      </c>
      <c r="O9" s="892" t="s">
        <v>240</v>
      </c>
    </row>
    <row r="10" spans="2:15" ht="35.1" customHeight="1">
      <c r="B10" s="327"/>
      <c r="C10" s="891"/>
      <c r="D10" s="889"/>
      <c r="E10" s="889"/>
      <c r="F10" s="329"/>
      <c r="G10" s="267" t="s">
        <v>241</v>
      </c>
      <c r="H10" s="267" t="s">
        <v>242</v>
      </c>
      <c r="I10" s="267" t="s">
        <v>243</v>
      </c>
      <c r="J10" s="269"/>
      <c r="K10" s="268" t="s">
        <v>244</v>
      </c>
      <c r="L10" s="269"/>
      <c r="M10" s="268" t="s">
        <v>244</v>
      </c>
      <c r="N10" s="893"/>
      <c r="O10" s="893"/>
    </row>
    <row r="11" spans="2:15" ht="24.95" customHeight="1">
      <c r="B11" s="93" t="s">
        <v>245</v>
      </c>
      <c r="C11" s="330">
        <v>18346727.019110002</v>
      </c>
      <c r="D11" s="330">
        <v>0</v>
      </c>
      <c r="E11" s="331">
        <v>0</v>
      </c>
      <c r="F11" s="332">
        <v>135562.7836</v>
      </c>
      <c r="G11" s="331">
        <v>135562.7836</v>
      </c>
      <c r="H11" s="331">
        <v>52145.830600000001</v>
      </c>
      <c r="I11" s="332">
        <v>0</v>
      </c>
      <c r="J11" s="330">
        <v>-5218.4255199999998</v>
      </c>
      <c r="K11" s="331">
        <v>0</v>
      </c>
      <c r="L11" s="330">
        <v>-91620.9715</v>
      </c>
      <c r="M11" s="331">
        <v>0</v>
      </c>
      <c r="N11" s="332">
        <v>10.27247</v>
      </c>
      <c r="O11" s="331">
        <v>0</v>
      </c>
    </row>
    <row r="12" spans="2:15" ht="24.95" customHeight="1">
      <c r="B12" s="105" t="s">
        <v>246</v>
      </c>
      <c r="C12" s="333">
        <v>56858091.148809999</v>
      </c>
      <c r="D12" s="333">
        <v>161355.76837999999</v>
      </c>
      <c r="E12" s="334">
        <v>1033595.0664700001</v>
      </c>
      <c r="F12" s="335">
        <v>4969964.4322699998</v>
      </c>
      <c r="G12" s="334">
        <v>4696680.5078299996</v>
      </c>
      <c r="H12" s="334">
        <v>4926901.3892099997</v>
      </c>
      <c r="I12" s="335">
        <v>2406540.6586199999</v>
      </c>
      <c r="J12" s="333">
        <v>-289871.01957999996</v>
      </c>
      <c r="K12" s="334">
        <v>-25170.397390000002</v>
      </c>
      <c r="L12" s="333">
        <v>-2341042.87604</v>
      </c>
      <c r="M12" s="334">
        <v>-1180520.73685</v>
      </c>
      <c r="N12" s="335">
        <v>2070745.0858500001</v>
      </c>
      <c r="O12" s="334">
        <v>1916929.3114</v>
      </c>
    </row>
    <row r="13" spans="2:15" ht="24.95" customHeight="1" thickBot="1">
      <c r="B13" s="336" t="s">
        <v>247</v>
      </c>
      <c r="C13" s="337">
        <v>13402512.03286</v>
      </c>
      <c r="D13" s="337">
        <v>0</v>
      </c>
      <c r="E13" s="338">
        <v>2310.9297900000001</v>
      </c>
      <c r="F13" s="339">
        <v>565080.49596000009</v>
      </c>
      <c r="G13" s="338">
        <v>478817.69974000001</v>
      </c>
      <c r="H13" s="338">
        <v>0</v>
      </c>
      <c r="I13" s="339">
        <v>1765.26044</v>
      </c>
      <c r="J13" s="337">
        <v>17741.648829999998</v>
      </c>
      <c r="K13" s="338">
        <v>5.7431200000000002</v>
      </c>
      <c r="L13" s="337">
        <v>107519.97416</v>
      </c>
      <c r="M13" s="338">
        <v>62.606610000000003</v>
      </c>
      <c r="N13" s="339">
        <v>251428.19343000001</v>
      </c>
      <c r="O13" s="338">
        <v>0</v>
      </c>
    </row>
    <row r="14" spans="2:15" ht="15" customHeight="1" thickTop="1">
      <c r="B14" s="437"/>
      <c r="C14" s="456"/>
      <c r="D14" s="456"/>
      <c r="E14" s="456"/>
      <c r="F14" s="456"/>
      <c r="G14" s="456"/>
      <c r="H14" s="456"/>
      <c r="I14" s="456"/>
      <c r="J14" s="456"/>
      <c r="K14" s="456"/>
      <c r="L14" s="456"/>
      <c r="M14" s="456"/>
      <c r="N14" s="456"/>
      <c r="O14" s="456"/>
    </row>
    <row r="15" spans="2:15" ht="15" customHeight="1">
      <c r="B15" s="1"/>
      <c r="C15" s="1"/>
      <c r="D15" s="1"/>
      <c r="E15" s="1"/>
      <c r="F15" s="1"/>
      <c r="G15" s="1"/>
      <c r="H15" s="1"/>
      <c r="I15" s="1"/>
      <c r="J15" s="154"/>
      <c r="K15" s="3"/>
      <c r="L15" s="3"/>
      <c r="M15" s="3"/>
      <c r="N15" s="894"/>
      <c r="O15" s="894"/>
    </row>
    <row r="16" spans="2:15" ht="15" customHeight="1">
      <c r="C16" s="878" t="s">
        <v>667</v>
      </c>
      <c r="D16" s="878"/>
      <c r="E16" s="878"/>
      <c r="F16" s="878"/>
      <c r="G16" s="878"/>
      <c r="H16" s="878"/>
      <c r="I16" s="878"/>
      <c r="J16" s="878"/>
      <c r="K16" s="878"/>
      <c r="L16" s="878"/>
      <c r="M16" s="878"/>
      <c r="N16" s="878"/>
      <c r="O16" s="878"/>
    </row>
    <row r="17" spans="1:17" s="229" customFormat="1" ht="15" customHeight="1">
      <c r="C17" s="546" t="s">
        <v>297</v>
      </c>
      <c r="D17" s="546" t="s">
        <v>298</v>
      </c>
      <c r="E17" s="546" t="s">
        <v>299</v>
      </c>
      <c r="F17" s="546" t="s">
        <v>300</v>
      </c>
      <c r="G17" s="546" t="s">
        <v>301</v>
      </c>
      <c r="H17" s="546" t="s">
        <v>302</v>
      </c>
      <c r="I17" s="546" t="s">
        <v>303</v>
      </c>
      <c r="J17" s="546" t="s">
        <v>684</v>
      </c>
      <c r="K17" s="546" t="s">
        <v>685</v>
      </c>
      <c r="L17" s="546" t="s">
        <v>686</v>
      </c>
      <c r="M17" s="546" t="s">
        <v>687</v>
      </c>
      <c r="N17" s="546" t="s">
        <v>688</v>
      </c>
      <c r="O17" s="546" t="s">
        <v>683</v>
      </c>
    </row>
    <row r="18" spans="1:17" s="49" customFormat="1" ht="30" customHeight="1">
      <c r="B18" s="326"/>
      <c r="C18" s="884" t="s">
        <v>232</v>
      </c>
      <c r="D18" s="885"/>
      <c r="E18" s="885"/>
      <c r="F18" s="885"/>
      <c r="G18" s="885"/>
      <c r="H18" s="885"/>
      <c r="I18" s="886"/>
      <c r="J18" s="876" t="s">
        <v>233</v>
      </c>
      <c r="K18" s="887"/>
      <c r="L18" s="887"/>
      <c r="M18" s="877"/>
      <c r="N18" s="876" t="s">
        <v>234</v>
      </c>
      <c r="O18" s="877"/>
    </row>
    <row r="19" spans="1:17" s="49" customFormat="1" ht="35.1" customHeight="1">
      <c r="B19" s="326"/>
      <c r="C19" s="890"/>
      <c r="D19" s="888" t="s">
        <v>235</v>
      </c>
      <c r="E19" s="888" t="s">
        <v>236</v>
      </c>
      <c r="F19" s="881" t="s">
        <v>237</v>
      </c>
      <c r="G19" s="882"/>
      <c r="H19" s="882"/>
      <c r="I19" s="883"/>
      <c r="J19" s="879" t="s">
        <v>238</v>
      </c>
      <c r="K19" s="880"/>
      <c r="L19" s="879" t="s">
        <v>239</v>
      </c>
      <c r="M19" s="880"/>
      <c r="N19" s="892" t="s">
        <v>239</v>
      </c>
      <c r="O19" s="892" t="s">
        <v>240</v>
      </c>
    </row>
    <row r="20" spans="1:17" s="49" customFormat="1" ht="35.1" customHeight="1">
      <c r="B20" s="327"/>
      <c r="C20" s="891"/>
      <c r="D20" s="889"/>
      <c r="E20" s="889"/>
      <c r="F20" s="709"/>
      <c r="G20" s="267" t="s">
        <v>241</v>
      </c>
      <c r="H20" s="267" t="s">
        <v>242</v>
      </c>
      <c r="I20" s="267" t="s">
        <v>243</v>
      </c>
      <c r="J20" s="269"/>
      <c r="K20" s="268" t="s">
        <v>244</v>
      </c>
      <c r="L20" s="269"/>
      <c r="M20" s="268" t="s">
        <v>244</v>
      </c>
      <c r="N20" s="893"/>
      <c r="O20" s="893"/>
    </row>
    <row r="21" spans="1:17" ht="24.95" customHeight="1">
      <c r="A21" s="50"/>
      <c r="B21" s="93" t="s">
        <v>245</v>
      </c>
      <c r="C21" s="330">
        <v>18842883.662260003</v>
      </c>
      <c r="D21" s="330">
        <v>0</v>
      </c>
      <c r="E21" s="331">
        <v>0</v>
      </c>
      <c r="F21" s="332">
        <v>175573.43868000002</v>
      </c>
      <c r="G21" s="331">
        <v>151426.27955000001</v>
      </c>
      <c r="H21" s="331">
        <v>92156.485680000013</v>
      </c>
      <c r="I21" s="332">
        <v>0</v>
      </c>
      <c r="J21" s="330">
        <v>-4935.4144000000006</v>
      </c>
      <c r="K21" s="331">
        <v>0</v>
      </c>
      <c r="L21" s="330">
        <v>-108394.25049000001</v>
      </c>
      <c r="M21" s="331">
        <v>0</v>
      </c>
      <c r="N21" s="332">
        <v>122.015</v>
      </c>
      <c r="O21" s="331">
        <v>0</v>
      </c>
      <c r="Q21" s="49"/>
    </row>
    <row r="22" spans="1:17" ht="24.95" customHeight="1">
      <c r="A22" s="50"/>
      <c r="B22" s="105" t="s">
        <v>246</v>
      </c>
      <c r="C22" s="333">
        <v>52183644.08856</v>
      </c>
      <c r="D22" s="333">
        <v>89010.297189999997</v>
      </c>
      <c r="E22" s="334">
        <v>960580.23784000007</v>
      </c>
      <c r="F22" s="335">
        <v>5548122.6568299998</v>
      </c>
      <c r="G22" s="334">
        <v>5210550.7145200009</v>
      </c>
      <c r="H22" s="334">
        <v>5519330.8167700004</v>
      </c>
      <c r="I22" s="335">
        <v>3021555.7797300001</v>
      </c>
      <c r="J22" s="333">
        <v>-277912.55475000001</v>
      </c>
      <c r="K22" s="334">
        <v>-22334.820510000001</v>
      </c>
      <c r="L22" s="333">
        <v>-2585473.3952700002</v>
      </c>
      <c r="M22" s="334">
        <v>-1462646.6253</v>
      </c>
      <c r="N22" s="335">
        <v>2471416.7940000002</v>
      </c>
      <c r="O22" s="334">
        <v>2149561.2598699997</v>
      </c>
      <c r="Q22" s="49"/>
    </row>
    <row r="23" spans="1:17" ht="24.95" customHeight="1" thickBot="1">
      <c r="A23" s="50"/>
      <c r="B23" s="336" t="s">
        <v>247</v>
      </c>
      <c r="C23" s="337">
        <v>12941099.493829999</v>
      </c>
      <c r="D23" s="337">
        <v>0</v>
      </c>
      <c r="E23" s="338">
        <v>3648.0537100000001</v>
      </c>
      <c r="F23" s="339">
        <v>640561.45634999999</v>
      </c>
      <c r="G23" s="338">
        <v>590147.24905999994</v>
      </c>
      <c r="H23" s="338">
        <v>0</v>
      </c>
      <c r="I23" s="339">
        <v>818.96063000000004</v>
      </c>
      <c r="J23" s="337">
        <v>17238.507420000002</v>
      </c>
      <c r="K23" s="338">
        <v>388.45785999999998</v>
      </c>
      <c r="L23" s="337">
        <v>170471.04238</v>
      </c>
      <c r="M23" s="338">
        <v>165.68885</v>
      </c>
      <c r="N23" s="339">
        <v>227539.6268</v>
      </c>
      <c r="O23" s="338">
        <v>0</v>
      </c>
      <c r="Q23" s="49"/>
    </row>
    <row r="24" spans="1:17" ht="15" customHeight="1" thickTop="1">
      <c r="Q24" s="49"/>
    </row>
    <row r="25" spans="1:17" ht="24.95" customHeight="1">
      <c r="D25" s="51"/>
      <c r="E25" s="51"/>
      <c r="F25" s="51"/>
      <c r="G25" s="51"/>
      <c r="H25" s="51"/>
      <c r="I25" s="51"/>
      <c r="J25" s="51"/>
      <c r="K25" s="51"/>
      <c r="L25" s="51"/>
      <c r="M25" s="51"/>
      <c r="N25" s="856" t="s">
        <v>614</v>
      </c>
      <c r="O25" s="856"/>
    </row>
    <row r="26" spans="1:17" ht="33" customHeight="1">
      <c r="B26" s="857" t="s">
        <v>995</v>
      </c>
      <c r="C26" s="857"/>
      <c r="D26" s="857"/>
      <c r="E26" s="857"/>
      <c r="F26" s="857"/>
      <c r="G26" s="857"/>
      <c r="H26" s="857"/>
    </row>
  </sheetData>
  <mergeCells count="30">
    <mergeCell ref="B26:H26"/>
    <mergeCell ref="B2:D2"/>
    <mergeCell ref="B3:D3"/>
    <mergeCell ref="L9:M9"/>
    <mergeCell ref="N19:N20"/>
    <mergeCell ref="N4:O4"/>
    <mergeCell ref="C8:I8"/>
    <mergeCell ref="J8:M8"/>
    <mergeCell ref="N25:O25"/>
    <mergeCell ref="C6:O6"/>
    <mergeCell ref="N9:N10"/>
    <mergeCell ref="O9:O10"/>
    <mergeCell ref="N8:O8"/>
    <mergeCell ref="N15:O15"/>
    <mergeCell ref="O19:O20"/>
    <mergeCell ref="C19:C20"/>
    <mergeCell ref="N18:O18"/>
    <mergeCell ref="C16:O16"/>
    <mergeCell ref="L19:M19"/>
    <mergeCell ref="F9:I9"/>
    <mergeCell ref="J9:K9"/>
    <mergeCell ref="F19:I19"/>
    <mergeCell ref="J19:K19"/>
    <mergeCell ref="C18:I18"/>
    <mergeCell ref="J18:M18"/>
    <mergeCell ref="D19:D20"/>
    <mergeCell ref="E19:E20"/>
    <mergeCell ref="C9:C10"/>
    <mergeCell ref="D9:D10"/>
    <mergeCell ref="E9:E10"/>
  </mergeCells>
  <hyperlinks>
    <hyperlink ref="N25" location="Índice!A1" display="Back to the Index"/>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1" ma:contentTypeDescription="Create a new document." ma:contentTypeScope="" ma:versionID="9278b5878a7ababf9b36ead4bf69d754">
  <xsd:schema xmlns:xsd="http://www.w3.org/2001/XMLSchema" xmlns:xs="http://www.w3.org/2001/XMLSchema" xmlns:p="http://schemas.microsoft.com/office/2006/metadata/properties" xmlns:ns1="http://schemas.microsoft.com/sharepoint/v3" targetNamespace="http://schemas.microsoft.com/office/2006/metadata/properties" ma:root="true" ma:fieldsID="2adf15f4939ef05d7f3431505dff8be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B002C8-64CF-44C0-8B44-5185AFFAF2E8}"/>
</file>

<file path=customXml/itemProps2.xml><?xml version="1.0" encoding="utf-8"?>
<ds:datastoreItem xmlns:ds="http://schemas.openxmlformats.org/officeDocument/2006/customXml" ds:itemID="{FD78579A-E4F7-4CDA-9CD8-EEC23B7553B2}"/>
</file>

<file path=customXml/itemProps3.xml><?xml version="1.0" encoding="utf-8"?>
<ds:datastoreItem xmlns:ds="http://schemas.openxmlformats.org/officeDocument/2006/customXml" ds:itemID="{C0399655-BD57-4F26-9950-783A5A1EB1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Índice</vt:lpstr>
      <vt:lpstr>Modelo 4</vt:lpstr>
      <vt:lpstr>Modelo 5-I</vt:lpstr>
      <vt:lpstr>Modelo 5-II</vt:lpstr>
      <vt:lpstr>Modelo 11</vt:lpstr>
      <vt:lpstr>Modelo 12</vt:lpstr>
      <vt:lpstr>Modelo 13</vt:lpstr>
      <vt:lpstr>Modelo 14</vt:lpstr>
      <vt:lpstr>Modelo 15</vt:lpstr>
      <vt:lpstr>Modelo 16</vt:lpstr>
      <vt:lpstr>Modelo 17</vt:lpstr>
      <vt:lpstr>Modelo18</vt:lpstr>
      <vt:lpstr>Modelo 19</vt:lpstr>
      <vt:lpstr>Modelo 20</vt:lpstr>
      <vt:lpstr>Modelo 21-I</vt:lpstr>
      <vt:lpstr>Modelo 21-II</vt:lpstr>
      <vt:lpstr>Modelo 23</vt:lpstr>
      <vt:lpstr>Modelo 25</vt:lpstr>
      <vt:lpstr>Modelo 26</vt:lpstr>
      <vt:lpstr>Modelo 27</vt:lpstr>
      <vt:lpstr>Modelo 28</vt:lpstr>
      <vt:lpstr>Modelo 29-I</vt:lpstr>
      <vt:lpstr>Modelo 29-II</vt:lpstr>
      <vt:lpstr>Modelo 31</vt:lpstr>
      <vt:lpstr>Modelo 32</vt:lpstr>
      <vt:lpstr>Modelo 33</vt:lpstr>
      <vt:lpstr>Modelo 34</vt:lpstr>
      <vt:lpstr>Modelo 35</vt:lpstr>
      <vt:lpstr>Modelo 36</vt:lpstr>
      <vt:lpstr>Modelo 37</vt:lpstr>
      <vt:lpstr>Modelo 38-I </vt:lpstr>
      <vt:lpstr>Modelo 38-II</vt:lpstr>
      <vt:lpstr>Rácios de capital</vt:lpstr>
      <vt:lpstr>Capital contab vs regulamentar</vt:lpstr>
      <vt:lpstr>Mod divulg Fundos Próprios</vt:lpstr>
      <vt:lpstr>Rácio de alavancagem</vt:lpstr>
      <vt:lpstr>Rácio cobertura liquidez (LCR)</vt:lpstr>
      <vt:lpstr>Instrum de Fundos Próprios</vt:lpstr>
      <vt:lpstr>Regime transitório IFRS9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2019-04-24T13:29:40Z</cp:lastPrinted>
  <dcterms:created xsi:type="dcterms:W3CDTF">2018-04-27T09:24:02Z</dcterms:created>
  <dcterms:modified xsi:type="dcterms:W3CDTF">2019-10-01T15:47:35Z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0x0101004A9918BE4EF40F4AA4F6D1DF5575E2EC</vt:lpwstr>
  </property>
  <property fmtid="{D5CDD505-2E9C-101B-9397-08002B2CF9AE}" pid="5" name="Order">
    <vt:r8>388400</vt:r8>
  </property>
  <property fmtid="{D5CDD505-2E9C-101B-9397-08002B2CF9AE}" pid="6" name="xd_Signature">
    <vt:bool>false</vt:bool>
  </property>
  <property fmtid="{D5CDD505-2E9C-101B-9397-08002B2CF9AE}" pid="7" name="xd_ProgID">
    <vt:lpwstr/>
  </property>
  <property fmtid="{D5CDD505-2E9C-101B-9397-08002B2CF9AE}" pid="8" name="SharedWithUsers">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ies>
</file>