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filterPrivacy="1"/>
  <xr:revisionPtr revIDLastSave="1" documentId="13_ncr:1_{FD39B0AC-5352-4A6D-A070-967172EC840A}" xr6:coauthVersionLast="47" xr6:coauthVersionMax="47" xr10:uidLastSave="{B8B88B62-3F62-446E-B9F3-80A3BF3E63D1}"/>
  <bookViews>
    <workbookView xWindow="-120" yWindow="-120" windowWidth="29040" windowHeight="15840" tabRatio="809" xr2:uid="{00000000-000D-0000-FFFF-FFFF00000000}"/>
  </bookViews>
  <sheets>
    <sheet name="Índice" sheetId="103" r:id="rId1"/>
    <sheet name="1" sheetId="19" r:id="rId2"/>
    <sheet name="2" sheetId="20" r:id="rId3"/>
    <sheet name="3" sheetId="1" r:id="rId4"/>
    <sheet name="4" sheetId="2" r:id="rId5"/>
    <sheet name="5" sheetId="23" r:id="rId6"/>
    <sheet name="6" sheetId="24" r:id="rId7"/>
    <sheet name="7" sheetId="70" r:id="rId8"/>
    <sheet name="8" sheetId="71" r:id="rId9"/>
    <sheet name="9" sheetId="72" r:id="rId10"/>
    <sheet name="10" sheetId="73" r:id="rId11"/>
    <sheet name="11" sheetId="74" r:id="rId12"/>
    <sheet name="12" sheetId="75" r:id="rId13"/>
    <sheet name="13" sheetId="76" r:id="rId14"/>
    <sheet name="14" sheetId="77" r:id="rId15"/>
    <sheet name="15" sheetId="38" r:id="rId16"/>
    <sheet name="16" sheetId="39" r:id="rId17"/>
    <sheet name="17" sheetId="40" r:id="rId18"/>
    <sheet name="18" sheetId="139" r:id="rId19"/>
    <sheet name="19" sheetId="52" r:id="rId20"/>
    <sheet name="20" sheetId="55" r:id="rId21"/>
    <sheet name="21" sheetId="56" r:id="rId22"/>
    <sheet name="22" sheetId="59" r:id="rId23"/>
    <sheet name="23" sheetId="61" r:id="rId24"/>
    <sheet name="24" sheetId="140" r:id="rId25"/>
    <sheet name="25" sheetId="141" r:id="rId26"/>
    <sheet name="26" sheetId="144" r:id="rId27"/>
    <sheet name="27" sheetId="80" r:id="rId28"/>
    <sheet name="28" sheetId="81" r:id="rId29"/>
    <sheet name="29" sheetId="82" r:id="rId30"/>
    <sheet name="30" sheetId="83" r:id="rId31"/>
    <sheet name="31" sheetId="84" r:id="rId32"/>
    <sheet name="32" sheetId="42" r:id="rId33"/>
    <sheet name="33" sheetId="43" r:id="rId34"/>
    <sheet name="34" sheetId="45" r:id="rId35"/>
    <sheet name="35" sheetId="46" r:id="rId36"/>
    <sheet name="36" sheetId="47" r:id="rId37"/>
    <sheet name="37" sheetId="48" r:id="rId38"/>
    <sheet name="38" sheetId="148" r:id="rId39"/>
    <sheet name="39" sheetId="87" r:id="rId40"/>
    <sheet name="40" sheetId="89" r:id="rId41"/>
    <sheet name="41" sheetId="90" r:id="rId42"/>
    <sheet name="42" sheetId="91" r:id="rId43"/>
    <sheet name="43" sheetId="92" r:id="rId44"/>
    <sheet name="44" sheetId="26" r:id="rId45"/>
    <sheet name="45" sheetId="27" r:id="rId46"/>
    <sheet name="46" sheetId="28" r:id="rId47"/>
    <sheet name="47" sheetId="32" r:id="rId48"/>
    <sheet name="48" sheetId="34" r:id="rId49"/>
    <sheet name="49" sheetId="149" r:id="rId50"/>
    <sheet name="50" sheetId="150" r:id="rId51"/>
    <sheet name="51" sheetId="145" r:id="rId52"/>
    <sheet name="52" sheetId="146" r:id="rId53"/>
    <sheet name="53" sheetId="147" r:id="rId54"/>
    <sheet name="54" sheetId="108" r:id="rId55"/>
    <sheet name="55" sheetId="109" r:id="rId56"/>
    <sheet name="56" sheetId="129" r:id="rId57"/>
  </sheets>
  <externalReferences>
    <externalReference r:id="rId58"/>
    <externalReference r:id="rId59"/>
  </externalReferences>
  <definedNames>
    <definedName name="_ftn1" localSheetId="39">'39'!$H$14</definedName>
    <definedName name="_ftnref1" localSheetId="39">'39'!$H$11</definedName>
    <definedName name="_Toc483499734" localSheetId="42">'42'!#REF!</definedName>
    <definedName name="_Toc483499735" localSheetId="43">'43'!#REF!</definedName>
    <definedName name="_Toc510626265" localSheetId="0">Índice!#REF!</definedName>
    <definedName name="_Toc510626266" localSheetId="0">Índice!#REF!</definedName>
    <definedName name="_Toc510626267" localSheetId="0">Índice!#REF!</definedName>
    <definedName name="_Toc510626268" localSheetId="0">Índice!#REF!</definedName>
    <definedName name="_Toc510626269" localSheetId="0">Índice!#REF!</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"03/14/2016 09:05:37"</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_xlnm.Print_Area" localSheetId="1">'1'!$B$4:$E$122</definedName>
    <definedName name="_xlnm.Print_Area" localSheetId="19">'19'!$B$1:$L$18</definedName>
    <definedName name="_xlnm.Print_Area" localSheetId="23">'23'!$A$1:$G$24</definedName>
    <definedName name="_xlnm.Print_Area" localSheetId="31">'31'!$B$1:$F$19</definedName>
    <definedName name="_xlnm.Print_Area" localSheetId="44">'44'!$B$1:$D$20</definedName>
    <definedName name="_xlnm.Print_Area" localSheetId="45">'45'!$B$1:$E$71</definedName>
    <definedName name="_xlnm.Print_Area" localSheetId="46">'46'!$B$1:$D$17</definedName>
    <definedName name="_xlnm.Print_Titles" localSheetId="1">'1'!$4:$4</definedName>
    <definedName name="TRNR_5cc1995c6b1841c191dff95400c25a5f_123_1" localSheetId="18" hidden="1">#REF!</definedName>
    <definedName name="TRNR_5cc1995c6b1841c191dff95400c25a5f_123_1" localSheetId="50" hidden="1">#REF!</definedName>
    <definedName name="TRNR_5cc1995c6b1841c191dff95400c25a5f_123_1" hidden="1">#REF!</definedName>
    <definedName name="TRNR_8c384ad4934f4b269980f3c3194c1461_37_1" localSheetId="18" hidden="1">#REF!</definedName>
    <definedName name="TRNR_8c384ad4934f4b269980f3c3194c1461_37_1" localSheetId="50" hidden="1">#REF!</definedName>
    <definedName name="TRNR_8c384ad4934f4b269980f3c3194c1461_37_1" hidden="1">#REF!</definedName>
    <definedName name="TRNR_f6ed9ba0ccd54407905b765622a1c5f4_363_1" localSheetId="18" hidden="1">#REF!</definedName>
    <definedName name="TRNR_f6ed9ba0ccd54407905b765622a1c5f4_363_1" localSheetId="50" hidden="1">#REF!</definedName>
    <definedName name="TRNR_f6ed9ba0ccd54407905b765622a1c5f4_363_1" hidden="1">#REF!</definedName>
    <definedName name="Uni">'[1]Nota Pensões 201512'!$M$3</definedName>
    <definedName name="Uni_2013" localSheetId="50">'[2]Notas 48 - 50AVersão PT'!#REF!</definedName>
    <definedName name="Uni_2013">'[2]Notas 48 - 50AVersão PT'!#REF!</definedName>
    <definedName name="Uni_2014" localSheetId="50">'[2]Notas 48 - 50AVersão PT'!#REF!</definedName>
    <definedName name="Uni_2014">'[2]Notas 48 - 50AVersão PT'!#REF!</definedName>
    <definedName name="xxx" localSheetId="18" hidden="1">#REF!</definedName>
    <definedName name="xxx" localSheetId="50" hidden="1">#REF!</definedName>
    <definedName name="xxx" hidden="1">#REF!</definedName>
    <definedName name="Z_1DB48480_6711_40FB_9C4F_EB173E700CA0_.wvu.PrintArea" localSheetId="53" hidden="1">'53'!$B$1:$F$13</definedName>
  </definedNames>
  <calcPr calcId="191029"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5" i="87" l="1"/>
  <c r="R10" i="83" l="1"/>
  <c r="J10" i="83"/>
  <c r="R9" i="83"/>
  <c r="H9" i="83"/>
  <c r="J9" i="83" s="1"/>
  <c r="R8" i="83"/>
  <c r="Q18" i="82"/>
  <c r="I18" i="82"/>
  <c r="I17" i="82"/>
  <c r="Q16" i="82"/>
  <c r="H16" i="82"/>
  <c r="E16" i="82"/>
  <c r="I16" i="82" s="1"/>
  <c r="Q15" i="82"/>
  <c r="I15" i="82"/>
  <c r="H15" i="82"/>
  <c r="E15" i="82"/>
  <c r="J18" i="80"/>
  <c r="I18" i="80"/>
  <c r="J17" i="80"/>
  <c r="J16" i="80"/>
  <c r="I16" i="80"/>
  <c r="I15" i="80"/>
  <c r="H15" i="80"/>
  <c r="J15" i="80" s="1"/>
  <c r="R11" i="80"/>
  <c r="J11" i="80"/>
  <c r="R10" i="80"/>
  <c r="J10" i="80"/>
  <c r="P9" i="80"/>
  <c r="R9" i="80" s="1"/>
  <c r="J9" i="80"/>
  <c r="I9" i="80"/>
  <c r="H8" i="83" l="1"/>
  <c r="J8" i="83" s="1"/>
  <c r="E23" i="61"/>
  <c r="E17" i="61"/>
  <c r="O138" i="59"/>
  <c r="N138" i="59"/>
  <c r="L138" i="59"/>
  <c r="I138" i="59"/>
  <c r="G138" i="59"/>
  <c r="E138" i="59"/>
  <c r="D138" i="59"/>
  <c r="M137" i="59"/>
  <c r="M136" i="59"/>
  <c r="M135" i="59"/>
  <c r="M134" i="59"/>
  <c r="M133" i="59"/>
  <c r="M132" i="59"/>
  <c r="M131" i="59"/>
  <c r="M130" i="59"/>
  <c r="M129" i="59"/>
  <c r="M128" i="59"/>
  <c r="M127" i="59"/>
  <c r="M126" i="59"/>
  <c r="M125" i="59"/>
  <c r="M124" i="59"/>
  <c r="M123" i="59"/>
  <c r="M122" i="59"/>
  <c r="M121" i="59"/>
  <c r="O119" i="59"/>
  <c r="N119" i="59"/>
  <c r="L119" i="59"/>
  <c r="I119" i="59"/>
  <c r="G119" i="59"/>
  <c r="E119" i="59"/>
  <c r="D119" i="59"/>
  <c r="M118" i="59"/>
  <c r="M117" i="59"/>
  <c r="M116" i="59"/>
  <c r="M115" i="59"/>
  <c r="M114" i="59"/>
  <c r="M113" i="59"/>
  <c r="M112" i="59"/>
  <c r="M111" i="59"/>
  <c r="M110" i="59"/>
  <c r="M109" i="59"/>
  <c r="M108" i="59"/>
  <c r="M107" i="59"/>
  <c r="M106" i="59"/>
  <c r="M105" i="59"/>
  <c r="M104" i="59"/>
  <c r="M103" i="59"/>
  <c r="M102" i="59"/>
  <c r="O100" i="59"/>
  <c r="N100" i="59"/>
  <c r="L100" i="59"/>
  <c r="I100" i="59"/>
  <c r="G100" i="59"/>
  <c r="E100" i="59"/>
  <c r="D100" i="59"/>
  <c r="M99" i="59"/>
  <c r="M98" i="59"/>
  <c r="M97" i="59"/>
  <c r="M96" i="59"/>
  <c r="M95" i="59"/>
  <c r="M94" i="59"/>
  <c r="M93" i="59"/>
  <c r="M92" i="59"/>
  <c r="M91" i="59"/>
  <c r="M90" i="59"/>
  <c r="M89" i="59"/>
  <c r="M88" i="59"/>
  <c r="M87" i="59"/>
  <c r="M86" i="59"/>
  <c r="M85" i="59"/>
  <c r="M84" i="59"/>
  <c r="M83" i="59"/>
  <c r="O81" i="59"/>
  <c r="N81" i="59"/>
  <c r="L81" i="59"/>
  <c r="I81" i="59"/>
  <c r="G81" i="59"/>
  <c r="E81" i="59"/>
  <c r="D81" i="59"/>
  <c r="M80" i="59"/>
  <c r="M79" i="59"/>
  <c r="M78" i="59"/>
  <c r="M77" i="59"/>
  <c r="M76" i="59"/>
  <c r="M75" i="59"/>
  <c r="M74" i="59"/>
  <c r="M73" i="59"/>
  <c r="M72" i="59"/>
  <c r="M71" i="59"/>
  <c r="M70" i="59"/>
  <c r="M69" i="59"/>
  <c r="M68" i="59"/>
  <c r="M67" i="59"/>
  <c r="M66" i="59"/>
  <c r="M65" i="59"/>
  <c r="M64" i="59"/>
  <c r="O62" i="59"/>
  <c r="N62" i="59"/>
  <c r="L62" i="59"/>
  <c r="I62" i="59"/>
  <c r="G62" i="59"/>
  <c r="E62" i="59"/>
  <c r="D62" i="59"/>
  <c r="M61" i="59"/>
  <c r="M60" i="59"/>
  <c r="M59" i="59"/>
  <c r="M58" i="59"/>
  <c r="M57" i="59"/>
  <c r="M56" i="59"/>
  <c r="M55" i="59"/>
  <c r="M54" i="59"/>
  <c r="M53" i="59"/>
  <c r="M52" i="59"/>
  <c r="M51" i="59"/>
  <c r="M50" i="59"/>
  <c r="M49" i="59"/>
  <c r="M48" i="59"/>
  <c r="M47" i="59"/>
  <c r="M46" i="59"/>
  <c r="M45" i="59"/>
  <c r="O43" i="59"/>
  <c r="N43" i="59"/>
  <c r="L43" i="59"/>
  <c r="I43" i="59"/>
  <c r="G43" i="59"/>
  <c r="E43" i="59"/>
  <c r="D43" i="59"/>
  <c r="M42" i="59"/>
  <c r="M41" i="59"/>
  <c r="M40" i="59"/>
  <c r="M39" i="59"/>
  <c r="M38" i="59"/>
  <c r="M37" i="59"/>
  <c r="M36" i="59"/>
  <c r="M35" i="59"/>
  <c r="M34" i="59"/>
  <c r="M33" i="59"/>
  <c r="M32" i="59"/>
  <c r="M31" i="59"/>
  <c r="M30" i="59"/>
  <c r="M29" i="59"/>
  <c r="M28" i="59"/>
  <c r="M27" i="59"/>
  <c r="M26" i="59"/>
  <c r="O24" i="59"/>
  <c r="N24" i="59"/>
  <c r="L24" i="59"/>
  <c r="I24" i="59"/>
  <c r="G24" i="59"/>
  <c r="E24" i="59"/>
  <c r="D24" i="59"/>
  <c r="M23" i="59"/>
  <c r="M22" i="59"/>
  <c r="M21" i="59"/>
  <c r="M20" i="59"/>
  <c r="M19" i="59"/>
  <c r="M18" i="59"/>
  <c r="M17" i="59"/>
  <c r="M16" i="59"/>
  <c r="M15" i="59"/>
  <c r="M14" i="59"/>
  <c r="M13" i="59"/>
  <c r="M12" i="59"/>
  <c r="M11" i="59"/>
  <c r="M10" i="59"/>
  <c r="M9" i="59"/>
  <c r="M8" i="59"/>
  <c r="M7" i="59"/>
  <c r="S23" i="56"/>
  <c r="S22" i="56"/>
  <c r="T22" i="56" s="1"/>
  <c r="S21" i="56"/>
  <c r="T21" i="56" s="1"/>
  <c r="S20" i="56"/>
  <c r="T20" i="56" s="1"/>
  <c r="T23" i="56" s="1"/>
  <c r="S17" i="56"/>
  <c r="S16" i="56"/>
  <c r="S15" i="56"/>
  <c r="S14" i="56"/>
  <c r="S13" i="56"/>
  <c r="S12" i="56"/>
  <c r="S10" i="56"/>
  <c r="S9" i="56"/>
  <c r="S8" i="56"/>
  <c r="S7" i="56"/>
  <c r="I23" i="55"/>
  <c r="I22" i="55"/>
  <c r="I21" i="55"/>
  <c r="I20" i="55"/>
  <c r="I17" i="55"/>
  <c r="I16" i="55"/>
  <c r="I15" i="55"/>
  <c r="I14" i="55"/>
  <c r="I13" i="55"/>
  <c r="I12" i="55"/>
  <c r="I10" i="55"/>
  <c r="I9" i="55"/>
  <c r="I8" i="55"/>
  <c r="I7" i="55"/>
  <c r="N18" i="72"/>
  <c r="M18" i="72"/>
  <c r="L18" i="72"/>
  <c r="K18" i="72"/>
  <c r="J18" i="72"/>
  <c r="I18" i="72"/>
  <c r="H18" i="72"/>
  <c r="G18" i="72"/>
  <c r="F18" i="72"/>
  <c r="E18" i="72"/>
  <c r="D18" i="72"/>
  <c r="O17" i="72"/>
  <c r="O16" i="72"/>
  <c r="O15" i="72"/>
  <c r="O14" i="72"/>
  <c r="O13" i="72"/>
  <c r="O12" i="72"/>
  <c r="O11" i="72"/>
  <c r="O10" i="72"/>
  <c r="O9" i="72"/>
  <c r="O8" i="72"/>
  <c r="O18" i="72" s="1"/>
  <c r="E11" i="71"/>
  <c r="D6" i="24"/>
  <c r="M25" i="23"/>
  <c r="L25" i="23"/>
  <c r="K25" i="23"/>
  <c r="J25" i="23"/>
  <c r="H25" i="23"/>
  <c r="G25" i="23"/>
  <c r="F25" i="23"/>
  <c r="E25" i="23"/>
  <c r="D25" i="23"/>
  <c r="N22" i="23"/>
  <c r="I22" i="23"/>
  <c r="N21" i="23"/>
  <c r="N25" i="23" s="1"/>
  <c r="I21" i="23"/>
  <c r="I25" i="23" s="1"/>
  <c r="E42" i="1"/>
  <c r="D42" i="1"/>
  <c r="F42" i="1" s="1"/>
  <c r="F41" i="1"/>
  <c r="F40" i="1"/>
  <c r="F39" i="1"/>
  <c r="F38" i="1"/>
  <c r="F37" i="1"/>
  <c r="F36" i="1"/>
  <c r="F35" i="1"/>
  <c r="F34" i="1"/>
  <c r="F33" i="1"/>
  <c r="F32" i="1"/>
  <c r="F31" i="1"/>
  <c r="F30" i="1"/>
  <c r="F29" i="1"/>
  <c r="F28" i="1"/>
  <c r="F27" i="1"/>
  <c r="F26" i="1"/>
  <c r="F24" i="1"/>
  <c r="F23" i="1"/>
  <c r="F22" i="1"/>
  <c r="F21" i="1"/>
  <c r="F20" i="1"/>
  <c r="F19" i="1"/>
  <c r="F18" i="1"/>
  <c r="E17" i="1"/>
  <c r="D17" i="1"/>
  <c r="F17" i="1" s="1"/>
  <c r="F16" i="1"/>
  <c r="F15" i="1"/>
  <c r="F14" i="1"/>
  <c r="F13" i="1"/>
  <c r="F12" i="1"/>
  <c r="F11" i="1"/>
  <c r="F10" i="1"/>
  <c r="F9" i="1"/>
  <c r="F8" i="1"/>
  <c r="F7" i="1"/>
  <c r="F6" i="1"/>
  <c r="G139" i="59" l="1"/>
  <c r="O139" i="59"/>
  <c r="I139" i="59"/>
  <c r="M24" i="59"/>
  <c r="M43" i="59"/>
  <c r="M62" i="59"/>
  <c r="M81" i="59"/>
  <c r="M100" i="59"/>
  <c r="M119" i="59"/>
  <c r="D139" i="59"/>
  <c r="M138" i="59"/>
  <c r="E139" i="59"/>
  <c r="N139" i="59"/>
  <c r="L139" i="59"/>
  <c r="H36" i="34" l="1"/>
  <c r="G36" i="34"/>
  <c r="F36" i="34"/>
  <c r="E36" i="34"/>
  <c r="B32" i="103" l="1"/>
  <c r="B33" i="103" s="1"/>
  <c r="B34" i="103" s="1"/>
  <c r="B35" i="103" s="1"/>
  <c r="B36" i="103" s="1"/>
  <c r="B37" i="103" s="1"/>
  <c r="B56" i="103" l="1"/>
  <c r="B57" i="103" s="1"/>
  <c r="B58" i="103" s="1"/>
  <c r="B59" i="103" s="1"/>
  <c r="B48" i="103"/>
  <c r="B49" i="103" s="1"/>
  <c r="B50" i="103" s="1"/>
  <c r="B51" i="103" s="1"/>
  <c r="B52" i="103" s="1"/>
  <c r="B53" i="103" s="1"/>
  <c r="B42" i="103"/>
  <c r="B43" i="103" s="1"/>
  <c r="B44" i="103" s="1"/>
  <c r="B45" i="103" s="1"/>
  <c r="B21" i="103"/>
  <c r="B22" i="103" s="1"/>
  <c r="B23" i="103" s="1"/>
  <c r="B24" i="103" s="1"/>
  <c r="B25" i="103" s="1"/>
  <c r="B26" i="103" s="1"/>
  <c r="B28" i="103" s="1"/>
  <c r="B29" i="103" s="1"/>
  <c r="B30" i="103" s="1"/>
</calcChain>
</file>

<file path=xl/sharedStrings.xml><?xml version="1.0" encoding="utf-8"?>
<sst xmlns="http://schemas.openxmlformats.org/spreadsheetml/2006/main" count="2469" uniqueCount="1417">
  <si>
    <t>Modelo EU OV1 — Síntese dos montantes totais das exposições ao risco</t>
  </si>
  <si>
    <t>Modelo EU KM1 — Modelo para os indicadores de base</t>
  </si>
  <si>
    <t>Total dos montantes de exposição ao risco</t>
  </si>
  <si>
    <t>Total dos requisitos de fundos próprios</t>
  </si>
  <si>
    <t>a</t>
  </si>
  <si>
    <t>b</t>
  </si>
  <si>
    <t>c</t>
  </si>
  <si>
    <t>Risco de crédito (excluindo CCR)</t>
  </si>
  <si>
    <t xml:space="preserve">do qual: método padrão </t>
  </si>
  <si>
    <t xml:space="preserve">do qual: método básico IRB (F-IRB) </t>
  </si>
  <si>
    <t>do qual: método de afetação</t>
  </si>
  <si>
    <t>EU 4a</t>
  </si>
  <si>
    <t>do qual: ações de acordo com o método de ponderação de risco simples</t>
  </si>
  <si>
    <t xml:space="preserve">do qual: método IRB avançado (A-IRB) </t>
  </si>
  <si>
    <t xml:space="preserve">Risco de crédito de contraparte - CCR </t>
  </si>
  <si>
    <t>do qual: método do modelo interno (IMM)</t>
  </si>
  <si>
    <t>EU 8a</t>
  </si>
  <si>
    <t>do qual: exposições a uma CCP</t>
  </si>
  <si>
    <t>EU 8b</t>
  </si>
  <si>
    <t>do qual: ajustamento da avaliação de crédito — CVA</t>
  </si>
  <si>
    <t>do qual: outro CCR</t>
  </si>
  <si>
    <t>Não aplicável</t>
  </si>
  <si>
    <t xml:space="preserve">Risco de liquidação </t>
  </si>
  <si>
    <t>Exposições de titularização não incluídas na carteira de negociação (após o limite máximo)</t>
  </si>
  <si>
    <t xml:space="preserve">do qual: método SEC-IRBA </t>
  </si>
  <si>
    <t>do qual: SEC-ERBA (incluindo IAA)</t>
  </si>
  <si>
    <t xml:space="preserve">do qual: método SEC-SA </t>
  </si>
  <si>
    <t>EU 19a</t>
  </si>
  <si>
    <t>do qual: 1250 % / dedução</t>
  </si>
  <si>
    <t>Riscos de posição, cambial e de mercadorias (risco de mercado)</t>
  </si>
  <si>
    <t xml:space="preserve">do qual: IMA </t>
  </si>
  <si>
    <t>EU 22a</t>
  </si>
  <si>
    <t>Grandes riscos</t>
  </si>
  <si>
    <t xml:space="preserve">Risco operacional </t>
  </si>
  <si>
    <t>EU 23a</t>
  </si>
  <si>
    <t xml:space="preserve">do qual: método do indicador básico </t>
  </si>
  <si>
    <t>EU 23b</t>
  </si>
  <si>
    <t>EU 23c</t>
  </si>
  <si>
    <t xml:space="preserve">do qual: método de medição avançada </t>
  </si>
  <si>
    <t>Montantes inferiores aos limites de dedução (sujeitos a
ponderação de risco de 250 %)</t>
  </si>
  <si>
    <t>Total</t>
  </si>
  <si>
    <t>d</t>
  </si>
  <si>
    <t>e</t>
  </si>
  <si>
    <t>Fundos próprios disponíveis (montantes)</t>
  </si>
  <si>
    <t xml:space="preserve">Fundos próprios principais de nível 1 (CET1) </t>
  </si>
  <si>
    <t xml:space="preserve">Fundos próprios de nível 1 </t>
  </si>
  <si>
    <t xml:space="preserve">Capital total </t>
  </si>
  <si>
    <t>Montantes das exposições ponderadas pelo risco</t>
  </si>
  <si>
    <t>Montante total das exposições</t>
  </si>
  <si>
    <t>Rácio de nível 1 (%)</t>
  </si>
  <si>
    <t>Rácio de fundos próprios total (%)</t>
  </si>
  <si>
    <t>Requisitos de fundos próprios adicionais para fazer face a outros riscos que não o risco de alavancagem excessiva (em percentagem do montante da exposição ponderada pelo risco)</t>
  </si>
  <si>
    <t>EU 7a</t>
  </si>
  <si>
    <t>EU 7b</t>
  </si>
  <si>
    <t xml:space="preserve">     do qual: a satisfazer através de fundos próprios CET1 (pontos percentuais)</t>
  </si>
  <si>
    <t>EU 7c</t>
  </si>
  <si>
    <t xml:space="preserve">     do qual: a satisfazer através de fundos próprios de nível 1 (pontos percentuais)</t>
  </si>
  <si>
    <t>EU 7d</t>
  </si>
  <si>
    <t>Total dos requisitos de fundos próprios SREP (%)</t>
  </si>
  <si>
    <t>Requisito combinado de fundos próprios global e de reserva de fundos próprios (em percentagem do montante da exposição ponderada pelo risco)</t>
  </si>
  <si>
    <t>Reserva de conservação de fundos próprios</t>
  </si>
  <si>
    <t>Reserva de conservação decorrente de riscos macroprudenciais ou sistémicos identificados ao nível de um Estado-Membro (%)</t>
  </si>
  <si>
    <t>Reserva contracíclica de fundos próprios específica da instituição (%)</t>
  </si>
  <si>
    <t>EU 9a</t>
  </si>
  <si>
    <t>Reserva para risco sistémico (%)</t>
  </si>
  <si>
    <t>Reserva das instituições de importância sistémica global (%)</t>
  </si>
  <si>
    <t>EU 10a</t>
  </si>
  <si>
    <t>Reserva das outras instituições de importância sistémica (%)</t>
  </si>
  <si>
    <t>Requisito combinado de reservas de fundos próprios (%)</t>
  </si>
  <si>
    <t>EU 11a</t>
  </si>
  <si>
    <t>Requisito global de fundos próprios (%)</t>
  </si>
  <si>
    <t>CET1 disponíveis após satisfação dos requisitos de fundos próprios totais SREP (%)</t>
  </si>
  <si>
    <t>Rácio de alavancagem</t>
  </si>
  <si>
    <t>Medida de exposição total</t>
  </si>
  <si>
    <t>Rácio de alavancagem (%)</t>
  </si>
  <si>
    <t>EU 14a</t>
  </si>
  <si>
    <t xml:space="preserve">Requisitos de fundos próprios adicionais para fazer face ao risco de alavancagem excessiva (%) </t>
  </si>
  <si>
    <t>EU 14b</t>
  </si>
  <si>
    <t>EU 14c</t>
  </si>
  <si>
    <t>EU 14d</t>
  </si>
  <si>
    <t>Requisito de reserva para rácio de alavancagem (%)</t>
  </si>
  <si>
    <t>EU 14e</t>
  </si>
  <si>
    <t>Requisito de rácio de alavancagem global (%)</t>
  </si>
  <si>
    <t>Total dos ativos líquidos de elevada qualidade (HQLA) (valor ponderado - média)</t>
  </si>
  <si>
    <t>EU 16a</t>
  </si>
  <si>
    <t xml:space="preserve">Saídas de caixa - Valor ponderado total </t>
  </si>
  <si>
    <t>EU 16b</t>
  </si>
  <si>
    <t xml:space="preserve">Entradas de caixa - Valor ponderado total </t>
  </si>
  <si>
    <t>Total de saídas de caixa líquidas (valor ajustado)</t>
  </si>
  <si>
    <t>Rácio de cobertura de liquidez (%)</t>
  </si>
  <si>
    <t>Total de financiamento estável disponível</t>
  </si>
  <si>
    <t>Total de financiamento estável requerido</t>
  </si>
  <si>
    <t>Rácio NSFR (%)</t>
  </si>
  <si>
    <t>Valor de exposição</t>
  </si>
  <si>
    <t>a)</t>
  </si>
  <si>
    <t>b)</t>
  </si>
  <si>
    <t>c)</t>
  </si>
  <si>
    <t>f</t>
  </si>
  <si>
    <t>g</t>
  </si>
  <si>
    <t>h</t>
  </si>
  <si>
    <t>Títulos de capital</t>
  </si>
  <si>
    <t>Risco operacional</t>
  </si>
  <si>
    <t>Modelo EU CC1 - Composição dos fundos próprios regulamentares</t>
  </si>
  <si>
    <t>Modelo EU CC2 - Reconciliação dos fundos próprios regulamentares com o balanço nas demonstrações financeiras auditadas</t>
  </si>
  <si>
    <t>Montantes</t>
  </si>
  <si>
    <t xml:space="preserve">Fundos próprios principais de nível 1 (CET1)  Instrumentos e reservas                                             </t>
  </si>
  <si>
    <t xml:space="preserve">Instrumentos de fundos próprios e contas de prémios de emissão conexos </t>
  </si>
  <si>
    <t xml:space="preserve">     do qual: Tipo de instrumento 1</t>
  </si>
  <si>
    <t xml:space="preserve">     do qual: Tipo de instrumento 2</t>
  </si>
  <si>
    <t xml:space="preserve">     do qual: Tipo de instrumento 3</t>
  </si>
  <si>
    <t xml:space="preserve">Resultados retidos </t>
  </si>
  <si>
    <t>Outro rendimento integral acumulado (e outras reservas)</t>
  </si>
  <si>
    <t>EU-3a</t>
  </si>
  <si>
    <t>Fundos para riscos bancários gerais</t>
  </si>
  <si>
    <t xml:space="preserve">Montante dos elementos considerados a que se refere o artigo 484.º, n.º 3, do CRR e das contas de prémios de emissão conexos sujeitos a eliminação progressiva dos CET1 </t>
  </si>
  <si>
    <t>Interesses minoritários (montante permitido nos CET1 consolidados)</t>
  </si>
  <si>
    <t>EU-5a</t>
  </si>
  <si>
    <t xml:space="preserve">Lucros provisórios objeto de revisão independente, líquidos de qualquer encargo ou dividendo previsível </t>
  </si>
  <si>
    <t>Fundos próprios principais de nível 1 (CET1) antes de ajustamentos regulamentares</t>
  </si>
  <si>
    <t>Fundos próprios principais de nível 1 (CET1): ajustamentos regulamentares </t>
  </si>
  <si>
    <t>Ajustamentos de valor adicionais (valor negativo)</t>
  </si>
  <si>
    <t>Ativos intangíveis (líquidos do passivo por impostos correspondente) (valor negativo)</t>
  </si>
  <si>
    <t>Ativos por impostos diferidos que dependem de rentabilidade futura, excluindo os decorrentes de diferenças temporárias (líquidos do passivo por impostos correspondente, se estiverem preenchidas as condições previstas no artigo 38.º, n.º 3, do CRR) (valor negativo)</t>
  </si>
  <si>
    <t>Reservas de justo valor relativas a ganhos ou perdas decorrentes de coberturas de fluxos de caixa de instrumentos financeiros que não são avaliados pelo justo valor</t>
  </si>
  <si>
    <t xml:space="preserve">Montantes negativos resultantes do cálculo dos montantes das perdas esperadas </t>
  </si>
  <si>
    <t>Qualquer aumento dos fundos próprios que resulte de ativos titularizados (valor negativo)</t>
  </si>
  <si>
    <t>Ganhos ou perdas com passivos avaliados pelo justo valor resultantes de alterações na qualidade de crédito da própria instituição</t>
  </si>
  <si>
    <t>Ativos de fundos de pensões com benefícios definidos (valor negativo)</t>
  </si>
  <si>
    <t>Detenções diretas e indiretas, pela instituição, dos seus próprios instrumentos de CET1 (valor negativo)</t>
  </si>
  <si>
    <t>Detenções diretas, indiretas e sintéticas de instrumentos de CET1 de entidades do setor financeiro que têm detenções cruzadas recíprocas com a instituição com o objetivo de inflacionar artificialmente os fundos próprios da instituição (valor negativo)</t>
  </si>
  <si>
    <t>Detenções diretas, indiretas e sintéticas, pela instituição, de instrumentos de CET1 de entidades do setor financeiro nas quais a instituição não tem um investimento significativo (montante acima do limiar de 10 % e líquido de posições curtas elegíveis) (valor negativo)</t>
  </si>
  <si>
    <t>Detenções diretas, indiretas e sintéticas, pela instituição, de instrumentos de CET1 de entidades do setor financeiro nas quais a instituição tem um investimento significativo (montante acima do limiar de 10 % e líquido de posições curtas elegíveis) (valor negativo)</t>
  </si>
  <si>
    <t>EU-20a</t>
  </si>
  <si>
    <t>Montante de exposição dos seguintes elementos elegíveis para uma ponderação de risco de 1250 %, nos casos em que a instituição opta pela alternativa da dedução</t>
  </si>
  <si>
    <t>EU-20b</t>
  </si>
  <si>
    <t xml:space="preserve">     do qual: detenções elegíveis fora do setor financeiro (valor negativo)</t>
  </si>
  <si>
    <t>EU-20c</t>
  </si>
  <si>
    <t xml:space="preserve">     do qual: posições de titularização (valor negativo)</t>
  </si>
  <si>
    <t>EU-20d</t>
  </si>
  <si>
    <t xml:space="preserve">     do qual: transações incompletas (valor negativo)</t>
  </si>
  <si>
    <t>Montante acima do limiar de 17,65 % (valor negativo)</t>
  </si>
  <si>
    <t xml:space="preserve">     do qual: detenções diretas e indiretas, pela instituição, de instrumentos de CET1 de entidades do setor financeiro nas quais a instituição tem um investimento significativo</t>
  </si>
  <si>
    <t xml:space="preserve">     do qual: ativos por impostos diferidos decorrentes de diferenças temporárias</t>
  </si>
  <si>
    <t>EU-25a</t>
  </si>
  <si>
    <t>Perdas relativas ao exercício em curso (valor negativo)</t>
  </si>
  <si>
    <t>EU-25b</t>
  </si>
  <si>
    <t>Encargos por impostos previsíveis relativos a elementos dos CET1, exceto no caso de a instituição ajustar adequadamente o montante dos elementos dos CET1, na medida em que esses encargos por impostos reduzam o montante até ao qual esses elementos podem ser utilizados para a cobertura de riscos ou perdas (valor negativo)</t>
  </si>
  <si>
    <t>27a</t>
  </si>
  <si>
    <t>Total dos ajustamentos regulamentares dos fundos próprios principais de nível 1 (CET1)</t>
  </si>
  <si>
    <t>Fundos próprios adicionais de nível 1 (AT1): Instrumentos</t>
  </si>
  <si>
    <t>Instrumentos de fundos próprios e contas de prémios de emissão conexos</t>
  </si>
  <si>
    <t xml:space="preserve">     do qual: classificados como fundos próprios segundo as normas contabilísticas aplicáveis</t>
  </si>
  <si>
    <t xml:space="preserve">     do qual: classificados como passivos segundo as normas contabilísticas aplicáveis</t>
  </si>
  <si>
    <t>Montante dos elementos considerados a que se refere o artigo 484.º, n.º 4, do CRR e das contas de prémios de emissão conexos sujeitos a eliminação progressiva dos AT1</t>
  </si>
  <si>
    <t>EU-33a</t>
  </si>
  <si>
    <t>Montante dos elementos considerados a que se refere o artigo 494.º-A, n.º 1, do CRR sujeitos a eliminação progressiva dos AT1</t>
  </si>
  <si>
    <t>EU-33b</t>
  </si>
  <si>
    <t>Montante dos elementos considerados a que se refere o artigo 494.º-B, n.º 1, do CRR sujeitos a eliminação progressiva dos AT1</t>
  </si>
  <si>
    <t xml:space="preserve">Fundos próprios de nível 1 considerados incluídos nos AT1 consolidados (incluindo interesses minoritários não incluídos na linha 5) emitidos por filiais e detidos por terceiros </t>
  </si>
  <si>
    <t xml:space="preserve">    do qual: instrumentos emitidos por filiais sujeitos a eliminação progressiva </t>
  </si>
  <si>
    <t>Fundos próprios adicionais de nível 1 (AT1) antes de ajustamentos regulamentares</t>
  </si>
  <si>
    <t>Fundos próprios adicionais de nível 1 (AT1): ajustamentos regulamentares</t>
  </si>
  <si>
    <t>Detenções diretas e indiretas, pela instituição, dos seus próprios instrumentos de AT1 (valor negativo)</t>
  </si>
  <si>
    <t>Detenções diretas, indiretas e sintéticas de instrumentos de AT1 de entidades do setor financeiro que têm detenções cruzadas recíprocas com a instituição com o objetivo de inflacionar artificialmente os fundos próprios da instituição (valor negativo)</t>
  </si>
  <si>
    <t>Detenções diretas, indiretas e sintéticas de instrumentos de AT1 de entidades do setor financeiro nas quais a instituição não tem um investimento significativo (montante acima do limiar de 10 % e líquido de posições curtas elegíveis) (valor negativo)</t>
  </si>
  <si>
    <t>Detenções diretas, indiretas e sintéticas, pela instituição, de instrumentos de AT1 de entidades do setor financeiro nas quais a instituição tem um investimento significativo (líquido de posições curtas elegíveis) (valor negativo)</t>
  </si>
  <si>
    <t xml:space="preserve">42a </t>
  </si>
  <si>
    <t>Outros ajustamentos regulamentares dos fundos próprios AT1</t>
  </si>
  <si>
    <t>Total dos ajustamentos regulamentares dos fundos próprios adicionais de nível 1 (AT1)</t>
  </si>
  <si>
    <t xml:space="preserve">Fundos próprios adicionais de nível 1 (AT1) </t>
  </si>
  <si>
    <t>Fundos próprios de nível 1 (T1 = CET1 + AT1)</t>
  </si>
  <si>
    <t>Fundos próprios de nível 2 (T2): Instrumentos</t>
  </si>
  <si>
    <t>Montante dos elementos considerados a que se refere o artigo 484.º, n.º 5, do CRR e prémios de emissão conexos elegíveis sujeitos a eliminação progressiva dos T2 como descrito no artigo 486.º, n.º 4, do CRR</t>
  </si>
  <si>
    <t>EU-47a</t>
  </si>
  <si>
    <t>Montante dos elementos considerados a que se refere o artigo 494.º-A, n.º 2, do CRR sujeitos a eliminação progressiva dos T2</t>
  </si>
  <si>
    <t>EU-47b</t>
  </si>
  <si>
    <t>Montante dos elementos considerados a que se refere o artigo 494.º-B, n.º 2, do CRR sujeitos a eliminação progressiva dos T2</t>
  </si>
  <si>
    <t xml:space="preserve">Instrumentos de fundos próprios considerados incluídos nos fundos próprios T2 consolidados (incluindo interesses minoritários e instrumentos dos AT1 não incluídos nas linhas 5 ou 34) emitidos por filiais e detidos por terceiros </t>
  </si>
  <si>
    <t xml:space="preserve">   do qual: instrumentos emitidos por filiais sujeitos a eliminação progressiva</t>
  </si>
  <si>
    <t>Ajustamentos para risco de crédito</t>
  </si>
  <si>
    <t>Fundos próprios de nível 2 (T2) antes de ajustamentos regulamentares</t>
  </si>
  <si>
    <t>Fundos próprios de nível 2 (T2): ajustamentos regulamentares </t>
  </si>
  <si>
    <t>Detenções diretas, indiretas e sintéticas, pela instituição, dos seus próprios instrumentos de T2 e empréstimos subordinados (valor negativo)</t>
  </si>
  <si>
    <t>Detenções diretas, indiretas e sintéticas de instrumentos de T2 e de empréstimos subordinados de entidades do setor financeiro que têm detenções cruzadas recíprocas com a instituição com o objetivo de inflacionar artificialmente os fundos próprios da instituição (valor negativo)</t>
  </si>
  <si>
    <t xml:space="preserve">Detenções diretas, indiretas e sintéticas de instrumentos de T2 e de empréstimos subordinados de entidades do setor financeiro nas quais a instituição não tem um investimento significativo (montante acima do limiar de 10 % e líquido de posições curtas elegíveis) (valor negativo)  </t>
  </si>
  <si>
    <t>54a</t>
  </si>
  <si>
    <t>Detenções diretas, indiretas e sintéticas, pela instituição, de instrumentos de T2 e de empréstimos subordinados de entidades do setor financeiro nas quais a instituição tem um investimento significativo (líquido de posições curtas elegíveis) (valor negativo)</t>
  </si>
  <si>
    <t>Deduções dos passivos elegíveis que excedem os passivos elegíveis da instituição (valor negativo)</t>
  </si>
  <si>
    <t>EU-56b</t>
  </si>
  <si>
    <t>Outros ajustamentos regulamentares dos fundos próprios T2</t>
  </si>
  <si>
    <t>Total dos ajustamentos regulamentares dos fundos próprios de nível 2 (T2)</t>
  </si>
  <si>
    <t xml:space="preserve">Fundos próprios de nível 2 (T2) </t>
  </si>
  <si>
    <t>Fundos próprios totais (TC = T1 + T2)</t>
  </si>
  <si>
    <t>Montante total de exposição ao risco</t>
  </si>
  <si>
    <t>Rácios e requisitos de fundos próprios, incluindo reservas prudenciais </t>
  </si>
  <si>
    <t>Fundos próprios principais de nível 1</t>
  </si>
  <si>
    <t>Fundos próprios de nível 1</t>
  </si>
  <si>
    <t>Total de fundos próprios</t>
  </si>
  <si>
    <t>Requisitos globais de fundos próprios CET1 da instituição</t>
  </si>
  <si>
    <t xml:space="preserve">do qual: requisito de reserva prudencial para conservação de fundos próprios </t>
  </si>
  <si>
    <t xml:space="preserve">do qual: requisito de reserva prudencial contracíclica de fundos próprios </t>
  </si>
  <si>
    <t xml:space="preserve">do qual: requisito de reserva prudencial para risco sistémico </t>
  </si>
  <si>
    <t>EU-67a</t>
  </si>
  <si>
    <t>do qual: requisito de reserva prudencial para instituições de importância sistémica global (G-SII) ou para outras instituições de importância sistémica (O-SII)</t>
  </si>
  <si>
    <t>EU-67b</t>
  </si>
  <si>
    <t>do qual: requisito de fundos próprios adicionais para fazer face a outros riscos que não o risco de alavancagem excessiva</t>
  </si>
  <si>
    <t>Fundos próprios principais de nível 1 (em percentagem do montante de exposição ao risco) disponíveis após satisfação dos requisitos mínimos de fundos próprios</t>
  </si>
  <si>
    <t>Mínimos nacionais (se diferentes de Basileia III)</t>
  </si>
  <si>
    <t>Montantes abaixo dos limiares de dedução (antes da ponderação pelo risco) </t>
  </si>
  <si>
    <t xml:space="preserve">Detenções diretas e indiretas, pela instituição, de instrumentos de CET1 de entidades do setor financeiro nas quais a instituição tem um investimento significativo (montante abaixo do limiar de 17,65 % e líquido de posições curtas elegíveis) </t>
  </si>
  <si>
    <t>Limites aplicáveis à inclusão de provisões nos T2 </t>
  </si>
  <si>
    <t>Ajustamentos para o risco de crédito incluídos nos T2 relacionados com exposições sujeitas ao método-padrão (antes da aplicação do limite máximo)</t>
  </si>
  <si>
    <t>Limite máximo para a inclusão de ajustamentos para o risco de crédito nos T2 de acordo com o método-padrão</t>
  </si>
  <si>
    <t>Ajustamentos para o risco de crédito incluídos nos T2 relacionados com as exposições sujeitas ao método das notações internas (antes da aplicação do limite máximo)</t>
  </si>
  <si>
    <t>Limite máximo para a inclusão de ajustamentos para o risco de crédito nos T2 de acordo com o método das notações internas</t>
  </si>
  <si>
    <t>Instrumentos de fundos próprios sujeitos a disposições de eliminação progressiva (aplicável apenas entre 1 de janeiro de 2014 e 1 de janeiro de 2022)</t>
  </si>
  <si>
    <t>Limite máximo atual para os instrumentos de CET1 sujeitos a disposições de eliminação progressiva</t>
  </si>
  <si>
    <t>Montante excluído dos CET1 devido ao limite máximo (excesso em relação ao limite máximo após resgates e vencimentos)</t>
  </si>
  <si>
    <t>Limite máximo atual para os instrumentos de AT1 sujeitos a disposições de eliminação progressiva</t>
  </si>
  <si>
    <t>Montante excluído dos AT1 devido ao limite máximo (excesso em relação ao limite máximo após resgates e vencimentos)</t>
  </si>
  <si>
    <t>Limite máximo atual para os instrumentos de T2 sujeitos a disposições de eliminação progressiva</t>
  </si>
  <si>
    <t>Montante excluído dos T2 devido ao limite máximo (excesso em relação ao limite máximo após resgates e vencimentos)</t>
  </si>
  <si>
    <t>2a</t>
  </si>
  <si>
    <t>EU-9a</t>
  </si>
  <si>
    <t>EU-9b</t>
  </si>
  <si>
    <t>Modelo EU CCyB2 - Montante da reserva contracíclica de fundos próprios específica da instituição</t>
  </si>
  <si>
    <t>Modelo EU CCyB1  - Distribuição geográfica das exposições de crédito relevantes para o cálculo da reserva contracíclica de fundos próprios</t>
  </si>
  <si>
    <t>i</t>
  </si>
  <si>
    <t>j</t>
  </si>
  <si>
    <t>k</t>
  </si>
  <si>
    <t>l</t>
  </si>
  <si>
    <t>m</t>
  </si>
  <si>
    <t>Exposições de crédito gerais</t>
  </si>
  <si>
    <t>Exposições de crédito relevantes - Risco de mercado</t>
  </si>
  <si>
    <t>Exposições de titularização - valor de exposição extra carteira de negociação</t>
  </si>
  <si>
    <t>Valor total de exposição</t>
  </si>
  <si>
    <t>Requisitos de fundos próprios</t>
  </si>
  <si>
    <t xml:space="preserve">Montantes das exposições ponderadas pelo risco </t>
  </si>
  <si>
    <t>Ponderações dos requisitos de fundos próprios
(%)</t>
  </si>
  <si>
    <t>Taxas de reserva contracíclica
(%)</t>
  </si>
  <si>
    <t>Valor de exposição segundo o método-padrão</t>
  </si>
  <si>
    <t>Valor de exposição segundo o método IRB</t>
  </si>
  <si>
    <t>Soma das posições longas e curtas das exposições da carteira de negociação para efeitos do método-padrão</t>
  </si>
  <si>
    <t>Valor das exposições da carteira de negociação para efeitos do método dos modelos internos</t>
  </si>
  <si>
    <t>Exposições ao risco de crédito relevantes - Risco de crédito</t>
  </si>
  <si>
    <t xml:space="preserve">Exposições de crédito relevantes - Exposições de titularização extra carteira de negociação </t>
  </si>
  <si>
    <t xml:space="preserve"> Total</t>
  </si>
  <si>
    <t>010</t>
  </si>
  <si>
    <t>Discriminação por país</t>
  </si>
  <si>
    <t>020</t>
  </si>
  <si>
    <t>Taxa de reserva contracíclica de fundos próprios específica da instituição</t>
  </si>
  <si>
    <t>Requisito de reserva contracíclica de fundos próprios específica da instituição</t>
  </si>
  <si>
    <t>Modelo EU LR1 - LRSum: Resumo da conciliação dos ativos contabilísticos e das exposições utilizadas para efeitos do rácio de alavancagem</t>
  </si>
  <si>
    <t>Modelo EU LR2 - LRCom: Divulgação comum do rácio de alavancagem</t>
  </si>
  <si>
    <t>Montante aplicável</t>
  </si>
  <si>
    <t>Total dos ativos nas demonstrações financeiras publicadas</t>
  </si>
  <si>
    <t>Ajustamento para as entidades que são consolidadas para efeitos contabilísticos mas estão fora do âmbito de consolidação prudencial</t>
  </si>
  <si>
    <t>(Ajustamento para exposições titularizadas que satisfazem os requisitos operacionais para o reconhecimento da transferência de risco)</t>
  </si>
  <si>
    <t>(Ajustamento para ativos fiduciários que são reconhecidos no balanço de acordo com o quadro contabilístico aplicável mas são excluídos da medida de exposição total de acordo com o artigo 429.º-A, n.º 1, alínea i), do CRR)</t>
  </si>
  <si>
    <t>Ajustamento para compras e vendas normalizadas de ativos financeiros sujeitos à contabilização pela data de negociação</t>
  </si>
  <si>
    <t>Ajustamento para transações de gestão centralizada de tesouraria elegíveis</t>
  </si>
  <si>
    <t>Ajustamento para operações de financiamento através de valores mobiliários (SFT)</t>
  </si>
  <si>
    <t>Ajustamento para elementos extrapatrimoniais (ou seja, conversão das exposições extrapatrimoniais em montantes de equivalente-crédito)</t>
  </si>
  <si>
    <t>(Ajustamento para correções de valor para efeitos de avaliação prudente e provisões específicas e gerais que reduziram os fundos próprios de nível 1)</t>
  </si>
  <si>
    <t>EU-11a</t>
  </si>
  <si>
    <t>(Ajustamento para exposições excluídas da medida de exposição total de acordo com o artigo 429.º-A, n.º 1, alínea c), do CRR)</t>
  </si>
  <si>
    <t>EU-11b</t>
  </si>
  <si>
    <t>(Ajustamento para exposições excluídas da medida de exposição total de acordo com o artigo 429.º-A, n.º 1, alínea j), do CRR)</t>
  </si>
  <si>
    <t>Outros ajustamentos</t>
  </si>
  <si>
    <t>Exposições para efeitos do rácio de alavancagem CRR</t>
  </si>
  <si>
    <t>Exposições patrimoniais (excluindo derivados e SFT)</t>
  </si>
  <si>
    <t>Elementos patrimoniais (excluindo derivados e SFT mas incluindo cauções)</t>
  </si>
  <si>
    <t>Valor bruto das cauções dadas no âmbito de derivados quando deduzidas aos ativos do balanço de acordo com o quadro contabilístico aplicável</t>
  </si>
  <si>
    <t>(Deduções de contas a receber contabilizados como ativos para a margem de variação em numerário fornecida em operações de derivados)</t>
  </si>
  <si>
    <t>(Ajustamento para valores mobiliários recebidos no âmbito de operações de financiamento através de valores mobiliários que são reconhecidos como ativos)</t>
  </si>
  <si>
    <t>(Ajustamentos para risco geral de crédito aos elementos patrimoniais)</t>
  </si>
  <si>
    <t>(Montantes dos ativos deduzidos na determinação dos fundos próprios de nível 1)</t>
  </si>
  <si>
    <t xml:space="preserve">Total de exposições patrimoniais (excluindo derivados e SFT) </t>
  </si>
  <si>
    <t>Exposições sobre derivados</t>
  </si>
  <si>
    <t>Custo de substituição associado a operações de derivados SA-CCR (ou seja, líquido de margem de variação em numerário elegível)</t>
  </si>
  <si>
    <t>EU-8a</t>
  </si>
  <si>
    <t>Derrogação aplicável aos derivados: contribuição dos custos de substituição de acordo com o método padrão simplificado</t>
  </si>
  <si>
    <t xml:space="preserve">Montantes adicionais para as exposições futuras potenciais associadas às operações de derivados SA-CCR </t>
  </si>
  <si>
    <t>Derrogação aplicável aos derivados: contribuição da exposição futura potencial de acordo com o método padrão simplificado</t>
  </si>
  <si>
    <t>Exposição determinada pelo método do risco inicial</t>
  </si>
  <si>
    <t>(Componente CCP isenta das exposições em que uma instituição procede em nome de um cliente à compensação através de uma CCP) (SA-CCR)</t>
  </si>
  <si>
    <t>EU-10a</t>
  </si>
  <si>
    <t>EU-10b</t>
  </si>
  <si>
    <t>Montante nocional efetivo ajustado dos derivados de crédito vendidos</t>
  </si>
  <si>
    <t>(Diferenças nocionais efetivas ajustadas e deduções das majorações para os derivados de crédito vendidos)</t>
  </si>
  <si>
    <t xml:space="preserve">Total de exposições sobre derivados </t>
  </si>
  <si>
    <t>Exposições sobre operações de financiamento através de valores mobiliários (SFT)</t>
  </si>
  <si>
    <t>Valor bruto dos ativos SFT (sem reconhecimento da compensação), após ajustamento para as operações contabilizadas como vendas</t>
  </si>
  <si>
    <t>(Valor líquido dos montantes a pagar e a receber em numerário dos ativos SFT em termos brutos)</t>
  </si>
  <si>
    <t>Exposição ao risco de crédito de contraparte para ativos SFT</t>
  </si>
  <si>
    <t>EU-16a</t>
  </si>
  <si>
    <t>Derrogação aplicável às SFT: Exposição ao risco de crédito de contraparte de acordo com o artigo 429.º-B, n.º 5, e o artigo 222.º do CRR</t>
  </si>
  <si>
    <t>Exposições pela participação em transações na qualidade de agente</t>
  </si>
  <si>
    <t>EU-17a</t>
  </si>
  <si>
    <t>(Componente CCP isenta das exposições SFT em que uma instituição procede em nome de um cliente à compensação através de uma CCP)</t>
  </si>
  <si>
    <t>Total das exposições sobre operações de financiamento através de valores mobiliários</t>
  </si>
  <si>
    <t xml:space="preserve">Outras exposições extrapatrimoniais </t>
  </si>
  <si>
    <t>Exposições extrapatrimoniais em valor nocional bruto</t>
  </si>
  <si>
    <t>(Ajustamentos para conversão em montantes de equivalente-crédito)</t>
  </si>
  <si>
    <t>Exposições extrapatrimoniais</t>
  </si>
  <si>
    <t>Exposições excluídas</t>
  </si>
  <si>
    <t>EU-22a</t>
  </si>
  <si>
    <t>(Exposições excluídas da medida de exposição total, de acordo com o artigo 429.º-A, n.º 1, alínea c), do CRR)</t>
  </si>
  <si>
    <t>EU-22b</t>
  </si>
  <si>
    <t>(Exposições isentas de acordo com o artigo 429.º-A, n.º 1, alínea j), do CRR (patrimoniais e extrapatrimoniais))</t>
  </si>
  <si>
    <t>EU-22c</t>
  </si>
  <si>
    <t>(Exposições de bancos (ou unidades) públicos de desenvolvimento excluídas — Investimentos do setor público)</t>
  </si>
  <si>
    <t>EU-22d</t>
  </si>
  <si>
    <t>(Exposições de bancos (ou unidades) públicos de desenvolvimento excluídas— Empréstimos de fomento )</t>
  </si>
  <si>
    <t>EU-22e</t>
  </si>
  <si>
    <t>EU-22f</t>
  </si>
  <si>
    <t xml:space="preserve">(Partes garantidas de exposições decorrentes de créditos à exportação excluídas) </t>
  </si>
  <si>
    <t>EU-22g</t>
  </si>
  <si>
    <t>(Excedentes de caução depositados em agentes tripartidos excluídos)</t>
  </si>
  <si>
    <t>EU-22h</t>
  </si>
  <si>
    <t>(Serviços auxiliares de centrais de valores mobiliários/instituições excluídos, de acordo com o artigo 429.º-A, n.º 1, alínea o), do CRR</t>
  </si>
  <si>
    <t>EU-22i</t>
  </si>
  <si>
    <t>(Serviços auxiliares de centrais de valores mobiliários de instituições designadas excluídos, de acordo com o artigo 429.º-A, n.º 1, alínea p), do CRR</t>
  </si>
  <si>
    <t>EU-22j</t>
  </si>
  <si>
    <t>(Redução do valor de exposição de empréstimos de pré-financiamento ou intercalares)</t>
  </si>
  <si>
    <t>EU-22k</t>
  </si>
  <si>
    <t>(Total de exposições isentas)</t>
  </si>
  <si>
    <t>Fundos próprios e medida de exposição total</t>
  </si>
  <si>
    <t>EU-25</t>
  </si>
  <si>
    <t>Rácio de alavancagem (excluindo o impacto da isenção dos investimentos do setor público e dos empréstimos de fomento) (%)</t>
  </si>
  <si>
    <t>25a</t>
  </si>
  <si>
    <t>Requisito regulamentar de rácio de alavancagem mínimo (%)</t>
  </si>
  <si>
    <t>EU-26a</t>
  </si>
  <si>
    <t>EU-26b</t>
  </si>
  <si>
    <t xml:space="preserve">     do qual: a satisfazer através de fundos próprios CET1</t>
  </si>
  <si>
    <t>EU-27a</t>
  </si>
  <si>
    <t>Escolha das disposições transitórias e exposições relevantes</t>
  </si>
  <si>
    <t>Escolha quanto às disposições transitórias para a definição da medida dos fundos próprios</t>
  </si>
  <si>
    <t>Divulgação dos valores médios</t>
  </si>
  <si>
    <t>Valor no final do trimestre dos ativos SFT em termos brutos, após ajustamento para operações contabilísticas de venda e líquidos dos montantes das contas a pagar e a receber em numerário associadas</t>
  </si>
  <si>
    <t>30a</t>
  </si>
  <si>
    <t>Rácio de alavancagem (incluindo o impacto de qualquer isenção temporária aplicável das reservas junto de bancos centrais) que incorpora valores médios da linha 28 dos ativos SFT em termos brutos (após ajustamento para operações contabilísticas de venda e líquidos dos montantes das contas a pagar e a receber em numerário associadas)</t>
  </si>
  <si>
    <t>31a</t>
  </si>
  <si>
    <t>Rácio de alavancagem (excluindo o impacto de qualquer isenção temporária aplicável das reservas junto de bancos centrais) que incorpora valores médios da linha 28 dos ativos SFT em termos brutos (após ajustamento para operações contabilísticas de venda e líquidos dos montantes das contas a pagar e a receber em numerário associadas)</t>
  </si>
  <si>
    <t>Modelo EU LR3 - LRSpl: Repartição das exposições patrimoniais 
(excluindo derivados, SFT e exposições isentas)</t>
  </si>
  <si>
    <t>EU-1</t>
  </si>
  <si>
    <t>Total das exposições patrimoniais (excluindo derivados, SFT e exposições isentas), do qual:</t>
  </si>
  <si>
    <t>EU-2</t>
  </si>
  <si>
    <t>Exposições na carteira de negociação</t>
  </si>
  <si>
    <t>EU-3</t>
  </si>
  <si>
    <t>Exposições na carteira bancária, do qual:</t>
  </si>
  <si>
    <t>EU-4</t>
  </si>
  <si>
    <t>Obrigações cobertas</t>
  </si>
  <si>
    <t>EU-5</t>
  </si>
  <si>
    <t>Exposições tratadas como soberanas</t>
  </si>
  <si>
    <t>EU-6</t>
  </si>
  <si>
    <t>Exposições perante administrações regionais, bancos multilaterais de desenvolvimento, organizações internacionais e entidades do setor público não tratadas como soberanas</t>
  </si>
  <si>
    <t>EU-7</t>
  </si>
  <si>
    <t>Instituições</t>
  </si>
  <si>
    <t>EU-8</t>
  </si>
  <si>
    <t>Garantidas por hipotecas sobre imóveis</t>
  </si>
  <si>
    <t>EU-9</t>
  </si>
  <si>
    <t>Exposições sobre clientes de retalho</t>
  </si>
  <si>
    <t>EU-10</t>
  </si>
  <si>
    <t>Empresas</t>
  </si>
  <si>
    <t>EU-11</t>
  </si>
  <si>
    <t>Exposições em situação de incumprimento</t>
  </si>
  <si>
    <t>EU-12</t>
  </si>
  <si>
    <t>Outras exposições (p. ex.: títulos de capital, titularizações e outros ativos não correspondentes a obrigações de crédito)</t>
  </si>
  <si>
    <t>Modelo EU LIQ1 — Informação quantitativa sobre o rácio de cobertura de liquidez (LCR)</t>
  </si>
  <si>
    <t xml:space="preserve">Modelo EU LIQ2: Rácio de Financiamento Estável Líquido </t>
  </si>
  <si>
    <t>Valor total não ponderado (média)</t>
  </si>
  <si>
    <t>Valor total ponderado (média)</t>
  </si>
  <si>
    <t>EU 1a</t>
  </si>
  <si>
    <t>Trimestre que termina em (DD Mês AAA)</t>
  </si>
  <si>
    <t>EU 1b</t>
  </si>
  <si>
    <t>Número de pontos de dados utilizados para calcular as médias</t>
  </si>
  <si>
    <t>ATIVOS LÍQUIDOS DE ELEVADA QUALIDADE</t>
  </si>
  <si>
    <t>Total dos ativos líquidos de elevada qualidade (HQLA)</t>
  </si>
  <si>
    <t>CAIXA — SAÍDAS</t>
  </si>
  <si>
    <t>Depósitos de retalho e depósitos de pequenas empresas clientes, do qual:</t>
  </si>
  <si>
    <t>Depósitos estáveis</t>
  </si>
  <si>
    <t>Depósitos menos estáveis</t>
  </si>
  <si>
    <t>Financiamento por grosso não garantido</t>
  </si>
  <si>
    <t>Depósitos operacionais (todas as contrapartes) e depósitos em redes de bancos cooperativos</t>
  </si>
  <si>
    <t>Depósitos não operacionais (todas as contrapartes)</t>
  </si>
  <si>
    <t>Dívida não garantida</t>
  </si>
  <si>
    <t>Financiamento por grosso garantido</t>
  </si>
  <si>
    <t>Requisitos adicionais</t>
  </si>
  <si>
    <t>Saídas relacionadas com exposições sobre derivados e outros requisitos de caução</t>
  </si>
  <si>
    <t>Saídas relacionadas com perda de financiamento sobre produtos de dívida</t>
  </si>
  <si>
    <t>Facilidades de crédito e de liquidez</t>
  </si>
  <si>
    <t>Outras obrigações contratuais de financiamento</t>
  </si>
  <si>
    <t>Outras obrigações contingentes de financiamento</t>
  </si>
  <si>
    <t>TOTAL DE SAÍDAS DE CAIXA</t>
  </si>
  <si>
    <t>CAIXA — ENTRADAS</t>
  </si>
  <si>
    <t>Empréstimos garantidos (por exemplo, acordos de revenda)</t>
  </si>
  <si>
    <t>Entradas provenientes de exposições plenamente produtivas</t>
  </si>
  <si>
    <t>Outras entradas de caixa</t>
  </si>
  <si>
    <t>EU-19a</t>
  </si>
  <si>
    <t>(Diferença entre o total das entradas ponderadas e o total das saídas ponderadas decorrentes de operações em países terceiros onde existem restrições à transferência ou que são expressas em moedas não convertíveis)</t>
  </si>
  <si>
    <t>EU-19b</t>
  </si>
  <si>
    <t>(Entradas em excesso provenientes de uma instituição de crédito especializada conexa)</t>
  </si>
  <si>
    <t>TOTAL DE ENTRADAS DE CAIXA</t>
  </si>
  <si>
    <t>Entradas totalmente isentas</t>
  </si>
  <si>
    <t>Entradas sujeitas ao limite máximo de 90 %</t>
  </si>
  <si>
    <t>Entradas Sujeitas ao limite máximo de 75 %</t>
  </si>
  <si>
    <t xml:space="preserve">VALOR AJUSTADO TOTAL </t>
  </si>
  <si>
    <t>EU-21</t>
  </si>
  <si>
    <t>RESERVA DE LIQUIDEZ</t>
  </si>
  <si>
    <t>TOTAL DE SAÍDAS DE CAIXA LÍQUIDAS</t>
  </si>
  <si>
    <t>RÁCIO DE COBERTURA DE LIQUIDEZ</t>
  </si>
  <si>
    <t>de acordo com o artigo 451.º-A, n.º 3, do CRR</t>
  </si>
  <si>
    <t>Valor não ponderado por prazo de vencimento residual</t>
  </si>
  <si>
    <t>Valor ponderado</t>
  </si>
  <si>
    <t>Sem prazo de vencimento</t>
  </si>
  <si>
    <t>&lt; 6 meses</t>
  </si>
  <si>
    <t>de 6 meses até &lt; 1ano</t>
  </si>
  <si>
    <t>≥ 1 ano</t>
  </si>
  <si>
    <t>Elementos de financiamento estável disponível (ASF)</t>
  </si>
  <si>
    <t>Elementos e instrumentos de fundos próprios</t>
  </si>
  <si>
    <t>Fundos próprios</t>
  </si>
  <si>
    <t>Outros instrumentos de fundos próprios</t>
  </si>
  <si>
    <t>Depósitos de retalho</t>
  </si>
  <si>
    <t>Financiamento por grosso:</t>
  </si>
  <si>
    <t>Depósitos operacionais</t>
  </si>
  <si>
    <t>Outro financiamento por grosso</t>
  </si>
  <si>
    <t>Passivos interdependentes</t>
  </si>
  <si>
    <t xml:space="preserve">Outros passivos: </t>
  </si>
  <si>
    <t xml:space="preserve">Passivos de derivados para efeitos do NSFR </t>
  </si>
  <si>
    <t>Todos os outros passivos e instrumentos de fundos próprios não incluídos nas categorias anteriores</t>
  </si>
  <si>
    <t>Total de financiamento estável disponível (ASF)</t>
  </si>
  <si>
    <t>Elementos de financiamento estável requeridos (RSF)</t>
  </si>
  <si>
    <t>EU-15a</t>
  </si>
  <si>
    <t>Ativos onerados por um prazo de vencimento residual igual ou superior a um ano que fazem parte de um conjunto de cobertura</t>
  </si>
  <si>
    <t>Depósitos detidos noutras instituições financeiras para fins operacionais</t>
  </si>
  <si>
    <t>Empréstimos e valores mobiliários produtivos:</t>
  </si>
  <si>
    <t>Com um ponderador de risco igual ou inferior a 35 % segundo o Método Padrão de Basileia II para o risco de crédito</t>
  </si>
  <si>
    <t xml:space="preserve">Empréstimos hipotecários sobre imóveis destinados à habitação, produtivos, dos qualis: </t>
  </si>
  <si>
    <t>Outros empréstimos e valores mobiliários que não se encontram em situação de incumprimento e não são elegíveis como HQLA, incluindo títulos de capital cotados em bolsa e elementos patrimoniais de financiamento ao comércio</t>
  </si>
  <si>
    <t>Ativos interdependentes</t>
  </si>
  <si>
    <t xml:space="preserve">Outros activos: </t>
  </si>
  <si>
    <t>Mercadorias comercializadas fisicamente</t>
  </si>
  <si>
    <t>Ativos entregues como margem inicial para contratos de derivados e contribuições para fundos de proteção de CCP</t>
  </si>
  <si>
    <t xml:space="preserve">Passivos de derivados para efeitos do NSFR antes de dedução da margem de variação entregue </t>
  </si>
  <si>
    <t>Todos os outros ativos não incluídos nas categorias anteriores</t>
  </si>
  <si>
    <t>Elementos extrapatrimoniais</t>
  </si>
  <si>
    <t>Total de RSF</t>
  </si>
  <si>
    <t>Rácio de Financiamento Estável Líquido (%)</t>
  </si>
  <si>
    <t>Modelo EU CR1-A: Prazo de vencimento das exposições</t>
  </si>
  <si>
    <t>Modelo EU CR2: Variações no volume de empréstimos e adiantamentos não produtivos</t>
  </si>
  <si>
    <t>Modelo EU CQ1: Qualidade de crédito das exposições reestruturadas</t>
  </si>
  <si>
    <t>Modelo EU CQ2: Qualidade da restruturação</t>
  </si>
  <si>
    <t xml:space="preserve">Modelo EU CQ6: Avaliação das cauções - empréstimos e adiantamentos </t>
  </si>
  <si>
    <t xml:space="preserve">Modelo EU CQ7: Cauções obtidas por aquisição da posse e processos de execução </t>
  </si>
  <si>
    <t>Modelo EU CQ8: Cauções obtidas por aquisição da posse e processos de execução - discriminação por antiguidade</t>
  </si>
  <si>
    <t xml:space="preserve">Modelo EU CR1: Exposições produtivas e não produtivas e provisões relacionadas. </t>
  </si>
  <si>
    <t>n</t>
  </si>
  <si>
    <t>o</t>
  </si>
  <si>
    <t>Montante escriturado bruto/montante nominal</t>
  </si>
  <si>
    <t>Imparidade acumulada, variações negativas acumuladas no justo valor resultantes do risco de crédito e provisões</t>
  </si>
  <si>
    <t>Abates parciais acumulados</t>
  </si>
  <si>
    <t>Cauções e garantias financeiras recebidas</t>
  </si>
  <si>
    <t>Exposições produtivas</t>
  </si>
  <si>
    <t>Exposições não produtivas</t>
  </si>
  <si>
    <t>Exposições produtivas - Imparidade acumulada e provisões</t>
  </si>
  <si>
    <t xml:space="preserve">Exposições não produtivas - Imparidade acumulada, variações negativas acumuladas no justo valor resultantes do risco de crédito e provisões </t>
  </si>
  <si>
    <t>Sobre exposições produtivas</t>
  </si>
  <si>
    <t>Sobre exposições não produtivas</t>
  </si>
  <si>
    <t>do qual, fase 1</t>
  </si>
  <si>
    <t>do qual, fase 2</t>
  </si>
  <si>
    <t>do qual, fase 3</t>
  </si>
  <si>
    <t>005</t>
  </si>
  <si>
    <t>Saldos de caixa em bancos centrais e outros depósitos à ordem</t>
  </si>
  <si>
    <t>Empréstimos e adiantamentos</t>
  </si>
  <si>
    <t>Bancos centrais</t>
  </si>
  <si>
    <t>030</t>
  </si>
  <si>
    <t>Administrações públicas</t>
  </si>
  <si>
    <t>040</t>
  </si>
  <si>
    <t>Instituições de crédito</t>
  </si>
  <si>
    <t>050</t>
  </si>
  <si>
    <t>Outras empresas financeiras</t>
  </si>
  <si>
    <t>060</t>
  </si>
  <si>
    <t>Empresas não-financeiras</t>
  </si>
  <si>
    <t>070</t>
  </si>
  <si>
    <t xml:space="preserve">          do qual, PME</t>
  </si>
  <si>
    <t>080</t>
  </si>
  <si>
    <t>Famílias</t>
  </si>
  <si>
    <t>090</t>
  </si>
  <si>
    <t>Valores mobiliários representativos de dívida</t>
  </si>
  <si>
    <t>100</t>
  </si>
  <si>
    <t>110</t>
  </si>
  <si>
    <t>120</t>
  </si>
  <si>
    <t>130</t>
  </si>
  <si>
    <t>140</t>
  </si>
  <si>
    <t>150</t>
  </si>
  <si>
    <t>160</t>
  </si>
  <si>
    <t>170</t>
  </si>
  <si>
    <t>180</t>
  </si>
  <si>
    <t>190</t>
  </si>
  <si>
    <t>200</t>
  </si>
  <si>
    <t>210</t>
  </si>
  <si>
    <t>220</t>
  </si>
  <si>
    <t>Valor líquido de exposição</t>
  </si>
  <si>
    <t>À vista</t>
  </si>
  <si>
    <t>≤ 1 ano</t>
  </si>
  <si>
    <t>&gt; 1 ano ≤ 5 anos</t>
  </si>
  <si>
    <t>&gt; 5 anos</t>
  </si>
  <si>
    <t>Prazo de vencimento não estabelecido</t>
  </si>
  <si>
    <t xml:space="preserve">Montante escriturado bruto               </t>
  </si>
  <si>
    <t>Volume inicial de empréstimos e adiantamentos não produtivos</t>
  </si>
  <si>
    <t>Entradas nas carteiras não produtivas</t>
  </si>
  <si>
    <t>Saídas das carteiras não produtivas</t>
  </si>
  <si>
    <t>Saídas devida a abates</t>
  </si>
  <si>
    <t>Saídas devidas a outros motivos</t>
  </si>
  <si>
    <t>Volume final de empréstimos e adiantamentos não produtivos</t>
  </si>
  <si>
    <t>Modelo EU CR2a: Variações do volume de empréstimos e adiantamentos não produtivos e recuperações acumuladas líquidas relacionadas</t>
  </si>
  <si>
    <t>Recuperações líquidas acumuladas relacionadas</t>
  </si>
  <si>
    <t>Saídas para carteiras produtivas</t>
  </si>
  <si>
    <t>Saídas devidas ao reembolso do empréstimo, parcial ou total</t>
  </si>
  <si>
    <t>Saídas devidas a liquidação de cauções</t>
  </si>
  <si>
    <t>Saídas devidas a aquisição da posse das cauções</t>
  </si>
  <si>
    <t>Saídas devidas a venda de instrumentos</t>
  </si>
  <si>
    <t>Saídas devidas a transferências de risco</t>
  </si>
  <si>
    <t>Saídas devidas a abates</t>
  </si>
  <si>
    <t>Saídas devidas a reclassificação como detido para venda</t>
  </si>
  <si>
    <t>Montante escriturado bruto/Montante nominal das exposições que são objeto de medidas de reestruturação</t>
  </si>
  <si>
    <t>Cauções recebidas e garantias financeiras recebidas sobre exposições restruturadas</t>
  </si>
  <si>
    <t>Restruturadas produtivas</t>
  </si>
  <si>
    <t>Reestruturadas não produtivas</t>
  </si>
  <si>
    <t>Sobre exposições restruturadas produtivas</t>
  </si>
  <si>
    <t>Sobre exposições restruturadas não produtivas</t>
  </si>
  <si>
    <t>Do qual, cauções e garantias financeiras recebidas sobre exposições não produtivas que são objeto de medidas de reestruturação</t>
  </si>
  <si>
    <t>Do qual, em situação de incumprimento</t>
  </si>
  <si>
    <t>Do qual, em situação de imparidade</t>
  </si>
  <si>
    <t>Compromissos de empréstimo concedidos</t>
  </si>
  <si>
    <t>Montante escriturado bruto das exposições reestruturadas</t>
  </si>
  <si>
    <t>Empréstimos e adiantamentos que foram restruturados mais de duas vezes</t>
  </si>
  <si>
    <t>Empréstimos e adiantamentos não produtivos reestruturados que não satisfazem os critérios de saída da categoria de não produtivos</t>
  </si>
  <si>
    <t>Com probabilidade reduzida de pagamento, mas não vencido ou vencido há ≤ 90 dias</t>
  </si>
  <si>
    <t>Imparidade acumulada</t>
  </si>
  <si>
    <t>Provisões para compromissos e garantias financeiras extrapatrimoniais concedidos</t>
  </si>
  <si>
    <t>Variações negativas acumuladas no justo valor resultantes do risco de crédito sobre exposições não produtivas</t>
  </si>
  <si>
    <t>Do qual, não produtivos</t>
  </si>
  <si>
    <t>Do qual, sujeitos a imparidade</t>
  </si>
  <si>
    <t>Exposições patrimoniais</t>
  </si>
  <si>
    <t>Modelo EU CQ5: Qualidade de crédito dos empréstimos e adiantamentos a empresas não financeiras, por setor</t>
  </si>
  <si>
    <t>Montante escriturado bruto</t>
  </si>
  <si>
    <t>Do qual, empréstimos e adiantamentos sujeitos a imparidade</t>
  </si>
  <si>
    <t>Agricultura, silvicultura e pesca</t>
  </si>
  <si>
    <t>Indústrias extrativas</t>
  </si>
  <si>
    <t>Indústria transformadora</t>
  </si>
  <si>
    <t>Produção e distribuição de eletricidade, gás, vapor e ar frio</t>
  </si>
  <si>
    <t>Abastecimento de água</t>
  </si>
  <si>
    <t>Construção</t>
  </si>
  <si>
    <t>Comércio por grosso e a retalho</t>
  </si>
  <si>
    <t>Transporte e armazenamento</t>
  </si>
  <si>
    <t>Atividades de alojamento e restauração</t>
  </si>
  <si>
    <t>Informação e comunicação</t>
  </si>
  <si>
    <t>Atividades financeiras e de seguros</t>
  </si>
  <si>
    <t>Atividades imobiliárias</t>
  </si>
  <si>
    <t>Atividades de consultoria, científicas, técnicas e similares</t>
  </si>
  <si>
    <t>Atividades administrativas e dos serviços de apoio</t>
  </si>
  <si>
    <t>Administração pública e defesa, segurança social obrigatória</t>
  </si>
  <si>
    <t>Educação</t>
  </si>
  <si>
    <t>Serviços de saúde e atividades de ação social</t>
  </si>
  <si>
    <t>Atividades artísticas, de espetáculos e recreativas</t>
  </si>
  <si>
    <t>Outros serviços</t>
  </si>
  <si>
    <t>Produtivas</t>
  </si>
  <si>
    <t>Não produtivas</t>
  </si>
  <si>
    <t>Vencido &gt; 90 dias</t>
  </si>
  <si>
    <t>Do qual, vencido &gt; 30 dias ≤ 90 dias</t>
  </si>
  <si>
    <t>Do qual, vencido &gt; 90 dias ≤ 180 dias</t>
  </si>
  <si>
    <t>Do qual: Vencido &gt; 180 dias ≤ 1 ano</t>
  </si>
  <si>
    <t>Do qual: vencido &gt; 2 anos ≤ 5 anos</t>
  </si>
  <si>
    <t>Do qual: Vencido &gt; 5 ano ≤ 7 anos</t>
  </si>
  <si>
    <t>Do qual: vencido &gt; 7 anos</t>
  </si>
  <si>
    <t>Do qual, garantido</t>
  </si>
  <si>
    <t>Do qual, garantido por bens imóveis</t>
  </si>
  <si>
    <t>Do qual, instrumentos com um rácio empréstimo/valor (LTV) superior a 60 % e inferior ou igual a 80 %</t>
  </si>
  <si>
    <t>Do qual, instrumentos com um rácio empréstimo/valor (LTV) superior a 80 % e inferior ou igual a 100 %</t>
  </si>
  <si>
    <t>Do qual, instrumentos com um rácio empréstimo/valor (LTV) superior a 100 %</t>
  </si>
  <si>
    <t>Imparidade acumulada para ativos garantidos</t>
  </si>
  <si>
    <t>Cauções</t>
  </si>
  <si>
    <t>Do qual, valor limitado ao valor de exposição</t>
  </si>
  <si>
    <t>Do qual, bens imóveis</t>
  </si>
  <si>
    <t>Do qual, valor acima do limite máximo</t>
  </si>
  <si>
    <t>Garantias financeiras recebidas</t>
  </si>
  <si>
    <t xml:space="preserve">Cauções obtidas por aquisição da posse </t>
  </si>
  <si>
    <t>Valor no reconhecimento inicial</t>
  </si>
  <si>
    <t>Variações negativas acumuladas</t>
  </si>
  <si>
    <t>Ativos fixos tangíveis (PP&amp;E)</t>
  </si>
  <si>
    <t>Outros ativos (não PP&amp;E)</t>
  </si>
  <si>
    <t>Bens imóveis de habitação</t>
  </si>
  <si>
    <t>Bens imóveis comerciais</t>
  </si>
  <si>
    <t>Bens móveis (automóveis, embarcações, etc.)</t>
  </si>
  <si>
    <t>Instrumentos de capital próprio e de dívida</t>
  </si>
  <si>
    <t>Outros tipos de cauções</t>
  </si>
  <si>
    <t>Redução do saldo da dívida</t>
  </si>
  <si>
    <t>Total de cauções obtidas por aquisição da posse</t>
  </si>
  <si>
    <t>Restruturado ≤ 2 anos</t>
  </si>
  <si>
    <t>Restruturado &gt; 2 anos ≤ 5 anos</t>
  </si>
  <si>
    <t>Restruturado &gt; 5 anos</t>
  </si>
  <si>
    <t>Do qual, ativos não correntes detidos para venda</t>
  </si>
  <si>
    <t>Cauções obtidas por aquisição da posse classificadas como PP&amp;E</t>
  </si>
  <si>
    <t>Cauções obtidas por aquisição da posse com exceção das classificadas como PP&amp;E</t>
  </si>
  <si>
    <t>Modelo EU CR3 – Síntese das técnicas de CRM  Divulgação da utilização de técnicas de redução do risco de crédito</t>
  </si>
  <si>
    <t xml:space="preserve">Montante escriturado não garantido </t>
  </si>
  <si>
    <t>Montante escriturado garantido</t>
  </si>
  <si>
    <t xml:space="preserve">Valores mobiliários representativos de dívida </t>
  </si>
  <si>
    <t xml:space="preserve">     Do qual exposições não produtivas</t>
  </si>
  <si>
    <t xml:space="preserve">            Do qual em situação de incumprimento </t>
  </si>
  <si>
    <t>Modelo EU CR4 – Método padrão – Exposição ao risco de crédito e efeitos de redução do risco de crédito (CRM)</t>
  </si>
  <si>
    <t>Modelo EU CR5 – Método padrão</t>
  </si>
  <si>
    <t xml:space="preserve"> Classes de exposição</t>
  </si>
  <si>
    <t>Exposições antes de fatores de conversão de crédito (CCF) e antes de CRM</t>
  </si>
  <si>
    <t>Exposições após CCF e após CRM</t>
  </si>
  <si>
    <t>Ativos ponderados pelo risco (RWA) e densidade dos RWA</t>
  </si>
  <si>
    <t>RWA</t>
  </si>
  <si>
    <t xml:space="preserve">Densidade dos RWA (%) </t>
  </si>
  <si>
    <t>Administrações centrais ou bancos centrais</t>
  </si>
  <si>
    <t>Administrações regionais ou autoridades locais</t>
  </si>
  <si>
    <t>Entidades do setor público</t>
  </si>
  <si>
    <t>Bancos multilaterais de desenvolvimento</t>
  </si>
  <si>
    <t>Organizações internacionais</t>
  </si>
  <si>
    <t>Retalho</t>
  </si>
  <si>
    <t>Garantido por hipotecas sobre bens imóveis</t>
  </si>
  <si>
    <t>Exposições associadas a riscos particularmente elevados</t>
  </si>
  <si>
    <t>Instituições e empresas com uma avaliação de crédito de curto prazo</t>
  </si>
  <si>
    <t>Organismos de investimento coletivo</t>
  </si>
  <si>
    <t>Outros elementos</t>
  </si>
  <si>
    <t>TOTAL</t>
  </si>
  <si>
    <t>Ponderador de risco</t>
  </si>
  <si>
    <t>Do qual não objeto de notação</t>
  </si>
  <si>
    <t>Outros</t>
  </si>
  <si>
    <t>p</t>
  </si>
  <si>
    <t>q</t>
  </si>
  <si>
    <t>Exposições de retalho</t>
  </si>
  <si>
    <t>Exposições garantidas por hipotecas sobre imóveis</t>
  </si>
  <si>
    <t>Exposições sobre instituições e empresas com uma avaliação de crédito de curto prazo</t>
  </si>
  <si>
    <t>Unidades de participação ou ações em organismos de investimento coletivo</t>
  </si>
  <si>
    <t>Exposições sobre títulos de capital</t>
  </si>
  <si>
    <t>Modelo EU CR7 – Método IRB – Efeito sobre os RWEA dos derivados de crédito utilizados como técnicas de CRM</t>
  </si>
  <si>
    <t>Modelo EU CR7-A — Método IRB — Divulgação da extensão da utilização de técnicas de CRM</t>
  </si>
  <si>
    <t xml:space="preserve">Modelo EU CR8 – Declarações de fluxos de RWEA relativos a exposições ao risco de crédito de acordo com o método IRB </t>
  </si>
  <si>
    <t>A-IRB</t>
  </si>
  <si>
    <t>Intervalo de PD</t>
  </si>
  <si>
    <t>Exposições extrapatrimoniais antes de CCF</t>
  </si>
  <si>
    <t>CCF médio ponderado por exposição</t>
  </si>
  <si>
    <t>Exposição após CCF e após CRM</t>
  </si>
  <si>
    <t>PD média ponderada por exposição (%)</t>
  </si>
  <si>
    <t>Número de devedores</t>
  </si>
  <si>
    <t>LGD média ponderada por exposição (%)</t>
  </si>
  <si>
    <t>Prazo médio de vencimento ponderado por exposição (anos)</t>
  </si>
  <si>
    <t>Montante da exposição ponderada pelo risco após aplicação dos fatores de apoio</t>
  </si>
  <si>
    <t>Densidade do montante da exposição ponderada pelo risco</t>
  </si>
  <si>
    <t>Montante das perdas esperadas</t>
  </si>
  <si>
    <t>Ajustamentos de valor e provisões</t>
  </si>
  <si>
    <t xml:space="preserve">Administrações centrais ou bancos centrais </t>
  </si>
  <si>
    <t>3.1</t>
  </si>
  <si>
    <t>3.2</t>
  </si>
  <si>
    <t>4.1</t>
  </si>
  <si>
    <t>4.2</t>
  </si>
  <si>
    <t>4.3</t>
  </si>
  <si>
    <t>do qual, Retalho – Renováveis elegíveis</t>
  </si>
  <si>
    <t>4.4</t>
  </si>
  <si>
    <t>do qual, Retalho – Outros, PME</t>
  </si>
  <si>
    <t>4.5</t>
  </si>
  <si>
    <t>Montante de exposição ponderado pelo risco antes da aplicação de derivados de crédito</t>
  </si>
  <si>
    <t>Montante de exposição ponderado pelo risco efetivo</t>
  </si>
  <si>
    <t>Exposições de acordo com o F-IRB</t>
  </si>
  <si>
    <t>Administrações centrais e bancos centrais</t>
  </si>
  <si>
    <t xml:space="preserve">Empresas </t>
  </si>
  <si>
    <t>do qual, Empresas - PME</t>
  </si>
  <si>
    <t>do qual, Empresas - Financiamento especializado</t>
  </si>
  <si>
    <t>Exposições de acordo com o A-IRB</t>
  </si>
  <si>
    <t>8.1</t>
  </si>
  <si>
    <t>8.2</t>
  </si>
  <si>
    <t>9.1</t>
  </si>
  <si>
    <t xml:space="preserve">do qual, Retalho - PME - Garantido por cauções de bens imóveis </t>
  </si>
  <si>
    <t>9.2</t>
  </si>
  <si>
    <t>do qual, Retalho - não PME - Garantido por cauções de bens imóveis</t>
  </si>
  <si>
    <t>9.3</t>
  </si>
  <si>
    <t>9.4</t>
  </si>
  <si>
    <t>do qual, Retalho - PME - Outros</t>
  </si>
  <si>
    <t>9.5</t>
  </si>
  <si>
    <t>do qual, Retalho - não PME - Outros</t>
  </si>
  <si>
    <t>TOTAL (incluindo exposições F-IRB e exposições A-IRB)</t>
  </si>
  <si>
    <t xml:space="preserve">Total de exposições
</t>
  </si>
  <si>
    <t>Técnicas de redução do risco de crédito</t>
  </si>
  <si>
    <t>Métodos de redução do risco de crédito no cálculo dos RWEA</t>
  </si>
  <si>
    <t>Proteção real de crédito (FCP)</t>
  </si>
  <si>
    <t>3.3</t>
  </si>
  <si>
    <t>do qual, Empresas - Outros</t>
  </si>
  <si>
    <t>do qual, Retalho – Outros, não PME</t>
  </si>
  <si>
    <t>Montante de exposição ponderado pelo risco</t>
  </si>
  <si>
    <t>Montante de exposição ponderado pelo risco no final do período de relato anterior</t>
  </si>
  <si>
    <t>Volume dos ativos (+/-)</t>
  </si>
  <si>
    <t>Qualidade dos ativos (+/-)</t>
  </si>
  <si>
    <t>Atualizações de modelos (+/-)</t>
  </si>
  <si>
    <t>Metodologia e política (+/-)</t>
  </si>
  <si>
    <t>Aquisições e alienações (+/-)</t>
  </si>
  <si>
    <t>Movimentos cambiais (+/-)</t>
  </si>
  <si>
    <t>Outros (+/-)</t>
  </si>
  <si>
    <t>Montante de exposição ponderado pelo risco no final do período de relato</t>
  </si>
  <si>
    <t>Modelo EU CR10 — Financiamento especializado e exposições sobre títulos de capital de acordo com o método da ponderação do risco simples</t>
  </si>
  <si>
    <t>Modelo EU CR10.1</t>
  </si>
  <si>
    <t>Financiamento especializado: Financiamento de projetos (método de afetação)</t>
  </si>
  <si>
    <t>Categorias regulamentares</t>
  </si>
  <si>
    <t>Prazo de vencimento residual</t>
  </si>
  <si>
    <t>Exposição patrimonial</t>
  </si>
  <si>
    <t>Exposição extrapatrimonial</t>
  </si>
  <si>
    <t>Categoria 1</t>
  </si>
  <si>
    <t>Inferior a 2,5 anos</t>
  </si>
  <si>
    <t>Igual ou superior a 2,5 anos</t>
  </si>
  <si>
    <t>Categoria 2</t>
  </si>
  <si>
    <t>Categoria 3</t>
  </si>
  <si>
    <t>Categoria 4</t>
  </si>
  <si>
    <t>Categoria 5</t>
  </si>
  <si>
    <t>Modelo EU CCR1 – Análise da exposição ao CCR por método</t>
  </si>
  <si>
    <t>Modelo EU CCR2 — Operações sujeitas a requisitos de fundos próprios para o risco de CVA</t>
  </si>
  <si>
    <t>Modelo EU CCR3 – Método padrão – exposições ao CCR por ponderadores de risco e classes de exposição regulamentares</t>
  </si>
  <si>
    <t>Modelo EU CCR6 – Exposições sobre derivados de crédito</t>
  </si>
  <si>
    <t>Modelo EU CCR7 – Declarações de fluxos de RWEA das exposições ao CCR de acordo com o método IMM</t>
  </si>
  <si>
    <t>Modelo EU CCR8 – Exposições sobre CCP</t>
  </si>
  <si>
    <t>Custo de substituição (RC)</t>
  </si>
  <si>
    <t>Exposição futura potencial (PFE)</t>
  </si>
  <si>
    <t>EEPE</t>
  </si>
  <si>
    <t>Valor de exposição antes de CRM</t>
  </si>
  <si>
    <t>Valor de exposição após CRM</t>
  </si>
  <si>
    <t>RWEA</t>
  </si>
  <si>
    <t>EU - Método do risco inicial (para derivados)</t>
  </si>
  <si>
    <t>EU - SA-CCR Simplificado (para derivados)</t>
  </si>
  <si>
    <t>SA-CCR (para derivados)</t>
  </si>
  <si>
    <t>IMM (para derivados e SFT)</t>
  </si>
  <si>
    <t>Do qual conjuntos de compensação de operações de financiamento através de valores mobiliários</t>
  </si>
  <si>
    <t>2b</t>
  </si>
  <si>
    <t>Do qual derivados e conjuntos de compensação de derivados e operações de liquidação longa</t>
  </si>
  <si>
    <t>2c</t>
  </si>
  <si>
    <t>Do qual decorrente de conjuntos de compensação contratual entre produtos</t>
  </si>
  <si>
    <t>Método simples baseado em cauções financeiras (para SFT)</t>
  </si>
  <si>
    <t>Método integral baseado em cauções financeiras (para SFT)</t>
  </si>
  <si>
    <t>VaR (Valor em risco) para SFT</t>
  </si>
  <si>
    <t>Total de operações sujeitas ao método avançado</t>
  </si>
  <si>
    <t xml:space="preserve">   i) Componente VaR (incluindo o multiplicador de três)</t>
  </si>
  <si>
    <t xml:space="preserve">   ii) Componente VaR sob tensão (incluindo o multiplicador de três):</t>
  </si>
  <si>
    <t>Operações sujeitas ao método padrão</t>
  </si>
  <si>
    <t xml:space="preserve">Total de operações sujeitas a requisitos de fundos próprios para o risco de CVA </t>
  </si>
  <si>
    <t>Classes de exposição</t>
  </si>
  <si>
    <t xml:space="preserve">Administrações regionais ou autoridades locais </t>
  </si>
  <si>
    <t>Escala de PD</t>
  </si>
  <si>
    <t>PD média ponderada da exposição (%)</t>
  </si>
  <si>
    <t>Densidade dos montantes das exposições ponderados pelo risco</t>
  </si>
  <si>
    <t>Total (todas as classes de exposição relevantes para o CCR)</t>
  </si>
  <si>
    <t>Cauções utilizadas em operações de derivados</t>
  </si>
  <si>
    <t>Cauções utilizadas em SFT</t>
  </si>
  <si>
    <t>Tipo de caução</t>
  </si>
  <si>
    <t>Justo valor das cauções recebidas</t>
  </si>
  <si>
    <t>Justo valor das cauções dadas</t>
  </si>
  <si>
    <t>Segregadas</t>
  </si>
  <si>
    <t>Não segregadas</t>
  </si>
  <si>
    <t>Numerário – moeda nacional</t>
  </si>
  <si>
    <t>Numerário – outras moedas</t>
  </si>
  <si>
    <t>Dívida soberana nacional</t>
  </si>
  <si>
    <t>Outra dívida soberana</t>
  </si>
  <si>
    <t>Dívida de agência estatal</t>
  </si>
  <si>
    <t>Obrigações de empresas</t>
  </si>
  <si>
    <t>Outras cauções</t>
  </si>
  <si>
    <t>Proteção adquirida</t>
  </si>
  <si>
    <t>Proteção vendida</t>
  </si>
  <si>
    <t>Montantes nocionais</t>
  </si>
  <si>
    <t>Opções de crédito</t>
  </si>
  <si>
    <t>Outros derivados de crédito</t>
  </si>
  <si>
    <t>Total de montantes nocionais</t>
  </si>
  <si>
    <t>Justos valores</t>
  </si>
  <si>
    <t>Justo valor positivo (ativo)</t>
  </si>
  <si>
    <t>Justo valor negativo (passivo)</t>
  </si>
  <si>
    <t>RWEA no final do período de reporte anterior</t>
  </si>
  <si>
    <t>Volume dos ativos</t>
  </si>
  <si>
    <t>Qualidade de crédito das contrapartes</t>
  </si>
  <si>
    <t>Atualizações dos modelos (apenas IMM)</t>
  </si>
  <si>
    <t>Metodologia e políticas (apenas IMM)</t>
  </si>
  <si>
    <t>Aquisições e alienações</t>
  </si>
  <si>
    <t>Movimentos cambiais</t>
  </si>
  <si>
    <t>RWEA no final do período de reporte atual</t>
  </si>
  <si>
    <t xml:space="preserve">Valor de exposição </t>
  </si>
  <si>
    <t>Exposições sobre QCCP elegíveis (total)</t>
  </si>
  <si>
    <t>Exposições para transações em QCCP (excluindo margem inicial e contribuições para o fundo de proteção) do qual</t>
  </si>
  <si>
    <t xml:space="preserve">   i) Derivados OTC</t>
  </si>
  <si>
    <t xml:space="preserve">   ii) Derivados transacionados em bolsa</t>
  </si>
  <si>
    <t xml:space="preserve">   iii) SFT</t>
  </si>
  <si>
    <t xml:space="preserve">   iv) Conjuntos de compensação em que a compensação contratual entre produtos foi aprovada</t>
  </si>
  <si>
    <t>Margem inicial segregada</t>
  </si>
  <si>
    <t>Margem inicial não segregada</t>
  </si>
  <si>
    <t>Contribuições pré-financiadas para o fundo de proteção</t>
  </si>
  <si>
    <t>Contribuições não financiadas para o fundo de proteção</t>
  </si>
  <si>
    <t>Exposições a CCP não elegíveis (total)</t>
  </si>
  <si>
    <t>Exposições para transações em CCP não elegíveis (excluindo margem inicial e contribuições para o fundo de proteção); do qual</t>
  </si>
  <si>
    <t>Modelo EU-SEC1 — Exposições de titularização extra carteira de negociação</t>
  </si>
  <si>
    <t>Modelo EU-SEC2 — Exposições de titularização na carteira de negociação</t>
  </si>
  <si>
    <t>Modelo EU-SEC3 — Exposições de titularização extra carteira de negociação e requisitos de fundos próprios regulamentares associados — a instituição atua na qualidade de cedente ou patrocinador</t>
  </si>
  <si>
    <t>Modelo EU-SEC4 — Exposições de titularização extra carteira de negociação e requisitos de fundos próprios regulamentares associados — a instituição atua na qualidade de investidor</t>
  </si>
  <si>
    <t>Modelo EU-SEC5 — Exposições titularizadas pela instituição — Exposições em situação de incumprimento e ajustamentos para riscos de crédito específicos</t>
  </si>
  <si>
    <t>A instituição atua na qualidade de cedente</t>
  </si>
  <si>
    <t>A instituição atua na qualidade de patrocinador</t>
  </si>
  <si>
    <t>A instituição atua na qualidade de investidor</t>
  </si>
  <si>
    <t>Tradicional</t>
  </si>
  <si>
    <t>Sintética</t>
  </si>
  <si>
    <t>Subtotal</t>
  </si>
  <si>
    <t>STS</t>
  </si>
  <si>
    <t>Não STS</t>
  </si>
  <si>
    <t>do qual, SRT</t>
  </si>
  <si>
    <t>Total das exposições</t>
  </si>
  <si>
    <t>Retalho (total)</t>
  </si>
  <si>
    <t xml:space="preserve">   empréstimos hipotecários sobre imóveis de habitação</t>
  </si>
  <si>
    <t xml:space="preserve">   cartões de crédito</t>
  </si>
  <si>
    <t xml:space="preserve">   outras exposições de retalho </t>
  </si>
  <si>
    <t xml:space="preserve">   retitularização</t>
  </si>
  <si>
    <t>Por grosso (total)</t>
  </si>
  <si>
    <t xml:space="preserve">   empréstimos a empresas</t>
  </si>
  <si>
    <t xml:space="preserve">   empréstimos hipotecários sobre imóveis comerciais </t>
  </si>
  <si>
    <t xml:space="preserve">   locações e contas a receber</t>
  </si>
  <si>
    <t xml:space="preserve">   por grosso, outros</t>
  </si>
  <si>
    <t>Valores de exposição (por escalões de ponderação de risco (RW)/deduções)</t>
  </si>
  <si>
    <t>Valores de exposição (por abordagem regulamentar)</t>
  </si>
  <si>
    <t>Montante de exposição ponderado pelo risco (RWEA)
 (por abordagem regulamentar)</t>
  </si>
  <si>
    <t>Requisito de fundos próprios após aplicação do limite máximo</t>
  </si>
  <si>
    <t>RW ≤ 20 %</t>
  </si>
  <si>
    <t xml:space="preserve"> RW &gt; 20 % e até 50 %</t>
  </si>
  <si>
    <t xml:space="preserve"> RW &gt; 50 % e até 100 %</t>
  </si>
  <si>
    <t xml:space="preserve"> RW &gt; 100 % e até 1250 %</t>
  </si>
  <si>
    <t>RW 1250 %/deduções</t>
  </si>
  <si>
    <t>SEC-IRBA</t>
  </si>
  <si>
    <t>SEC-ERBA
(incluindo IAA)</t>
  </si>
  <si>
    <t>SEC-SA</t>
  </si>
  <si>
    <t>RW 1250 %/ deduções</t>
  </si>
  <si>
    <t>RW 1250 %
deduções</t>
  </si>
  <si>
    <t xml:space="preserve">Operações tradicionais </t>
  </si>
  <si>
    <t xml:space="preserve">   Titularização</t>
  </si>
  <si>
    <t xml:space="preserve">       Retalho</t>
  </si>
  <si>
    <t xml:space="preserve">       do qual, STS</t>
  </si>
  <si>
    <t xml:space="preserve">       Por grosso</t>
  </si>
  <si>
    <t xml:space="preserve">   Retitularização</t>
  </si>
  <si>
    <t xml:space="preserve">Operações sintéticas </t>
  </si>
  <si>
    <t xml:space="preserve">       Subjacente de retalho</t>
  </si>
  <si>
    <t>Montante de exposição ponderado pelo risco (RWEA) 
(por abordagem regulamentar)</t>
  </si>
  <si>
    <t>RW  1250 %/deduções</t>
  </si>
  <si>
    <t xml:space="preserve">Titularização tradicional </t>
  </si>
  <si>
    <t xml:space="preserve">Titularização sintética </t>
  </si>
  <si>
    <t>Exposições titularizadas pela instituição — A instituição atua na qualidade de cedente ou patrocinador</t>
  </si>
  <si>
    <t>Total do montante nominal em dívida</t>
  </si>
  <si>
    <t>Total do montante dos ajustamentos para risco específico de crédito efetuados durante o período</t>
  </si>
  <si>
    <t>do qual, exposições em situação de incumprimento</t>
  </si>
  <si>
    <t>Modelo EU MR1 – Risco de mercado de acordo com o método padrão</t>
  </si>
  <si>
    <t>Modelo EU MR2-A – Risco de mercado de acordo com o método dos modelos internos (IMA)</t>
  </si>
  <si>
    <t>Modelo EU MR3 – Valores IMA para as carteiras de negociação</t>
  </si>
  <si>
    <t>Modelo EU MR4 – Comparação das estimativas de VaR com os ganhos/perdas</t>
  </si>
  <si>
    <t>Risco de taxa de juro (geral e específico)</t>
  </si>
  <si>
    <t>Risco sobre títulos de capital (geral e específico)</t>
  </si>
  <si>
    <t>Risco cambial</t>
  </si>
  <si>
    <t xml:space="preserve">Risco sobre mercadorias </t>
  </si>
  <si>
    <t xml:space="preserve">Opções </t>
  </si>
  <si>
    <t>Método simplificado</t>
  </si>
  <si>
    <t>Método Delta-plus</t>
  </si>
  <si>
    <t>Método baseado em cenários</t>
  </si>
  <si>
    <t>Fator de multiplicação (mc) x média dos 60 dias úteis anteriores (VaRavg)</t>
  </si>
  <si>
    <t>Medida IRC mais recente</t>
  </si>
  <si>
    <t>Medida IRC média de 12 semanas</t>
  </si>
  <si>
    <t>Medida de risco global mais recente</t>
  </si>
  <si>
    <t>Medida de risco global média de 12 semanas</t>
  </si>
  <si>
    <t xml:space="preserve">Medida de risco global - Valor mínimo </t>
  </si>
  <si>
    <t xml:space="preserve">Outros </t>
  </si>
  <si>
    <t>Modelo EU MR2-B – Declarações de fluxos de RWA para os riscos de mercado de acordo com o método IMA</t>
  </si>
  <si>
    <t>VaR</t>
  </si>
  <si>
    <t>SVaR</t>
  </si>
  <si>
    <t>IRC</t>
  </si>
  <si>
    <t>Medida de risco global</t>
  </si>
  <si>
    <t>Total de RWEA</t>
  </si>
  <si>
    <t>Total de requisitos de fundos próprios</t>
  </si>
  <si>
    <t xml:space="preserve">RWEA no final do período anterior </t>
  </si>
  <si>
    <t>1a</t>
  </si>
  <si>
    <t>Ajustamento regulamentar</t>
  </si>
  <si>
    <t>1b</t>
  </si>
  <si>
    <t xml:space="preserve">RWEA no final do trimestre anterior (final do dia) </t>
  </si>
  <si>
    <t xml:space="preserve">Variação dos níveis de risco </t>
  </si>
  <si>
    <t xml:space="preserve">Atualizações/alterações de modelo </t>
  </si>
  <si>
    <t>Metodologia e políticas</t>
  </si>
  <si>
    <t xml:space="preserve">Aquisições e alienações </t>
  </si>
  <si>
    <t xml:space="preserve">Movimentos cambiais </t>
  </si>
  <si>
    <t>8a</t>
  </si>
  <si>
    <t xml:space="preserve">RWEA no final do período de divulgação (final do dia) </t>
  </si>
  <si>
    <t>8b</t>
  </si>
  <si>
    <t xml:space="preserve">RWEA no final do período de divulgação </t>
  </si>
  <si>
    <t xml:space="preserve">VaR (10 dias 99 %) </t>
  </si>
  <si>
    <t>Valor máximo</t>
  </si>
  <si>
    <t>Valor médio</t>
  </si>
  <si>
    <t xml:space="preserve">Valor mínimo </t>
  </si>
  <si>
    <t>Final do período</t>
  </si>
  <si>
    <t>SVaR (10 dias 99 %)</t>
  </si>
  <si>
    <t>IRC (99,9 %)</t>
  </si>
  <si>
    <t xml:space="preserve">Medida de risco global (99,9 %) </t>
  </si>
  <si>
    <t>Rácios de Fundos próprios (em percentagem do montante da exposição ponderada pelo risco)</t>
  </si>
  <si>
    <t>(Ajustamento para isenção temporária das exposições sobre bancos centrais (se aplicável))</t>
  </si>
  <si>
    <t>Ajustamento para instrumentos financeiros derivados</t>
  </si>
  <si>
    <t>(Componente CCP isenta das exposições em que uma instituição procede em nome de um cliente à compensação através de uma CCP) (método do risco inicial)</t>
  </si>
  <si>
    <t>(Provisões gerais deduzidas na determinação dos fundos próprios de nível 1 e provisões específicas associadas às exposições extrapatrimoniais)</t>
  </si>
  <si>
    <t>Rácio de alavancagem (excluindo o impacto de qualquer isenção temporária aplicável às reservas junto de bancos centrais) (%)</t>
  </si>
  <si>
    <t>EU-27b</t>
  </si>
  <si>
    <t>Medida de exposição total (incluindo o impacto de qualquer isenção temporária aplicável das reservas junto de bancos centrais) que incorpora valores médios da linha 28 dos ativos SFT em termos brutos (após ajustamento para operações contabilísticas de venda e líquidos dos montantes das contas a pagar e a receber em numerário associadas)</t>
  </si>
  <si>
    <t>Medida de exposição total (excluindo o impacto de qualquer isenção temporária aplicável das reservas junto de bancos centrais) que incorpora valores médios da linha 28 dos ativos SFT em termos brutos (após ajustamento para operações contabilísticas de venda e líquidos dos montantes das contas a pagar e a receber em numerário associadas)</t>
  </si>
  <si>
    <t>Operações de financiamento através de valores mobiliários com clientes financeiros caucionadas por HQLA de nível 1, produtivas, sujeitas a uma margem de avaliação (haircut) de 0 %</t>
  </si>
  <si>
    <t>Operações de financiamento através de valores mobiliários com clientes financeiros caucionadas por outros ativos, produtivas, e empréstimos e adiantamentos a instituições financeiras, produtivos</t>
  </si>
  <si>
    <t>Empréstimos a clientes empresariais não financeiros, produtivos, empréstimos a clientes de retalho e pequenas empresas, produtivos, e empréstimos a entidades soberanas e entidades do setor público, produtivos, do qual:</t>
  </si>
  <si>
    <t xml:space="preserve"> Proteção pessoal de crédito (UFCP)</t>
  </si>
  <si>
    <t>do qual, Retalho – Bens imóveis, PME</t>
  </si>
  <si>
    <t>do qual, Retalho – Bens imóveis, não PME</t>
  </si>
  <si>
    <r>
      <rPr>
        <b/>
        <sz val="16"/>
        <color rgb="FFD1005D"/>
        <rFont val="FocoMbcp"/>
        <family val="2"/>
      </rPr>
      <t>Modelo EU CCR5 — Composição das cauções para as exposições ao CCR</t>
    </r>
  </si>
  <si>
    <t xml:space="preserve">VaR do dia anterior (VaR t-1 ) </t>
  </si>
  <si>
    <t>SVaR mais recente disponível (SVaR t-1 ))</t>
  </si>
  <si>
    <t>Fator de multiplicação (ms) x média dos 60 dias úteis anteriores (SVaRavg)</t>
  </si>
  <si>
    <t>Modelo 1</t>
  </si>
  <si>
    <r>
      <rPr>
        <sz val="11"/>
        <color rgb="FFD1005D"/>
        <rFont val="FocoMbcp"/>
        <family val="2"/>
      </rPr>
      <t>(EBA/GL/2020/07)</t>
    </r>
  </si>
  <si>
    <t>Voltar ao Índice</t>
  </si>
  <si>
    <t xml:space="preserve">Imparidade acumulada, variações negativas acumuladas do justo valor resultantes do risco de crédito </t>
  </si>
  <si>
    <t xml:space="preserve">Montante escriturado bruto </t>
  </si>
  <si>
    <t xml:space="preserve">Produtivos </t>
  </si>
  <si>
    <t>Entradas para exposições não produtivas</t>
  </si>
  <si>
    <t>Dos quais:
exposições objeto de medidas de reestruturação</t>
  </si>
  <si>
    <t>Dos quais:
instrumentos com aumento significativo do risco de crédito desde o reconhecimento inicial mas sem imparidade de crédito (Fase 2)</t>
  </si>
  <si>
    <t xml:space="preserve">Dos quais:
Probabilidade reduzida de pagamento que não estão vencidos ou estão vencidos há &lt;= 90 dias </t>
  </si>
  <si>
    <t>1. Empréstimos e adiantamentos objeto de uma moratória</t>
  </si>
  <si>
    <t>2. dos quais: famílias</t>
  </si>
  <si>
    <t>3. dos quais: caucionados por imóveis de  habitação</t>
  </si>
  <si>
    <t>4. dos quais: sociedades não financeiras</t>
  </si>
  <si>
    <t>5. dos quais: pequenas e médias empresas</t>
  </si>
  <si>
    <t>6. dos quais: caucionados por imóveis comerciais</t>
  </si>
  <si>
    <t>Modelo 2</t>
  </si>
  <si>
    <t>Repartição dos empréstimos e adiantamentos objeto de moratórias legislativas e não legislativas por prazo residual das moratórias</t>
  </si>
  <si>
    <t>Dos quais: 
moratórias legislativas</t>
  </si>
  <si>
    <t>Prazo residual das moratórias</t>
  </si>
  <si>
    <t>&lt;= 3 meses</t>
  </si>
  <si>
    <t>&gt; 3 meses
&lt;= 6 meses</t>
  </si>
  <si>
    <t>&gt; 6 meses
&lt;= 9 meses</t>
  </si>
  <si>
    <t>&gt; 9 meses
&lt;= 12 meses</t>
  </si>
  <si>
    <t>&gt; 1 ano</t>
  </si>
  <si>
    <t>1. Empréstimos e adiantamentos aos quais foi oferecida uma moratória</t>
  </si>
  <si>
    <t>2. Empréstimos e adiantamentos objeto de uma moratória (aplicada)</t>
  </si>
  <si>
    <t>3. dos quais: famílias</t>
  </si>
  <si>
    <t>4. dos quais: caucionados por  imóveis de habitação</t>
  </si>
  <si>
    <t>5. dos quais: sociedades não financeiras</t>
  </si>
  <si>
    <t>6. dos quais: pequenas e médias  empresas</t>
  </si>
  <si>
    <t>7. dos quais: caucionados por   imóveis comerciais</t>
  </si>
  <si>
    <t>Modelo 3</t>
  </si>
  <si>
    <t>Informações sobre novos empréstimos e adiantamentos concedidos ao abrigo de novos sistemas de garantia pública introduzidos em resposta à crise da COVID-19</t>
  </si>
  <si>
    <t>dos quais: reestruturados</t>
  </si>
  <si>
    <t>Garantias públicas recebidas</t>
  </si>
  <si>
    <t>3. dos quais: caucionados por imóveis de habitação</t>
  </si>
  <si>
    <t xml:space="preserve">  5. dos quais: pequenas e médias empresas</t>
  </si>
  <si>
    <t xml:space="preserve">  6. dos quais: caucionados por imóveis comerciais</t>
  </si>
  <si>
    <t>Rácios de capital e resumo dos seus principais componentes</t>
  </si>
  <si>
    <t xml:space="preserve">    Fully implemented</t>
  </si>
  <si>
    <t xml:space="preserve">  Phased-in</t>
  </si>
  <si>
    <t>FUNDOS PRÓPRIOS</t>
  </si>
  <si>
    <t>Fundos próprios de nível 1 (tier 1)</t>
  </si>
  <si>
    <t>dos quais: Fundos próprios principais de nível 1 (CET1)</t>
  </si>
  <si>
    <t>Fundos próprios de nível 2 (tier 2)</t>
  </si>
  <si>
    <t>Fundos próprios totais</t>
  </si>
  <si>
    <t>Risco de crédito e risco de crédito de contraparte</t>
  </si>
  <si>
    <t>Risco de mercado</t>
  </si>
  <si>
    <t>Credit Valuation Adjustments (CVA)</t>
  </si>
  <si>
    <t>RÁCIOS DE CAPITAL</t>
  </si>
  <si>
    <t>Rácio common equity tier 1</t>
  </si>
  <si>
    <t>Rácio tier 1</t>
  </si>
  <si>
    <t>Rácio total</t>
  </si>
  <si>
    <t>Reconciliação entre o capital contabilístico e regulamentar</t>
  </si>
  <si>
    <t>Capital</t>
  </si>
  <si>
    <t>Títulos próprios</t>
  </si>
  <si>
    <t>Prémio de emissão</t>
  </si>
  <si>
    <t>Ações Preferenciais</t>
  </si>
  <si>
    <t>Outros instrumentos de capital</t>
  </si>
  <si>
    <t>Reservas e resultados acumulados</t>
  </si>
  <si>
    <t>Lucro líquido do exercício atribuível aos acionistas do Banco</t>
  </si>
  <si>
    <t>TOTAL DE CAPITAIS PRÓPRIOS ATRIBUÍVEIS AOS ACIONISTAS</t>
  </si>
  <si>
    <t>Interesses que não controlam (minoritários)</t>
  </si>
  <si>
    <t>TOTAL DE CAPITAIS PRÓPRIOS</t>
  </si>
  <si>
    <t>Títulos próprios de instrumentos não elegíveis para FPP1</t>
  </si>
  <si>
    <t>Ações Preferenciais não elegíveis para FPP1</t>
  </si>
  <si>
    <t>Outros instrumentos de capital não elegíveis para FPP1</t>
  </si>
  <si>
    <t>Lucro líquido do exercício atribuível aos acionistas do Banco não elegível para FPP1</t>
  </si>
  <si>
    <t xml:space="preserve">Interesses que não controlam (minoritários) não elegíveis para FPP1 </t>
  </si>
  <si>
    <t>Outros ajustamentos regulamentares</t>
  </si>
  <si>
    <t>Dos quais: Ativos intangíveis</t>
  </si>
  <si>
    <t>Dos quais: Goodwill</t>
  </si>
  <si>
    <t>Dos quais: Ativos por impostos diferidos</t>
  </si>
  <si>
    <t>Dos quais: Outros</t>
  </si>
  <si>
    <t>FUNDOS PRÓPRIOS PRINCIPAIS DE NÍVEL 1 (FPP1)</t>
  </si>
  <si>
    <t>Passivos subordinados</t>
  </si>
  <si>
    <t>Ajustamentos transferidos de FPP1</t>
  </si>
  <si>
    <t>Ajustamentos transferidos de FP2</t>
  </si>
  <si>
    <t>Outros Ajustamentos</t>
  </si>
  <si>
    <t>Dos quais: Insuficiência de provisões para perdas esperadas</t>
  </si>
  <si>
    <t>Dos quais: Montantes residuais de instrumentos de FPP1 de entidades do setor financeiro nas quais a instituição tem um investimento significativo</t>
  </si>
  <si>
    <t>FUNDOS PRÓPRIOS DE NÍVEL 1 (FP1)</t>
  </si>
  <si>
    <t>Interesses que não controlam elegíveis em FP2</t>
  </si>
  <si>
    <t>Ações Preferenciais elegíveis em FP2</t>
  </si>
  <si>
    <t>Ajustamentos com impacto em FP2, incluindo filtros nacionais</t>
  </si>
  <si>
    <t>Ajustamentos que são transferidos para FP1 por insuficiência de instrumentos FP2</t>
  </si>
  <si>
    <t>FUNDOS PRÓPRIOS DE NÍVEL 2 (FP2)</t>
  </si>
  <si>
    <t>FUNDOS PRÓPRIOS TOTAIS</t>
  </si>
  <si>
    <t>Modelo IFRS9-FL - Divulgação uniforme do regime transitório para reduzir o impacto da IFRS 9</t>
  </si>
  <si>
    <t>FUNDOS PRÓPRIOS DISPONÍVEIS (MONTANTES)</t>
  </si>
  <si>
    <t>Fundos próprios principais de nível 1 (CET1)</t>
  </si>
  <si>
    <t>Fundos próprios principais de nível 1 (CET1) se o regime transitório da IFRS 9 ou perdas de crédito esperadas análogas não tivesse sido aplicado</t>
  </si>
  <si>
    <t>Fundos próprios principais de nível 1 (CET1) se o regime de tratamento temporário dos ganhos e perdas não realizados avaliados ao justo valor através de de outro rendimento integral, de acordo com o artigo 468 da CRR, não tivesse sido aplicado</t>
  </si>
  <si>
    <t>Fundos próprios de nível 1 se o regime transitório da IFRS 9 ou perdas de crédito esperadas análogas não tivesse sido aplicado</t>
  </si>
  <si>
    <t>4a</t>
  </si>
  <si>
    <t>Fundos próprios de nível 1 se o regime de tratamento temporário de ganhos e perdas não realizados avaliados ao justo valor através de de outro rendimento integral, de acordo com o artigo 468 da CRR, não tivesse sido aplicado</t>
  </si>
  <si>
    <t>Fundos próprios totais se o regime transitório da IFRS 9 ou perdas de crédito esperadas análogas não tivesse sido aplicado</t>
  </si>
  <si>
    <t>6a</t>
  </si>
  <si>
    <t>Fundos próprios totais se o regime de tratamento temporário de ganhos e perdas não realizados avaliados ao justo valor através de de outro rendimento integral, de acordo com o artigo 468 da CRR, não tivesse sido aplicado</t>
  </si>
  <si>
    <t>ATIVOS PONDERADOS PELO RISCO (MONTANTES)</t>
  </si>
  <si>
    <t>Total de ativos ponderados pelo risco</t>
  </si>
  <si>
    <t>Total de ativos ponderados pelo risco se o regime transitório da IFRS 9 ou perdas de crédito esperadas análogas não tivesse sido aplicado</t>
  </si>
  <si>
    <t>RÁCIOS DE FUNDOS PRÓPRIOS</t>
  </si>
  <si>
    <t>Fundos próprios principais de nível 1 (em percentagem do montante das posições em risco)</t>
  </si>
  <si>
    <t>Fundos próprios principais de nível 1 (em percentagem do montante das posições em risco) se o regime transitório da IFRS 9 ou perdas de crédito esperadas análogas não tivesse sido aplicado</t>
  </si>
  <si>
    <t>10a</t>
  </si>
  <si>
    <t>Fundos próprios principais de nível 1 (em percentagem do montante das posições em risco) se o regime de tratamento temporário de ganhos e perdas não realizados avaliados ao justo valor através de de outro rendimento integral, de acordo com o artigo 468 da CRR, não tivesse sido aplicado</t>
  </si>
  <si>
    <t>Fundos próprios de nível 1 (em percentagem do montante das posições em risco)</t>
  </si>
  <si>
    <t>Fundos próprios de nível 1 (em percentagem do montante das posições em risco) se o regime transitório da IFRS 9 ou perdas de crédito esperadas análogas não tivesse sido aplicado</t>
  </si>
  <si>
    <t>12a</t>
  </si>
  <si>
    <t>Fundos próprios de nível 1 (em percentagem do montante das posições em risco) se o regime de tratamento temporário de ganhos e perdas não realizados avaliados ao justo valor através de de outro rendimento integral, de acordo com o artigo 468 da CRR, não tivesse sido aplicado</t>
  </si>
  <si>
    <t>Fundos próprios totais (em percentagem do montante das posições em risco)</t>
  </si>
  <si>
    <t>Fundos próprios totais (em percentagem do montante das posições em risco) se o regime transitório da IFRS 9 ou perdas de crédito esperadas análogas não tivesse sido aplicado</t>
  </si>
  <si>
    <t>RÁCIO DE ALAVANCAGEM</t>
  </si>
  <si>
    <t>Medida da exposição total do rácio de alavancagem</t>
  </si>
  <si>
    <t>Rácio de alavancagem se o regime transitório da IFRS 9 ou perdas de crédito esperadas análogas não tivesse sido aplicado</t>
  </si>
  <si>
    <t>17a</t>
  </si>
  <si>
    <t>Rácio de alavancagem  se o regime de tratamento temporário de ganhos e perdas não realizados avaliados ao justo valor através de de outro rendimento integral, de acordo com o artigo 468 da CRR, não tivesse sido aplicado</t>
  </si>
  <si>
    <t>Modelos das Guidelines EBA/GL/2020/07</t>
  </si>
  <si>
    <t>Informações sobre os empréstimos e adiantamentos objeto de moratórias legislativas e não legislativas</t>
  </si>
  <si>
    <t>Outras divulgações regulamentares periódicas</t>
  </si>
  <si>
    <t>Modelo IFRS9-FL - Divulgação uniforme do regime transitório para reduzir o impacto da IFRS 9  (EBA/GL/2020/12)</t>
  </si>
  <si>
    <t xml:space="preserve"> Síntese dos montantes totais das exposições ao risco</t>
  </si>
  <si>
    <t>Modelo para os indicadores de base</t>
  </si>
  <si>
    <t>Composição dos fundos próprios regulamentares</t>
  </si>
  <si>
    <t>Reconciliação dos fundos próprios regulamentares com o balanço nas demonstrações financeiras auditadas</t>
  </si>
  <si>
    <t>Distribuição geográfica das exposições de crédito relevantes para o cálculo da reserva contracíclica de fundos próprios</t>
  </si>
  <si>
    <t>Montante da reserva contracíclica de fundos próprios específica da instituição</t>
  </si>
  <si>
    <t>Resumo da conciliação dos ativos contabilísticos e das exposições utilizadas para efeitos do rácio de alavancagem</t>
  </si>
  <si>
    <t>Divulgação comum do rácio de alavancagem</t>
  </si>
  <si>
    <t>Repartição das exposições patrimoniais (excluindo derivados, SFT e exposições isentas)</t>
  </si>
  <si>
    <t>Informação quantitativa sobre o rácio de cobertura de liquidez (LCR)</t>
  </si>
  <si>
    <t xml:space="preserve">Rácio de Financiamento Estável Líquido </t>
  </si>
  <si>
    <t>Exposições produtivas e não produtivas e provisões relacionadas</t>
  </si>
  <si>
    <t>Prazo de vencimento das exposições</t>
  </si>
  <si>
    <t>Qualidade de crédito das exposições reestruturadas</t>
  </si>
  <si>
    <t>Qualidade das exposições não produtivas, por localização geográfica </t>
  </si>
  <si>
    <t>Qualidade de crédito dos empréstimos e adiantamentos, por setor</t>
  </si>
  <si>
    <t>Qualidade da restruturação</t>
  </si>
  <si>
    <t>Variações no volume de empréstimos e adiantamentos não produtivos</t>
  </si>
  <si>
    <t xml:space="preserve">Avaliação das cauções - empréstimos e adiantamentos </t>
  </si>
  <si>
    <t xml:space="preserve">Cauções obtidas por aquisição da posse e processos de execução </t>
  </si>
  <si>
    <t>Cauções obtidas por aquisição da posse e processos de execução - discriminação por antiguidade</t>
  </si>
  <si>
    <t>Síntese das técnicas de CRM  Divulgação da utilização de técnicas de redução do risco de crédito</t>
  </si>
  <si>
    <t>Método padrão – Exposição ao risco de crédito e efeitos de redução do risco de crédito (CRM)</t>
  </si>
  <si>
    <t>Método padrão</t>
  </si>
  <si>
    <t>Método IRB – Efeito sobre os RWEA dos derivados de crédito utilizados como técnicas de CRM</t>
  </si>
  <si>
    <t>Método IRB — Divulgação da extensão da utilização de técnicas de CRM</t>
  </si>
  <si>
    <t xml:space="preserve">Declarações de fluxos de RWEA relativos a exposições ao risco de crédito de acordo com o método IRB </t>
  </si>
  <si>
    <t>Exposições de financiamento especializado e em títulos de capital de acordo com o método da ponderação do risco simples</t>
  </si>
  <si>
    <t>Análise da exposição ao CCR por método</t>
  </si>
  <si>
    <t>Operações sujeitas a requisitos de fundos próprios para o risco de CVA</t>
  </si>
  <si>
    <t>Método padrão – exposições ao CCR por ponderadores de risco e classes de exposição regulamentares</t>
  </si>
  <si>
    <t>Método IRB – exposições ao CRR por classes de exposição e intervalos de PD</t>
  </si>
  <si>
    <t>Composição das cauções para as exposições ao CCR</t>
  </si>
  <si>
    <t>Exposições sobre derivados de crédito</t>
  </si>
  <si>
    <t>Declarações de fluxos de RWEA das exposições ao CCR de acordo com o método IMM</t>
  </si>
  <si>
    <t>Exposições sobre CCP</t>
  </si>
  <si>
    <t>Exposições de titularização extra carteira de negociação</t>
  </si>
  <si>
    <t>Exposições de titularização na carteira de negociação</t>
  </si>
  <si>
    <t>Exposições de titularização extra carteira de negociação e requisitos de fundos próprios regulamentares associados — a instituição atua na qualidade de cedente ou patrocinador</t>
  </si>
  <si>
    <t>Exposições de titularização extra carteira de negociação e requisitos de fundos próprios regulamentares associados — a instituição atua na qualidade de investidor</t>
  </si>
  <si>
    <t>Exposições titularizadas pela instituição — Exposições em situação de incumprimento e ajustamentos para riscos de crédito específicos</t>
  </si>
  <si>
    <t>Risco de mercado de acordo com o método padrão</t>
  </si>
  <si>
    <t>Risco de mercado de acordo com o método dos modelos internos (IMA)</t>
  </si>
  <si>
    <t>Declarações de fluxos de RWEA para os riscos de mercado de acordo com o método IMA</t>
  </si>
  <si>
    <t>Valores IMA para as carteiras de negociação</t>
  </si>
  <si>
    <t>Comparação das estimativas de VaR com os ganhos/perdas</t>
  </si>
  <si>
    <t>Modelos ITS 2020/04</t>
  </si>
  <si>
    <t>Variações do volume de empréstimos e adiantamentos não produtivos e recuperações acumuladas líquidas relacionadas</t>
  </si>
  <si>
    <t>Não Produtivos</t>
  </si>
  <si>
    <t>Produtivos</t>
  </si>
  <si>
    <t>Não produtivos</t>
  </si>
  <si>
    <t>Milhares de euros</t>
  </si>
  <si>
    <t>Dos quais: 
expiradas</t>
  </si>
  <si>
    <t>1. Novos empréstimos e adiantamentos objeto de sistemas de garantia pública</t>
  </si>
  <si>
    <t xml:space="preserve">Entradas para exposições não produtivas </t>
  </si>
  <si>
    <t xml:space="preserve">EU CC1 </t>
  </si>
  <si>
    <t xml:space="preserve">EU CC2 </t>
  </si>
  <si>
    <t xml:space="preserve">EU OV1 </t>
  </si>
  <si>
    <t xml:space="preserve">EU KM1 </t>
  </si>
  <si>
    <t xml:space="preserve">EU CCyB1 </t>
  </si>
  <si>
    <t>EU CCyB2</t>
  </si>
  <si>
    <t xml:space="preserve">EU CCR1 </t>
  </si>
  <si>
    <t xml:space="preserve">EU CCR2 </t>
  </si>
  <si>
    <t xml:space="preserve">EU CCR3 </t>
  </si>
  <si>
    <t xml:space="preserve">EU CCR4 </t>
  </si>
  <si>
    <t xml:space="preserve">EU CCR5 </t>
  </si>
  <si>
    <t xml:space="preserve">EU CCR6 </t>
  </si>
  <si>
    <t xml:space="preserve">EU CCR7 </t>
  </si>
  <si>
    <t xml:space="preserve">EU CCR8 </t>
  </si>
  <si>
    <t>EU CR1</t>
  </si>
  <si>
    <t>EU CR1-A</t>
  </si>
  <si>
    <t>EU CR2</t>
  </si>
  <si>
    <t>EU CR2A</t>
  </si>
  <si>
    <t xml:space="preserve">EU CR3 </t>
  </si>
  <si>
    <t xml:space="preserve">EU CR4 </t>
  </si>
  <si>
    <t xml:space="preserve">EU CR5 </t>
  </si>
  <si>
    <t xml:space="preserve">EU CR6 </t>
  </si>
  <si>
    <t>EU CR7</t>
  </si>
  <si>
    <t xml:space="preserve">EU CR7-A </t>
  </si>
  <si>
    <t xml:space="preserve">EU CR8 </t>
  </si>
  <si>
    <t xml:space="preserve">EU CR10 </t>
  </si>
  <si>
    <t xml:space="preserve">EU-SEC1 </t>
  </si>
  <si>
    <t xml:space="preserve">EU-SEC2 </t>
  </si>
  <si>
    <t>EU-SEC3</t>
  </si>
  <si>
    <t>EU-SEC4</t>
  </si>
  <si>
    <t xml:space="preserve">EU-SEC5 </t>
  </si>
  <si>
    <t>EU CQ1</t>
  </si>
  <si>
    <t>EU CQ2</t>
  </si>
  <si>
    <t>EU CQ4</t>
  </si>
  <si>
    <t>EU CQ5</t>
  </si>
  <si>
    <t>EU CQ6</t>
  </si>
  <si>
    <t>EU CQ7</t>
  </si>
  <si>
    <t>EU CQ8</t>
  </si>
  <si>
    <t>EU MR1</t>
  </si>
  <si>
    <t>EU MR2-A</t>
  </si>
  <si>
    <t>EU MR2-B</t>
  </si>
  <si>
    <t xml:space="preserve">EU MR3 </t>
  </si>
  <si>
    <t xml:space="preserve">EU MR4 </t>
  </si>
  <si>
    <t xml:space="preserve">EU LR1 </t>
  </si>
  <si>
    <t xml:space="preserve">EU LR2 </t>
  </si>
  <si>
    <t>EU LR3</t>
  </si>
  <si>
    <t xml:space="preserve">EU LIQ1 </t>
  </si>
  <si>
    <t>EU LIQ2</t>
  </si>
  <si>
    <t>Instrumentos de fundos próprios e prémios de emissão conexos</t>
  </si>
  <si>
    <t>30 Jun 2021</t>
  </si>
  <si>
    <t>31 Mar 2021</t>
  </si>
  <si>
    <t>Rácio de Cobertura de Liquidez (*)</t>
  </si>
  <si>
    <t>Rácio de Financiamento Estável Líquido (NSFR) (**)</t>
  </si>
  <si>
    <t>* Liquidity coverage ratio é a média das observações de final de mês dos últimos 12 meses em cada trimestre</t>
  </si>
  <si>
    <t>** NSFR nos períodos T-1 a T-4 é calculado de acordo com os padrões BCBS</t>
  </si>
  <si>
    <t>AO</t>
  </si>
  <si>
    <t>BR</t>
  </si>
  <si>
    <t>CH</t>
  </si>
  <si>
    <t>DE</t>
  </si>
  <si>
    <t>ES</t>
  </si>
  <si>
    <t>FR</t>
  </si>
  <si>
    <t>GB</t>
  </si>
  <si>
    <t>HK</t>
  </si>
  <si>
    <t>KW</t>
  </si>
  <si>
    <t>LU</t>
  </si>
  <si>
    <t>MZ</t>
  </si>
  <si>
    <t>NL</t>
  </si>
  <si>
    <t>PL</t>
  </si>
  <si>
    <t>PT</t>
  </si>
  <si>
    <t>UA</t>
  </si>
  <si>
    <t>US</t>
  </si>
  <si>
    <t>CORPORATE</t>
  </si>
  <si>
    <t>0.00 to &lt;0.15</t>
  </si>
  <si>
    <t>0.15 to &lt;0.25</t>
  </si>
  <si>
    <t>0.25 to &lt;0.50</t>
  </si>
  <si>
    <t>0.50 to &lt;0.75</t>
  </si>
  <si>
    <t>0.75 to &lt;2.50</t>
  </si>
  <si>
    <t>2.50 to &lt;10.00</t>
  </si>
  <si>
    <t>10.00 to &lt;100.00</t>
  </si>
  <si>
    <t>100.00 (Default)</t>
  </si>
  <si>
    <t>Subtotal Corporate</t>
  </si>
  <si>
    <t>OTHER RETAIL - SME</t>
  </si>
  <si>
    <t>Subtotal Other Retail SME</t>
  </si>
  <si>
    <t>Modelo EU CR6 – Método IRB – Exposições ao risco de crédito por classes de exposição e intervalo de PD</t>
  </si>
  <si>
    <t>0.00 to &lt;0.10</t>
  </si>
  <si>
    <t>0.10  to &lt;0.15</t>
  </si>
  <si>
    <t>0.75 to &lt;1.75</t>
  </si>
  <si>
    <t>1.75 to &lt;2.5</t>
  </si>
  <si>
    <t>2.5 to &lt;5</t>
  </si>
  <si>
    <t>5 to &lt;10</t>
  </si>
  <si>
    <t>10 to &lt;20</t>
  </si>
  <si>
    <t>20 to &lt;30</t>
  </si>
  <si>
    <t>30.00 to &lt;100.00</t>
  </si>
  <si>
    <t>CORPORATE SME</t>
  </si>
  <si>
    <t>Subtotal Corporate SME</t>
  </si>
  <si>
    <t>QUALIFYING REVOLVING RETAIL EXPOSURES</t>
  </si>
  <si>
    <t>Subtotal Qualifying Revolving Retail Exposures</t>
  </si>
  <si>
    <t>OTHER RETAIL - NON SME</t>
  </si>
  <si>
    <t>Subtotal Other Retail Non SME</t>
  </si>
  <si>
    <t>GARANTIDO POR REAL ESTATE SME</t>
  </si>
  <si>
    <t>GARANTIDO POR REAL ESTATE NON SME</t>
  </si>
  <si>
    <t>Subtotal garantido por Real Estate SME</t>
  </si>
  <si>
    <t>Subtotal garantido por Non SME</t>
  </si>
  <si>
    <t>Total (todas as classes)</t>
  </si>
  <si>
    <t xml:space="preserve">RWEA sem efeitos de substituição
(apenas efeitos de redução)
</t>
  </si>
  <si>
    <t xml:space="preserve">RWEA com efeitos de substituição
(efeitos de redução e de substituição)
</t>
  </si>
  <si>
    <t xml:space="preserve"> 
Parte das exposições cobertas por cauções financeiras (% )</t>
  </si>
  <si>
    <t>Parte das exposições cobertas por outras cauções elegíveis (%)</t>
  </si>
  <si>
    <t>Parte das exposições cobertas por outras proteções reais de crédito (%)</t>
  </si>
  <si>
    <t xml:space="preserve">
Parte das exposições cobertas por garantias (% )</t>
  </si>
  <si>
    <t>Parte das exposições cobertas por derivados de crédito (% )</t>
  </si>
  <si>
    <t>Parte das exposições cobertas por cauções de bens imóveis (% )</t>
  </si>
  <si>
    <t>Parte das exposições cobertas por créditos a receber (% )</t>
  </si>
  <si>
    <t>Parte das exposições cobertas por outras cauções de bens físicos (%)</t>
  </si>
  <si>
    <t>Parte das exposições cobertas por depósitos em numerário (%)</t>
  </si>
  <si>
    <t>Parte das exposições cobertas por apólices de seguro de vida (%)</t>
  </si>
  <si>
    <t>Parte das exposições cobertas por instrumentos detidos por um terceiro (%)</t>
  </si>
  <si>
    <t>Portugal</t>
  </si>
  <si>
    <t>Polónia</t>
  </si>
  <si>
    <t>Moçambique e outros</t>
  </si>
  <si>
    <t>f </t>
  </si>
  <si>
    <r>
      <t>Modelo EU CQ4: Qualidade das exposições não produtivas, por localização geográfica</t>
    </r>
    <r>
      <rPr>
        <sz val="14"/>
        <color rgb="FFD1005D"/>
        <rFont val="FocoMbcp"/>
        <family val="2"/>
      </rPr>
      <t> </t>
    </r>
  </si>
  <si>
    <t>Do qual: vencido &gt; 1 ano ≤ 2 anos</t>
  </si>
  <si>
    <t>VaR-P&amp;L</t>
  </si>
  <si>
    <t>Transitional</t>
  </si>
  <si>
    <t>Âmbito de consolidação: consolidado</t>
  </si>
  <si>
    <t>Ativos de derivados para efeitos do NSFR </t>
  </si>
  <si>
    <t>EBA/GL/2020/07 - Modelo 1</t>
  </si>
  <si>
    <t>EBA/GL/2020/07 - Modelo 3</t>
  </si>
  <si>
    <t>Montante máximo de garantias que podem ser consideradas</t>
  </si>
  <si>
    <t>Balanço Consolidado de acordo com as Demontrações Financeiras publicadas</t>
  </si>
  <si>
    <t>Balanço Consolidado Regulamentar</t>
  </si>
  <si>
    <t>Referência às rubricas do Template CC1</t>
  </si>
  <si>
    <t>ATIVOS</t>
  </si>
  <si>
    <t>Caixa e disponibilidades em Bancos Centrais</t>
  </si>
  <si>
    <t>Disponibilidades em outras instituições de crédito</t>
  </si>
  <si>
    <t>Ativos financeiros ao custo amortizado</t>
  </si>
  <si>
    <t>Aplicações em instituições de crédito</t>
  </si>
  <si>
    <t>Créditos a clientes</t>
  </si>
  <si>
    <t xml:space="preserve">Dos quais: </t>
  </si>
  <si>
    <t>Empréstimos subordinados</t>
  </si>
  <si>
    <t>Títulos de dívida</t>
  </si>
  <si>
    <t>Ativos financeiros ao justo valor através de resultados</t>
  </si>
  <si>
    <t>Ativos financeiros detidos para negociação</t>
  </si>
  <si>
    <t>Ativos financeiros não detidos para negociação</t>
  </si>
  <si>
    <t>obrigatoriamente ao justo valor através de resultados</t>
  </si>
  <si>
    <t>Ativos financeiros designados ao justo valor</t>
  </si>
  <si>
    <t>através de resultados</t>
  </si>
  <si>
    <t>Ativos financeiros ao justo valor através</t>
  </si>
  <si>
    <t>de outro rendimento integral</t>
  </si>
  <si>
    <t>Ativos com acordo de recompra</t>
  </si>
  <si>
    <t>Derivados de cobertura</t>
  </si>
  <si>
    <t>Investimentos em associadas</t>
  </si>
  <si>
    <t xml:space="preserve"> Detenções diretas e indiretas da instituição de instrumentos de FPP1 de entidades financeiras nas quais a instituição tem um investimento significativo</t>
  </si>
  <si>
    <t>Outros ajustamentos regulamentares de transição a FPP1</t>
  </si>
  <si>
    <t xml:space="preserve">Goodwill </t>
  </si>
  <si>
    <t>Ativos não correntes detidos para venda</t>
  </si>
  <si>
    <t>Propriedades de investimento</t>
  </si>
  <si>
    <t>Outros ativos tangíveis</t>
  </si>
  <si>
    <t>Goodwill e ativos intangíveis</t>
  </si>
  <si>
    <t>Goodwill e ativos intangíveis, excluindo ativos de programas informáticos classificados como ativos intangíveis não enquadráveis no ambito do artigo 13a da Reulamentação 241/2014</t>
  </si>
  <si>
    <t>Ativos por impostos correntes</t>
  </si>
  <si>
    <t>Ativos por impostos diferidos</t>
  </si>
  <si>
    <t>Dependentes de rendibilidade futura excluindo decorrentes de diferenças temporárias</t>
  </si>
  <si>
    <t>Decorrentes de diferenças temporárias ((montante acima do limite de 10%)</t>
  </si>
  <si>
    <t>Decorrentes de diferenças temporárias (montante acima do limiar de 17.65%)</t>
  </si>
  <si>
    <t>Outros ativos</t>
  </si>
  <si>
    <t>Ativos de fundos de pensões com benefícios definidos</t>
  </si>
  <si>
    <t>Fundo Único de Resolução</t>
  </si>
  <si>
    <t>Total do Ativo</t>
  </si>
  <si>
    <t>PASSIVOS</t>
  </si>
  <si>
    <t>Passivos financeiros ao custo amortizado</t>
  </si>
  <si>
    <t>Recursos de instituições de crédito</t>
  </si>
  <si>
    <t>Recursos de clientes e outros empréstimos</t>
  </si>
  <si>
    <t>Títulos de dívida não subordinada emitidos</t>
  </si>
  <si>
    <t>Instrumentos de fundos próprios emitidos por filiais e detidos por terceiros</t>
  </si>
  <si>
    <t>Passivos financeiros ao justo valor através de resultados</t>
  </si>
  <si>
    <t>Passivos financeiros detidos para negociação</t>
  </si>
  <si>
    <t>Passivos financeiros designados ao justo valor</t>
  </si>
  <si>
    <t>Passivos não correntes detidos para venda</t>
  </si>
  <si>
    <t>Provisões</t>
  </si>
  <si>
    <t>Passivos por impostos correntes</t>
  </si>
  <si>
    <t>Passivos por impostos diferidos</t>
  </si>
  <si>
    <t>Outros passivos</t>
  </si>
  <si>
    <t>Total do Passivo</t>
  </si>
  <si>
    <t>Capitais Próprios</t>
  </si>
  <si>
    <t>Ações preferenciais</t>
  </si>
  <si>
    <t>Reservas legais e estatutárias</t>
  </si>
  <si>
    <t>Resultado líquido do exercício atribuível aos acionistas</t>
  </si>
  <si>
    <t>Total dos Capitais Próprios atribuíveis aos acionistas</t>
  </si>
  <si>
    <t>Interesses que não controlam</t>
  </si>
  <si>
    <t>Montante permitido nos FPP1 consolidados</t>
  </si>
  <si>
    <t>Montante permitido nos FPA1 consolidados</t>
  </si>
  <si>
    <t>Montante permitido nos FPA2 consolidados</t>
  </si>
  <si>
    <t>Total dos Capitais Próprios</t>
  </si>
  <si>
    <t>Total do Passivo e dos Capitais Próprios</t>
  </si>
  <si>
    <t>Informação quantitativa</t>
  </si>
  <si>
    <t>EU 14f</t>
  </si>
  <si>
    <t>Requisitos de SREP (%)</t>
  </si>
  <si>
    <t>Requisitos totais (%)</t>
  </si>
  <si>
    <t>Requisitos de reserva para rácio de alavancagem</t>
  </si>
  <si>
    <t>Requisitos adicionais de AT1 para rácio de alavancagem (%)</t>
  </si>
  <si>
    <t xml:space="preserve">Requisitos adicionais de fundos próprios (CET1 rácio de alavancagem)(%) </t>
  </si>
  <si>
    <t>Requisitos adicionais de AT2 para rácio de alavancagem (%)</t>
  </si>
  <si>
    <t>Euros</t>
  </si>
  <si>
    <r>
      <t>Método IRB – Exposições ao risco de crédito por classes de exposição e intervalo de PD (</t>
    </r>
    <r>
      <rPr>
        <i/>
        <sz val="10"/>
        <color rgb="FF575756"/>
        <rFont val="FocoMbcp"/>
        <family val="2"/>
      </rPr>
      <t>past due</t>
    </r>
    <r>
      <rPr>
        <sz val="10"/>
        <color rgb="FF575756"/>
        <rFont val="FocoMbcp"/>
        <family val="2"/>
      </rPr>
      <t>)</t>
    </r>
  </si>
  <si>
    <t>Ativos por impostos diferidos decorrentes de diferenças temporárias (montante acima do limiar de 10 %, líquido do passivo por impostos correspondente, se estiverem preenchidas as condições previstas no artigo 38.º, n.º 3, do CRR) (valor negativo)</t>
  </si>
  <si>
    <t>Deduções dos AT1 elegíveis que excedem os AT1 da instituição (valor negativo)</t>
  </si>
  <si>
    <t>Deduções dos T2 elegíveis que excedem os T2 da instituição (valor negativo)</t>
  </si>
  <si>
    <t>EU-56a </t>
  </si>
  <si>
    <t xml:space="preserve">Detenções diretas e indiretas de fundos próprios e passivos elegíveis de entidades do setor financeiro nas quais a instituição não tem um investimento significativo (montante abaixo do limiar de 10 % e líquido de posições curtas elegíveis)   </t>
  </si>
  <si>
    <t>Ativos por impostos diferidos decorrentes de diferenças temporárias (montante abaixo do limiar de 17,65 %, líquido do passivo por impostos correspondente, se estiverem preenchidas as condições previstas no artigo 38.º, n.º 3, do CRR)</t>
  </si>
  <si>
    <r>
      <t>Fonte com base nos números/letras de referência do balanço de acordo com o perímetro regulamentar de consolidação</t>
    </r>
    <r>
      <rPr>
        <sz val="10"/>
        <color rgb="FF575756"/>
        <rFont val="FocoMbcp"/>
        <family val="2"/>
      </rPr>
      <t> </t>
    </r>
  </si>
  <si>
    <t>Rácio de fundos próprios principais de nível 1 (%)</t>
  </si>
  <si>
    <t xml:space="preserve">Requisitos de fundos próprios adicionais para fazer face a outros riscos que não o risco de alavancagem excessiva (%) </t>
  </si>
  <si>
    <t>Requisitos de fundos próprios adicionais para fazer face ao risco de alavancagem excessiva (em percentagem da medida de exposição total)</t>
  </si>
  <si>
    <t>Alpha utilizado para calcular o valor de exposição regulamentar</t>
  </si>
  <si>
    <r>
      <rPr>
        <sz val="8"/>
        <color rgb="FF575756"/>
        <rFont val="FocoMbcp"/>
        <family val="2"/>
      </rPr>
      <t>Operações sujeitas ao método alternativo (baseado no método do risco inicial )</t>
    </r>
  </si>
  <si>
    <t xml:space="preserve">Valor total de exposição </t>
  </si>
  <si>
    <t xml:space="preserve">Do qual garantido por caução </t>
  </si>
  <si>
    <t>Do qual garantido por garantias financeiras</t>
  </si>
  <si>
    <t>Do qual garantido por derivados de crédito</t>
  </si>
  <si>
    <r>
      <t>VaR</t>
    </r>
    <r>
      <rPr>
        <sz val="8"/>
        <color rgb="FF575756"/>
        <rFont val="FocoMbcp"/>
        <family val="2"/>
      </rPr>
      <t xml:space="preserve"> (o mais elevado de entre os valores </t>
    </r>
    <r>
      <rPr>
        <i/>
        <sz val="8"/>
        <color rgb="FF575756"/>
        <rFont val="FocoMbcp"/>
        <family val="2"/>
      </rPr>
      <t>a</t>
    </r>
    <r>
      <rPr>
        <sz val="8"/>
        <color rgb="FF575756"/>
        <rFont val="FocoMbcp"/>
        <family val="2"/>
      </rPr>
      <t xml:space="preserve"> e </t>
    </r>
    <r>
      <rPr>
        <i/>
        <sz val="8"/>
        <color rgb="FF575756"/>
        <rFont val="FocoMbcp"/>
        <family val="2"/>
      </rPr>
      <t>b</t>
    </r>
    <r>
      <rPr>
        <sz val="8"/>
        <color rgb="FF575756"/>
        <rFont val="FocoMbcp"/>
        <family val="2"/>
      </rPr>
      <t>)</t>
    </r>
  </si>
  <si>
    <r>
      <t>SVaR</t>
    </r>
    <r>
      <rPr>
        <sz val="8"/>
        <color rgb="FF575756"/>
        <rFont val="FocoMbcp"/>
        <family val="2"/>
      </rPr>
      <t xml:space="preserve"> (o mais elevado de entre os valores </t>
    </r>
    <r>
      <rPr>
        <i/>
        <sz val="8"/>
        <color rgb="FF575756"/>
        <rFont val="FocoMbcp"/>
        <family val="2"/>
      </rPr>
      <t>a</t>
    </r>
    <r>
      <rPr>
        <sz val="8"/>
        <color rgb="FF575756"/>
        <rFont val="FocoMbcp"/>
        <family val="2"/>
      </rPr>
      <t xml:space="preserve"> e </t>
    </r>
    <r>
      <rPr>
        <i/>
        <sz val="8"/>
        <color rgb="FF575756"/>
        <rFont val="FocoMbcp"/>
        <family val="2"/>
      </rPr>
      <t>b</t>
    </r>
    <r>
      <rPr>
        <sz val="8"/>
        <color rgb="FF575756"/>
        <rFont val="FocoMbcp"/>
        <family val="2"/>
      </rPr>
      <t>)</t>
    </r>
  </si>
  <si>
    <r>
      <t>IRC</t>
    </r>
    <r>
      <rPr>
        <sz val="8"/>
        <color rgb="FF575756"/>
        <rFont val="FocoMbcp"/>
        <family val="2"/>
      </rPr>
      <t xml:space="preserve"> (o mais elevado de entre os valores </t>
    </r>
    <r>
      <rPr>
        <i/>
        <sz val="8"/>
        <color rgb="FF575756"/>
        <rFont val="FocoMbcp"/>
        <family val="2"/>
      </rPr>
      <t>a</t>
    </r>
    <r>
      <rPr>
        <sz val="8"/>
        <color rgb="FF575756"/>
        <rFont val="FocoMbcp"/>
        <family val="2"/>
      </rPr>
      <t xml:space="preserve"> e </t>
    </r>
    <r>
      <rPr>
        <i/>
        <sz val="8"/>
        <color rgb="FF575756"/>
        <rFont val="FocoMbcp"/>
        <family val="2"/>
      </rPr>
      <t>b</t>
    </r>
    <r>
      <rPr>
        <sz val="8"/>
        <color rgb="FF575756"/>
        <rFont val="FocoMbcp"/>
        <family val="2"/>
      </rPr>
      <t>)</t>
    </r>
  </si>
  <si>
    <r>
      <rPr>
        <b/>
        <sz val="8"/>
        <color rgb="FF575756"/>
        <rFont val="FocoMbcp"/>
        <family val="2"/>
      </rPr>
      <t>Medida de risco global</t>
    </r>
    <r>
      <rPr>
        <sz val="8"/>
        <color rgb="FF575756"/>
        <rFont val="FocoMbcp"/>
        <family val="2"/>
      </rPr>
      <t xml:space="preserve"> (o mais elevado de entre os valores </t>
    </r>
    <r>
      <rPr>
        <i/>
        <sz val="8"/>
        <color rgb="FF575756"/>
        <rFont val="FocoMbcp"/>
        <family val="2"/>
      </rPr>
      <t>a</t>
    </r>
    <r>
      <rPr>
        <sz val="8"/>
        <color rgb="FF575756"/>
        <rFont val="FocoMbcp"/>
        <family val="2"/>
      </rPr>
      <t xml:space="preserve">, </t>
    </r>
    <r>
      <rPr>
        <i/>
        <sz val="8"/>
        <color rgb="FF575756"/>
        <rFont val="FocoMbcp"/>
        <family val="2"/>
      </rPr>
      <t>b</t>
    </r>
    <r>
      <rPr>
        <sz val="8"/>
        <color rgb="FF575756"/>
        <rFont val="FocoMbcp"/>
        <family val="2"/>
      </rPr>
      <t xml:space="preserve"> e </t>
    </r>
    <r>
      <rPr>
        <i/>
        <sz val="8"/>
        <color rgb="FF575756"/>
        <rFont val="FocoMbcp"/>
        <family val="2"/>
      </rPr>
      <t>c</t>
    </r>
    <r>
      <rPr>
        <sz val="8"/>
        <color rgb="FF575756"/>
        <rFont val="FocoMbcp"/>
        <family val="2"/>
      </rPr>
      <t>)</t>
    </r>
  </si>
  <si>
    <t>(Componente CCP isenta das exposições em que uma instituição procede em nome de um cliente à compensação através de uma CCP) (método-padrão simplificado)</t>
  </si>
  <si>
    <t>(Exposições sobre empréstimos de fomento sub-rogados por bancos (ou unidades) de desenvolvimento não públicos excluídas)</t>
  </si>
  <si>
    <t>Média dos valores diários dos ativos de SFT em termos brutos, após ajustamento para operações contabilísticas de venda e líquidos dos montantes das contas a pagar e a receber em numerário associadas</t>
  </si>
  <si>
    <r>
      <rPr>
        <i/>
        <sz val="8"/>
        <color rgb="FF575756"/>
        <rFont val="FocoMbcp"/>
        <family val="2"/>
      </rPr>
      <t>Swaps</t>
    </r>
    <r>
      <rPr>
        <sz val="8"/>
        <color rgb="FF575756"/>
        <rFont val="FocoMbcp"/>
        <family val="2"/>
      </rPr>
      <t xml:space="preserve"> de risco de incumprimento uninominais</t>
    </r>
  </si>
  <si>
    <r>
      <rPr>
        <i/>
        <sz val="8"/>
        <color rgb="FF575756"/>
        <rFont val="FocoMbcp"/>
        <family val="2"/>
      </rPr>
      <t>Swaps</t>
    </r>
    <r>
      <rPr>
        <sz val="8"/>
        <color rgb="FF575756"/>
        <rFont val="FocoMbcp"/>
        <family val="2"/>
      </rPr>
      <t xml:space="preserve"> de risco de incumprimento indiciais</t>
    </r>
  </si>
  <si>
    <r>
      <rPr>
        <i/>
        <sz val="8"/>
        <color rgb="FF575756"/>
        <rFont val="FocoMbcp"/>
        <family val="2"/>
      </rPr>
      <t>Swaps</t>
    </r>
    <r>
      <rPr>
        <sz val="8"/>
        <color rgb="FF575756"/>
        <rFont val="FocoMbcp"/>
        <family val="2"/>
      </rPr>
      <t xml:space="preserve"> de retorno total</t>
    </r>
  </si>
  <si>
    <t>Modelo EU CCR4 – Método IRB – exposições ao CCR por classes de exposição e escala de PD</t>
  </si>
  <si>
    <r>
      <t xml:space="preserve">Produtos </t>
    </r>
    <r>
      <rPr>
        <b/>
        <i/>
        <sz val="8"/>
        <color rgb="FF575756"/>
        <rFont val="FocoMbcp"/>
        <family val="2"/>
      </rPr>
      <t>Outright</t>
    </r>
  </si>
  <si>
    <t>Titularização (risco específico)</t>
  </si>
  <si>
    <t>EU LIQB</t>
  </si>
  <si>
    <t>(a)</t>
  </si>
  <si>
    <t>(b)</t>
  </si>
  <si>
    <t>(c)</t>
  </si>
  <si>
    <t>(d)</t>
  </si>
  <si>
    <t>(e)</t>
  </si>
  <si>
    <t>(f)</t>
  </si>
  <si>
    <t>(g)</t>
  </si>
  <si>
    <t>Explicações sobre os principais fatores determinantes dos resultados do cálculo do LCR e sobre a evolução do contributo dos elementos utilizados no cálculo do LCR ao longo do tempo</t>
  </si>
  <si>
    <t>Explicações sobre a evolução do LCR ao longo do tempo</t>
  </si>
  <si>
    <t>Explicações sobre a concentração efetiva das fontes de financiamento</t>
  </si>
  <si>
    <t>Descrição pormenoriazda da composição da reserva de liquidez da instituição</t>
  </si>
  <si>
    <t>Exposições sobre derivados e potenciais acionamentos de caução</t>
  </si>
  <si>
    <t>Incongruência de divisas no LCR</t>
  </si>
  <si>
    <t>Outros elementos, no cálculo do LCR, que não figuram no modelo para a divulgação do LCR mas que a instituição considera relevantes para o seu perfil de liquidez</t>
  </si>
  <si>
    <t>de acordo com o artigo 451.º-A, n.º 2, do CRR</t>
  </si>
  <si>
    <t>Quadro EU LIQB - Informação qualitativa sobre o LCR, que complementa o modelo EU LIQ1</t>
  </si>
  <si>
    <t>Informação qualitativa sobre o LCR</t>
  </si>
  <si>
    <t>Divulgação de Disciplina de Mercado Junho 2022</t>
  </si>
  <si>
    <t>30 jun 2022</t>
  </si>
  <si>
    <t>T
(30/06/2022)</t>
  </si>
  <si>
    <t>T-1 
(31/03/2022)</t>
  </si>
  <si>
    <t>T-2
(31/12/2021)</t>
  </si>
  <si>
    <t>T-3
(30/09/2021)</t>
  </si>
  <si>
    <t>30 Jun 2022</t>
  </si>
  <si>
    <t>31 Dec 2021</t>
  </si>
  <si>
    <t>31 Dez 2021</t>
  </si>
  <si>
    <t>30 Set 2021</t>
  </si>
  <si>
    <t>41;43</t>
  </si>
  <si>
    <t>14;18</t>
  </si>
  <si>
    <t>14, 20, 21</t>
  </si>
  <si>
    <t>26, 45</t>
  </si>
  <si>
    <t>48, 49</t>
  </si>
  <si>
    <t>2;3</t>
  </si>
  <si>
    <t>2;3;11;14</t>
  </si>
  <si>
    <t>5a</t>
  </si>
  <si>
    <t>4, 5</t>
  </si>
  <si>
    <t>34, 35</t>
  </si>
  <si>
    <t>O rácio regulamentar de Cobertura de Liquidez do Grupo (LCR) em junho de 2022 situou-se em 261%, confortavelmente acima dos requisitos internos e regulatórios, suportado por carteiras de ativos de elevada liquidez em valor compatível com a gestão prudente da liquidez de curto prazo do Grupo.
Os principais impulsionadores foram a sólida base de financiamento do Grupo BCP assente em depósitos de retalho considerados estáveis por natureza, gerando um nível reduzido de outflows. Por outro lado, apesar do wholesale funding apresentar uma estabilidade inferior, originando potencialmente outflows superiores, é efetuada uma gestão adequada dos mismatches de maturidades. O buffer de liquidez é composto essencialmente, por ativos de Nível 1, assentes em dívida pública soberana e depósito junto dos bancos centrais.</t>
  </si>
  <si>
    <t>O financiamento do modelo de negócio das operações do Grupo BCP assenta essencialmente nos depósitos de clientes do retalho, dotados de elevada de estabilidade, complementados por depósitos corporate e de entidades financeiras suportando sobretudo relações operacionais. A concentração dos maiores depositantes tem vindo a reduzir-se materialmente nos últimos anos nas maiores operações do Grupo, apresentando atualmente valores muito confortáveis. Os recursos colateralizados de longo prazo, de que são exemplo as TLTRO junto do BCE, as emissões de obrigações hipotecárias e os empréstimos junto do BEI, têm contribuído para a base de financiamento estável do Grupo. Os títulos de dívida sénior e as emissões subordinadas que concorrem, em parte, para o capital regulamentar, completam e elevam o nível de diversificação das fontes de financiamento wholesale que, no seu conjunto, não apresenta quaisquer concentrações materiais de refinanciamento nos próximos anos.</t>
  </si>
  <si>
    <t>A reserva de liquidez do Grupo consiste em depósitos junto do banco central, títulos de dívida pública emitidos sobretudo por países europeus, títulos emitidos por empresas. A maior parte da reserva de liquidez consiste em títulos de Nível 1 sob as regras do LCR, definidos como Ativos Líquidos de Elevada Qualidade (“HQLA”). O Grupo BCP dispõe de uma reserva de liquidez adicional composta por ativos elegíveis junto de bancos centrais não HQLA (obrigações hipotecárias retidas e listas de crédito) que estão disponíveis para utilização imediata como colateral para obtenção de financiamento adicional junto do BCE e são reconhecidos no mercado de repo no primeiro caso. O Banco define para os indicadores de risco de liquidez limiares internos acima do requisito regulamentar, que monitoriza de forma a assegurar uma gestão prudente do risco incorrido pelo Grupo tanto a curto como a médio prazo.</t>
  </si>
  <si>
    <t>As transações de derivados realizados pelo Grupo BCP são na sua grande maioria efetuadas ao abrigo de contratos de garantia que asseguram a cobertura de risco de crédito associado a variações do valor de mercado dessas transações. As entidades do Grupo incluem o risco de liquidez, considerando os impactos de um cenário de mercado adverso que leva a mudanças nos valores de mercado dos derivados, levando à criação de necessidades de liquidez adicionais devido a necessidades de cobertura/reposição de colaterais. Na abordagem do LCR, este requisito adicional de liquidez é apurado pela observação histórica da variação líquida mais significativa destes colaterais (entre valores a receber e a pagar), no sentido de acréscimo de utilização de liquidez por estes colaterais em intervalos de 30 dias de calendário, nos últimos 24 meses.</t>
  </si>
  <si>
    <t>O Grupo BCP monitoriza as divisas significativas (onde passivos &gt; 5% do total do passivo) e respetiva reserva de liquidez e saídas líquidas de caixa. Apenas as moedas EUR e PLN têm um montante significativo de financiamento obtido, maioritariamente devido à atividade em Portugal e a registada pela subsidiária na Polónia, que se revelou relevante ao nível do Grupo. O rácio de cobertura de liquidez em EUR e PLN está significativamente acima dos 100% exigidos.</t>
  </si>
  <si>
    <t>Nenhum item relevante no cálculo de LCR foi excluido do modelo de divulgação do LCR</t>
  </si>
  <si>
    <t>-</t>
  </si>
  <si>
    <t/>
  </si>
  <si>
    <t>Modelo EU CR10.5</t>
  </si>
  <si>
    <t>Exposições em títulos de capital abrangidas pelo método de ponderação do risco simples</t>
  </si>
  <si>
    <r>
      <t xml:space="preserve">Exposições sobre </t>
    </r>
    <r>
      <rPr>
        <i/>
        <sz val="9"/>
        <color rgb="FF575756"/>
        <rFont val="FocoMbcp"/>
        <family val="2"/>
      </rPr>
      <t>Private equity</t>
    </r>
  </si>
  <si>
    <t>Exposições sobre títulos de capital cotados em Bolsa</t>
  </si>
  <si>
    <t xml:space="preserve">Exposições sobre outros títulos de capital </t>
  </si>
  <si>
    <t>Aumento de 6bps nas taxas das obrigações alemãs 9, 10 anos</t>
  </si>
  <si>
    <t xml:space="preserve">A reavaliação dos certificados DMA não é recalculada com base no preço à vista do subjacente. Portanto, estão sujeitos a diferenças nas horas de registo de preços entre futuros e certificados.
Devido a isso, o resultado muito positivo do conjunto de itens cobertos/itens de cobertura verificados nesses certificados em jan/03 foi compensado por um resultado muito negativo em jan/04.  </t>
  </si>
  <si>
    <t>Perdas em futuros IR da Alemanha e Itália</t>
  </si>
  <si>
    <t>Taxas de juro</t>
  </si>
  <si>
    <t>Perdas em dívida soberana portuguesa e italiana e em futuros ID da Alemanha e Itália</t>
  </si>
  <si>
    <t>Perdas na cobertura de USD FX de certificados SP500 &amp; NASDAQ</t>
  </si>
  <si>
    <t xml:space="preserve">Vértice Principal Desvalorização de 1,8% do MZN - Vértices Secundários Desvalorização de 1,5% do USD, desvalorização de 1,2% da GBP, valorização de 3,8% do PLN, aumento de 13pb das taxas de títulos alemães de 10 anos e de 10pb de taxas de títulos italianos de 9 anos.   </t>
  </si>
  <si>
    <t>Aumento de 6pb nas taxas das obrigações alemãs 9, 10 anos</t>
  </si>
  <si>
    <t>Vértice Principal Desvalorização de 1,2% do MZN - Vértice Secundário aumento de 15bp das taxas de Swap do Reino Unido a 2 anos</t>
  </si>
  <si>
    <t xml:space="preserve"> Valorização do EUR face ao MZN (1,24%), o que originou uma perda de 816,6 milhares de euros na posição do BCP África SGPS. Perdas de 469 mil euros na DMA, essencialmente concentradas em certificados do NASDAQ e do S&amp;P500.    </t>
  </si>
  <si>
    <t>Losses on MSCI World certificate, IR desk's Bonds &amp; Futures and losses due to appreciation of EUR relative to main currencies.</t>
  </si>
  <si>
    <t>Data</t>
  </si>
  <si>
    <t>Key Driver da exceção</t>
  </si>
  <si>
    <t>EU IRRBB1</t>
  </si>
  <si>
    <t xml:space="preserve">According to Art. 446 CRR: </t>
  </si>
  <si>
    <t>Institutions shall disclose the approaches for the assessment of own funds requirements for operational risk that the institution qualifies for</t>
  </si>
  <si>
    <t>a description of the methodology set out in Article 312(2), if used by the institution, including a discussion of relevant internal and external factors considered in the institution's measurement approach</t>
  </si>
  <si>
    <t>and in the case of partial use, the scope and coverage of the different methodologies used.</t>
  </si>
  <si>
    <t>Supervisory shock scenarios</t>
  </si>
  <si>
    <t>52a</t>
  </si>
  <si>
    <t>Dez 22</t>
  </si>
  <si>
    <t>Jun 22</t>
  </si>
  <si>
    <t>Modelo EU IRRBB1 -Riscos de taxa de juro das atividades não incluídas na carteira de negociação</t>
  </si>
  <si>
    <t>Riscos de taxa de juro das atividades não incluídas na carteira de negociação</t>
  </si>
  <si>
    <t>Movimento paralelo ascendente</t>
  </si>
  <si>
    <t>Movimento paralelo descendente</t>
  </si>
  <si>
    <t>Aumento da inclinação da curva</t>
  </si>
  <si>
    <t>Diminuição da inclinação da curva</t>
  </si>
  <si>
    <t>Taxas a curto prazo em alta</t>
  </si>
  <si>
    <t>Taxas a curto prazo em baixa</t>
  </si>
  <si>
    <t>Alterações do valor económico do capital próprio</t>
  </si>
  <si>
    <t>Alterações dos resultados líquidos de juros</t>
  </si>
  <si>
    <t xml:space="preserve">Em conformidade com o disposto no artigo 448 do Regulamento de Requisitos de Capital 2013/2013/EU, conjugado com o artigo 84 da Diretiva de Requisitos de Capital 2013/36/UE, o quadro acima apresenta a evolução dos indicadores do IRRBB baseados no valor económico do capital próprio (EVE) e resultados de margem financeira (NII), entre 31 de dezembro de 2021 e 30 de junho de 2022. 
Com o objetivo de monitorizar o impacto da variação das taxas de juro na métrica de EVE, seis cenários de choque são aplicados mensalmente sobre as taxas de juro, considerando exposições em todas as moedas em balanço. No que se refere à avaliação do NII, dois cenários de choque paralelo são calculados trimestralmente, para o mesmo universo. 
A exposição do Banco à variação das taxas de juros é, em geral, menor em Junho de 22 do que a observada em Dezembro de 21. As métricas de EVE e NII do Grupo apresentam um impacto negativo resultante da exposição a movimentos descendentes das taxas de juro nas posições denominadas em EUR e PLN. O acréscimo do impacto do cenário de choque paralelo negativo observado em Junho de 2022 resulta do aumento dos níveis das taxas de juros que reduziram o efeito da aplicação de limites mínimos regulamentares (EBA/GL/2018/02 par. 115 (k)) para o nível das taxas juros resultantes dos choques previstos. 
Embora apenas o EUR e PLN sejam definidas como moedas materiais pelo respetivo processo de avaliação, todas as moedas são consideradas no framework de Medição e Controle do IRRBB do Grupo (os valores reportados consideram a agregação de exposições para todas as moedas através da soma dos impactos individuais). 
Relativamente aos principais pressupostos de modelação utilizados para a análise da opcionalidade comportamental da carteira de depósitos sem maturidade definida (NMDs) em Portugal, o modelo econométrico em vigor atribui um perfil de maturidade à componente estável dos NMDs que não excede os 5 anos em termos médios, para os segmentos retalho e corporate, de acordo com a projeção das variáveis macroeconómicas relevantes.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</si>
</sst>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quot;£&quot;#,##0;[Red]\-&quot;£&quot;#,##0"/>
    <numFmt numFmtId="165" formatCode="_-* #,##0.00_-;\-* #,##0.00_-;_-* &quot;-&quot;??_-;_-@_-"/>
    <numFmt numFmtId="166" formatCode="0.0%"/>
    <numFmt numFmtId="167" formatCode="#,##0\ \ "/>
    <numFmt numFmtId="168" formatCode="_-* #,##0_-;\-* #,##0_-;_-* &quot;-&quot;??_-;_-@_-"/>
    <numFmt numFmtId="169" formatCode="#,##0_ ;\-#,##0\ "/>
    <numFmt numFmtId="170" formatCode="0.0"/>
    <numFmt numFmtId="171" formatCode="#,##0.0"/>
  </numFmts>
  <fonts count="112">
    <font>
      <sz val="11"/>
      <color theme="1"/>
      <name val="Calibri"/>
      <family val="2"/>
      <scheme val="minor"/>
    </font>
    <font>
      <sz val="11"/>
      <color theme="1"/>
      <name val="Trebuchet MS"/>
      <family val="2"/>
    </font>
    <font>
      <b/>
      <sz val="20"/>
      <name val="Arial"/>
      <family val="2"/>
    </font>
    <font>
      <sz val="10"/>
      <name val="Arial"/>
      <family val="2"/>
    </font>
    <font>
      <b/>
      <sz val="12"/>
      <name val="Arial"/>
      <family val="2"/>
    </font>
    <font>
      <u/>
      <sz val="11"/>
      <color theme="10"/>
      <name val="Calibri"/>
      <family val="2"/>
      <scheme val="minor"/>
    </font>
    <font>
      <sz val="11"/>
      <color theme="1"/>
      <name val="Calibri"/>
      <family val="2"/>
      <scheme val="minor"/>
    </font>
    <font>
      <sz val="11"/>
      <color theme="1"/>
      <name val="Calibri"/>
      <family val="2"/>
      <charset val="238"/>
      <scheme val="minor"/>
    </font>
    <font>
      <sz val="9"/>
      <name val="FocoMbcp"/>
      <family val="2"/>
    </font>
    <font>
      <sz val="11"/>
      <name val="FocoMbcp"/>
      <family val="2"/>
    </font>
    <font>
      <b/>
      <sz val="11"/>
      <name val="FocoMbcp"/>
      <family val="2"/>
    </font>
    <font>
      <sz val="10"/>
      <name val="FocoMbcp"/>
      <family val="2"/>
    </font>
    <font>
      <b/>
      <sz val="10"/>
      <name val="FocoMbcp"/>
      <family val="2"/>
    </font>
    <font>
      <b/>
      <sz val="14"/>
      <color rgb="FFD1005D"/>
      <name val="FocoMbcp"/>
      <family val="2"/>
    </font>
    <font>
      <sz val="9"/>
      <color theme="1"/>
      <name val="FocoMbcp"/>
      <family val="2"/>
    </font>
    <font>
      <sz val="11"/>
      <color theme="1"/>
      <name val="FocoMbcp"/>
      <family val="2"/>
    </font>
    <font>
      <b/>
      <sz val="11"/>
      <color theme="1"/>
      <name val="FocoMbcp"/>
      <family val="2"/>
    </font>
    <font>
      <sz val="11"/>
      <color rgb="FF000000"/>
      <name val="FocoMbcp"/>
      <family val="2"/>
    </font>
    <font>
      <b/>
      <sz val="11"/>
      <color rgb="FF000000"/>
      <name val="FocoMbcp"/>
      <family val="2"/>
    </font>
    <font>
      <sz val="11"/>
      <color rgb="FFFF0000"/>
      <name val="FocoMbcp"/>
      <family val="2"/>
    </font>
    <font>
      <sz val="10"/>
      <color theme="1"/>
      <name val="FocoMbcp"/>
      <family val="2"/>
    </font>
    <font>
      <b/>
      <sz val="10"/>
      <color theme="1"/>
      <name val="FocoMbcp"/>
      <family val="2"/>
    </font>
    <font>
      <sz val="10"/>
      <color rgb="FF000000"/>
      <name val="FocoMbcp"/>
      <family val="2"/>
    </font>
    <font>
      <sz val="10"/>
      <color rgb="FFFF0000"/>
      <name val="FocoMbcp"/>
      <family val="2"/>
    </font>
    <font>
      <sz val="12"/>
      <color theme="1"/>
      <name val="FocoMbcp"/>
      <family val="2"/>
    </font>
    <font>
      <b/>
      <sz val="10"/>
      <color rgb="FFD1005D"/>
      <name val="FocoMbcp"/>
      <family val="2"/>
    </font>
    <font>
      <b/>
      <sz val="14"/>
      <color theme="1"/>
      <name val="FocoMbcp"/>
      <family val="2"/>
    </font>
    <font>
      <b/>
      <sz val="14"/>
      <name val="FocoMbcp"/>
      <family val="2"/>
    </font>
    <font>
      <sz val="14"/>
      <color theme="1"/>
      <name val="FocoMbcp"/>
      <family val="2"/>
    </font>
    <font>
      <b/>
      <sz val="8"/>
      <color theme="1"/>
      <name val="FocoMbcp"/>
      <family val="2"/>
    </font>
    <font>
      <sz val="8"/>
      <color theme="1"/>
      <name val="FocoMbcp"/>
      <family val="2"/>
    </font>
    <font>
      <sz val="8"/>
      <name val="FocoMbcp"/>
      <family val="2"/>
    </font>
    <font>
      <b/>
      <sz val="11"/>
      <color rgb="FFFF0000"/>
      <name val="FocoMbcp"/>
      <family val="2"/>
    </font>
    <font>
      <b/>
      <sz val="14"/>
      <color rgb="FF000000"/>
      <name val="FocoMbcp"/>
      <family val="2"/>
    </font>
    <font>
      <b/>
      <sz val="12"/>
      <color rgb="FF000000"/>
      <name val="FocoMbcp"/>
      <family val="2"/>
    </font>
    <font>
      <u/>
      <sz val="11"/>
      <color rgb="FF008080"/>
      <name val="FocoMbcp"/>
      <family val="2"/>
    </font>
    <font>
      <i/>
      <sz val="11"/>
      <name val="FocoMbcp"/>
      <family val="2"/>
    </font>
    <font>
      <sz val="8.5"/>
      <color theme="1"/>
      <name val="FocoMbcp"/>
      <family val="2"/>
    </font>
    <font>
      <sz val="16"/>
      <color theme="1"/>
      <name val="FocoMbcp"/>
      <family val="2"/>
    </font>
    <font>
      <b/>
      <sz val="16"/>
      <color theme="1"/>
      <name val="FocoMbcp"/>
      <family val="2"/>
    </font>
    <font>
      <b/>
      <sz val="12"/>
      <color theme="1"/>
      <name val="FocoMbcp"/>
      <family val="2"/>
    </font>
    <font>
      <b/>
      <sz val="18"/>
      <color rgb="FFFF0000"/>
      <name val="FocoMbcp"/>
      <family val="2"/>
    </font>
    <font>
      <i/>
      <sz val="10"/>
      <color theme="1"/>
      <name val="FocoMbcp"/>
      <family val="2"/>
    </font>
    <font>
      <sz val="8"/>
      <color rgb="FFFF0000"/>
      <name val="FocoMbcp"/>
      <family val="2"/>
    </font>
    <font>
      <sz val="18"/>
      <color theme="1"/>
      <name val="FocoMbcp"/>
      <family val="2"/>
    </font>
    <font>
      <b/>
      <sz val="16"/>
      <color rgb="FFD1005D"/>
      <name val="FocoMbcp"/>
      <family val="2"/>
    </font>
    <font>
      <b/>
      <sz val="11"/>
      <color rgb="FFD1005D"/>
      <name val="FocoMbcp"/>
      <family val="2"/>
    </font>
    <font>
      <sz val="11"/>
      <color rgb="FFD1005D"/>
      <name val="FocoMbcp"/>
      <family val="2"/>
    </font>
    <font>
      <u/>
      <sz val="10"/>
      <color rgb="FFD1005D"/>
      <name val="FocoMbcp"/>
      <family val="2"/>
    </font>
    <font>
      <sz val="10"/>
      <color rgb="FFD1005D"/>
      <name val="FocoMbcp"/>
      <family val="2"/>
    </font>
    <font>
      <sz val="8"/>
      <color rgb="FF575756"/>
      <name val="FocoMbcp"/>
      <family val="2"/>
    </font>
    <font>
      <sz val="10"/>
      <color indexed="8"/>
      <name val="Helvetica Neue"/>
    </font>
    <font>
      <b/>
      <sz val="8"/>
      <color rgb="FF575756"/>
      <name val="FocoMbcp"/>
      <family val="2"/>
    </font>
    <font>
      <sz val="10"/>
      <color indexed="9"/>
      <name val="FocoMbcp"/>
      <family val="2"/>
    </font>
    <font>
      <b/>
      <sz val="10"/>
      <color indexed="9"/>
      <name val="FocoMbcp"/>
      <family val="2"/>
    </font>
    <font>
      <b/>
      <sz val="9"/>
      <color rgb="FFD1005D"/>
      <name val="FocoMbcp"/>
      <family val="2"/>
    </font>
    <font>
      <b/>
      <sz val="9"/>
      <color indexed="9"/>
      <name val="FocoMbcp"/>
      <family val="2"/>
    </font>
    <font>
      <sz val="9"/>
      <color theme="1" tint="0.34998626667073579"/>
      <name val="FocoMbcp"/>
      <family val="2"/>
    </font>
    <font>
      <sz val="8"/>
      <color theme="1" tint="0.34998626667073579"/>
      <name val="FocoMbcp Light"/>
      <family val="2"/>
    </font>
    <font>
      <sz val="9"/>
      <color theme="1" tint="0.34998626667073579"/>
      <name val="Trebuchet MS"/>
      <family val="2"/>
    </font>
    <font>
      <sz val="8"/>
      <name val="FocoMbcp Light"/>
      <family val="2"/>
    </font>
    <font>
      <sz val="11"/>
      <color rgb="FF575756"/>
      <name val="FocoMbcp"/>
      <family val="2"/>
    </font>
    <font>
      <sz val="8"/>
      <color theme="1" tint="0.249977111117893"/>
      <name val="FocoMbcp"/>
      <family val="2"/>
    </font>
    <font>
      <sz val="7"/>
      <color rgb="FF575756"/>
      <name val="FocoMbcp Light"/>
      <family val="2"/>
    </font>
    <font>
      <b/>
      <sz val="10"/>
      <color rgb="FF575756"/>
      <name val="FocoMbcp"/>
      <family val="2"/>
    </font>
    <font>
      <sz val="10"/>
      <name val="Arial Rounded MT Bold"/>
      <family val="2"/>
    </font>
    <font>
      <sz val="11"/>
      <color rgb="FF000000"/>
      <name val="Trebuchet MS"/>
      <family val="2"/>
    </font>
    <font>
      <u/>
      <sz val="10"/>
      <color theme="10"/>
      <name val="Arial"/>
      <family val="2"/>
    </font>
    <font>
      <b/>
      <sz val="10"/>
      <name val="Arial"/>
      <family val="2"/>
    </font>
    <font>
      <u/>
      <sz val="9"/>
      <color rgb="FFD1005D"/>
      <name val="FocoMbcp"/>
      <family val="2"/>
    </font>
    <font>
      <b/>
      <i/>
      <sz val="10"/>
      <color rgb="FFD1005D"/>
      <name val="FocoMbcp"/>
      <family val="2"/>
    </font>
    <font>
      <b/>
      <i/>
      <sz val="10"/>
      <color rgb="FFD1005D"/>
      <name val="Calibri"/>
      <family val="2"/>
      <scheme val="minor"/>
    </font>
    <font>
      <b/>
      <i/>
      <sz val="10"/>
      <color theme="1"/>
      <name val="FocoMbcp"/>
      <family val="2"/>
    </font>
    <font>
      <b/>
      <sz val="8"/>
      <name val="FocoMbcp"/>
      <family val="2"/>
    </font>
    <font>
      <sz val="14"/>
      <color rgb="FFD1005D"/>
      <name val="FocoMbcp"/>
      <family val="2"/>
    </font>
    <font>
      <b/>
      <i/>
      <sz val="10"/>
      <color rgb="FF575756"/>
      <name val="FocoMbcp"/>
      <family val="2"/>
    </font>
    <font>
      <sz val="10"/>
      <color rgb="FF575756"/>
      <name val="FocoMbcp"/>
      <family val="2"/>
    </font>
    <font>
      <sz val="10"/>
      <color rgb="FF575756"/>
      <name val="FocoMbcp Light"/>
      <family val="2"/>
    </font>
    <font>
      <b/>
      <sz val="22"/>
      <color rgb="FFD1005D"/>
      <name val="FocoMbcp"/>
      <family val="2"/>
    </font>
    <font>
      <b/>
      <sz val="12"/>
      <color rgb="FFD1005D"/>
      <name val="FocoMbcp"/>
      <family val="2"/>
    </font>
    <font>
      <b/>
      <sz val="12"/>
      <color theme="1" tint="0.499984740745262"/>
      <name val="FocoMbcp"/>
      <family val="2"/>
    </font>
    <font>
      <b/>
      <u/>
      <sz val="10"/>
      <color rgb="FFD1005D"/>
      <name val="FocoMbcp"/>
      <family val="2"/>
    </font>
    <font>
      <i/>
      <sz val="10"/>
      <color rgb="FF575756"/>
      <name val="FocoMbcp"/>
      <family val="2"/>
    </font>
    <font>
      <sz val="9"/>
      <color rgb="FF575756"/>
      <name val="FocoMbcp"/>
      <family val="2"/>
    </font>
    <font>
      <b/>
      <sz val="9"/>
      <color rgb="FF575756"/>
      <name val="FocoMbcp"/>
      <family val="2"/>
    </font>
    <font>
      <i/>
      <sz val="11"/>
      <color rgb="FF575756"/>
      <name val="FocoMbcp"/>
      <family val="2"/>
    </font>
    <font>
      <b/>
      <sz val="11"/>
      <color rgb="FF575756"/>
      <name val="FocoMbcp"/>
      <family val="2"/>
    </font>
    <font>
      <b/>
      <strike/>
      <sz val="10"/>
      <color theme="0" tint="-0.249977111117893"/>
      <name val="FocoMbcp"/>
      <family val="2"/>
    </font>
    <font>
      <sz val="8"/>
      <color rgb="FF575756"/>
      <name val="Arial"/>
      <family val="2"/>
    </font>
    <font>
      <u/>
      <sz val="8"/>
      <color rgb="FF575756"/>
      <name val="FocoMbcp"/>
      <family val="2"/>
    </font>
    <font>
      <sz val="12"/>
      <color rgb="FF575756"/>
      <name val="FocoMbcp"/>
      <family val="2"/>
    </font>
    <font>
      <sz val="8"/>
      <color rgb="FF575756"/>
      <name val="Calibri"/>
      <family val="2"/>
      <scheme val="minor"/>
    </font>
    <font>
      <b/>
      <sz val="8"/>
      <color rgb="FF575756"/>
      <name val="Calibri"/>
      <family val="2"/>
      <scheme val="minor"/>
    </font>
    <font>
      <b/>
      <sz val="8"/>
      <color rgb="FFD1005D"/>
      <name val="FocoMbcp"/>
      <family val="2"/>
    </font>
    <font>
      <i/>
      <sz val="8"/>
      <color rgb="FF575756"/>
      <name val="FocoMbcp"/>
      <family val="2"/>
    </font>
    <font>
      <b/>
      <i/>
      <sz val="8"/>
      <color theme="1"/>
      <name val="FocoMbcp"/>
      <family val="2"/>
    </font>
    <font>
      <b/>
      <i/>
      <sz val="8"/>
      <color theme="1" tint="0.499984740745262"/>
      <name val="FocoMbcp"/>
      <family val="2"/>
    </font>
    <font>
      <sz val="8"/>
      <color theme="1" tint="0.499984740745262"/>
      <name val="FocoMbcp"/>
      <family val="2"/>
    </font>
    <font>
      <sz val="8"/>
      <color rgb="FF000000"/>
      <name val="FocoMbcp"/>
      <family val="2"/>
    </font>
    <font>
      <strike/>
      <sz val="8"/>
      <color rgb="FF575756"/>
      <name val="FocoMbcp"/>
      <family val="2"/>
    </font>
    <font>
      <vertAlign val="superscript"/>
      <sz val="8"/>
      <color rgb="FF575756"/>
      <name val="FocoMbcp"/>
      <family val="2"/>
    </font>
    <font>
      <sz val="10"/>
      <color rgb="FF575756"/>
      <name val="Arial"/>
      <family val="2"/>
    </font>
    <font>
      <u/>
      <sz val="10"/>
      <color rgb="FF575756"/>
      <name val="FocoMbcp"/>
      <family val="2"/>
    </font>
    <font>
      <b/>
      <sz val="7.5"/>
      <color rgb="FF575756"/>
      <name val="FocoMbcp"/>
      <family val="2"/>
    </font>
    <font>
      <sz val="9"/>
      <color rgb="FF575756"/>
      <name val="FocoMbcp Light"/>
      <family val="2"/>
    </font>
    <font>
      <b/>
      <i/>
      <sz val="8"/>
      <color rgb="FF575756"/>
      <name val="FocoMbcp"/>
      <family val="2"/>
    </font>
    <font>
      <b/>
      <sz val="8"/>
      <color rgb="FF575756"/>
      <name val="FocoMbcp"/>
      <family val="2"/>
    </font>
    <font>
      <i/>
      <sz val="9"/>
      <color rgb="FF575756"/>
      <name val="FocoMbcp"/>
      <family val="2"/>
    </font>
    <font>
      <sz val="11"/>
      <color rgb="FF0070C0"/>
      <name val="FocoMbcp"/>
      <family val="2"/>
    </font>
    <font>
      <b/>
      <u/>
      <sz val="11"/>
      <color rgb="FFD1005D"/>
      <name val="Calibri"/>
      <family val="2"/>
      <scheme val="minor"/>
    </font>
    <font>
      <sz val="8"/>
      <color indexed="10"/>
      <name val="FocoMbcp"/>
      <family val="2"/>
    </font>
    <font>
      <sz val="10"/>
      <color theme="1" tint="0.249977111117893"/>
      <name val="FocoMbcp"/>
      <family val="2"/>
    </font>
  </fonts>
  <fills count="11">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FFFF"/>
        <bgColor indexed="64"/>
      </patternFill>
    </fill>
    <fill>
      <patternFill patternType="solid">
        <fgColor theme="0"/>
        <bgColor indexed="64"/>
      </patternFill>
    </fill>
    <fill>
      <patternFill patternType="solid">
        <fgColor theme="2"/>
        <bgColor indexed="64"/>
      </patternFill>
    </fill>
    <fill>
      <patternFill patternType="solid">
        <fgColor rgb="FFFFFFFF"/>
        <bgColor rgb="FF000000"/>
      </patternFill>
    </fill>
    <fill>
      <patternFill patternType="solid">
        <fgColor rgb="FFBFBFBF"/>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bottom style="thin">
        <color rgb="FFD1005D"/>
      </bottom>
      <diagonal/>
    </border>
    <border>
      <left/>
      <right/>
      <top style="thin">
        <color rgb="FFD1005D"/>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top/>
      <bottom style="medium">
        <color rgb="FFD1005D"/>
      </bottom>
      <diagonal/>
    </border>
    <border>
      <left/>
      <right/>
      <top/>
      <bottom style="thin">
        <color rgb="FFBFBFBF"/>
      </bottom>
      <diagonal/>
    </border>
    <border>
      <left/>
      <right/>
      <top style="thin">
        <color rgb="FFBFBFBF"/>
      </top>
      <bottom style="thin">
        <color rgb="FFBFBFBF"/>
      </bottom>
      <diagonal/>
    </border>
    <border>
      <left/>
      <right/>
      <top style="thin">
        <color rgb="FFBFBFBF"/>
      </top>
      <bottom style="medium">
        <color rgb="FFD1005D"/>
      </bottom>
      <diagonal/>
    </border>
    <border>
      <left/>
      <right/>
      <top style="thin">
        <color rgb="FFBFBFBF"/>
      </top>
      <bottom/>
      <diagonal/>
    </border>
    <border>
      <left/>
      <right/>
      <top style="thin">
        <color rgb="FFD1005D"/>
      </top>
      <bottom style="medium">
        <color rgb="FFD1005D"/>
      </bottom>
      <diagonal/>
    </border>
    <border>
      <left/>
      <right/>
      <top style="thin">
        <color rgb="FFD1005D"/>
      </top>
      <bottom style="thin">
        <color rgb="FFBFBFBF"/>
      </bottom>
      <diagonal/>
    </border>
    <border>
      <left/>
      <right/>
      <top style="thin">
        <color rgb="FFD1005D"/>
      </top>
      <bottom style="thin">
        <color rgb="FFD1005D"/>
      </bottom>
      <diagonal/>
    </border>
    <border>
      <left/>
      <right/>
      <top style="medium">
        <color rgb="FFD1005D"/>
      </top>
      <bottom style="thin">
        <color rgb="FFBFBFBF"/>
      </bottom>
      <diagonal/>
    </border>
    <border>
      <left/>
      <right/>
      <top style="medium">
        <color rgb="FFD1005D"/>
      </top>
      <bottom style="thin">
        <color rgb="FFD1005D"/>
      </bottom>
      <diagonal/>
    </border>
    <border>
      <left/>
      <right/>
      <top style="thin">
        <color rgb="FFBFBFBF"/>
      </top>
      <bottom style="thin">
        <color rgb="FFD1005D"/>
      </bottom>
      <diagonal/>
    </border>
    <border>
      <left style="thin">
        <color rgb="FFD1005D"/>
      </left>
      <right style="thin">
        <color rgb="FFD1005D"/>
      </right>
      <top style="thin">
        <color rgb="FFD1005D"/>
      </top>
      <bottom style="thin">
        <color rgb="FFD1005D"/>
      </bottom>
      <diagonal/>
    </border>
    <border>
      <left style="thin">
        <color rgb="FFD1005D"/>
      </left>
      <right style="thin">
        <color rgb="FFD1005D"/>
      </right>
      <top style="thin">
        <color rgb="FFD1005D"/>
      </top>
      <bottom/>
      <diagonal/>
    </border>
    <border>
      <left style="thin">
        <color rgb="FFD1005D"/>
      </left>
      <right style="thin">
        <color rgb="FFD1005D"/>
      </right>
      <top/>
      <bottom/>
      <diagonal/>
    </border>
    <border>
      <left/>
      <right/>
      <top style="medium">
        <color rgb="FFD1005D"/>
      </top>
      <bottom style="medium">
        <color rgb="FFD1005D"/>
      </bottom>
      <diagonal/>
    </border>
    <border>
      <left style="thin">
        <color rgb="FFD1005D"/>
      </left>
      <right/>
      <top style="thin">
        <color rgb="FFD1005D"/>
      </top>
      <bottom/>
      <diagonal/>
    </border>
    <border>
      <left/>
      <right style="thin">
        <color rgb="FFD1005D"/>
      </right>
      <top style="thin">
        <color rgb="FFD1005D"/>
      </top>
      <bottom style="thin">
        <color rgb="FFD1005D"/>
      </bottom>
      <diagonal/>
    </border>
    <border>
      <left style="thin">
        <color rgb="FFD1005D"/>
      </left>
      <right style="thin">
        <color rgb="FFD1005D"/>
      </right>
      <top/>
      <bottom style="medium">
        <color rgb="FFD1005D"/>
      </bottom>
      <diagonal/>
    </border>
    <border>
      <left/>
      <right/>
      <top style="medium">
        <color rgb="FFD1005D"/>
      </top>
      <bottom/>
      <diagonal/>
    </border>
    <border>
      <left/>
      <right style="thin">
        <color rgb="FFD1005D"/>
      </right>
      <top style="thin">
        <color rgb="FFD1005D"/>
      </top>
      <bottom style="medium">
        <color rgb="FFD1005D"/>
      </bottom>
      <diagonal/>
    </border>
    <border>
      <left style="thin">
        <color rgb="FFD1005D"/>
      </left>
      <right/>
      <top style="thin">
        <color rgb="FFD1005D"/>
      </top>
      <bottom style="medium">
        <color rgb="FFD1005D"/>
      </bottom>
      <diagonal/>
    </border>
    <border>
      <left style="thin">
        <color rgb="FFD1005D"/>
      </left>
      <right/>
      <top style="thin">
        <color rgb="FFD1005D"/>
      </top>
      <bottom style="thin">
        <color rgb="FFD1005D"/>
      </bottom>
      <diagonal/>
    </border>
    <border>
      <left style="thin">
        <color rgb="FFD1005D"/>
      </left>
      <right/>
      <top/>
      <bottom style="medium">
        <color rgb="FFD1005D"/>
      </bottom>
      <diagonal/>
    </border>
    <border>
      <left style="thin">
        <color rgb="FFD1005D"/>
      </left>
      <right style="thin">
        <color rgb="FFD1005D"/>
      </right>
      <top style="thin">
        <color rgb="FFD1005D"/>
      </top>
      <bottom style="medium">
        <color rgb="FFD1005D"/>
      </bottom>
      <diagonal/>
    </border>
    <border>
      <left/>
      <right/>
      <top style="thin">
        <color rgb="FFD1005D"/>
      </top>
      <bottom style="thick">
        <color rgb="FFD1005D"/>
      </bottom>
      <diagonal/>
    </border>
    <border>
      <left/>
      <right/>
      <top style="thick">
        <color rgb="FFD1005D"/>
      </top>
      <bottom style="thin">
        <color rgb="FFD1005D"/>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top style="thin">
        <color theme="0" tint="-0.499984740745262"/>
      </top>
      <bottom style="thin">
        <color theme="0" tint="-0.499984740745262"/>
      </bottom>
      <diagonal/>
    </border>
    <border>
      <left/>
      <right/>
      <top style="thin">
        <color theme="0" tint="-0.499984740745262"/>
      </top>
      <bottom style="medium">
        <color rgb="FFD1005D"/>
      </bottom>
      <diagonal/>
    </border>
    <border>
      <left/>
      <right/>
      <top/>
      <bottom style="thin">
        <color theme="0" tint="-0.499984740745262"/>
      </bottom>
      <diagonal/>
    </border>
  </borders>
  <cellStyleXfs count="34">
    <xf numFmtId="0" fontId="0" fillId="0" borderId="0"/>
    <xf numFmtId="0" fontId="2" fillId="2" borderId="2" applyNumberFormat="0" applyFill="0" applyBorder="0" applyAlignment="0" applyProtection="0">
      <alignment horizontal="left"/>
    </xf>
    <xf numFmtId="0" fontId="3" fillId="0" borderId="0">
      <alignment vertical="center"/>
    </xf>
    <xf numFmtId="0" fontId="3" fillId="0" borderId="0">
      <alignment vertical="center"/>
    </xf>
    <xf numFmtId="0" fontId="4" fillId="0" borderId="0" applyNumberFormat="0" applyFill="0" applyBorder="0" applyAlignment="0" applyProtection="0"/>
    <xf numFmtId="3" fontId="3" fillId="3" borderId="1" applyFont="0">
      <alignment horizontal="right" vertical="center"/>
      <protection locked="0"/>
    </xf>
    <xf numFmtId="0" fontId="5" fillId="0" borderId="0" applyNumberFormat="0" applyFill="0" applyBorder="0" applyAlignment="0" applyProtection="0"/>
    <xf numFmtId="9" fontId="6" fillId="0" borderId="0" applyFont="0" applyFill="0" applyBorder="0" applyAlignment="0" applyProtection="0"/>
    <xf numFmtId="0" fontId="7" fillId="0" borderId="0"/>
    <xf numFmtId="0" fontId="3" fillId="0" borderId="0"/>
    <xf numFmtId="0" fontId="3" fillId="0" borderId="0"/>
    <xf numFmtId="0" fontId="6" fillId="0" borderId="0"/>
    <xf numFmtId="0" fontId="48" fillId="0" borderId="0" applyNumberFormat="0" applyFill="0" applyBorder="0" applyAlignment="0" applyProtection="0"/>
    <xf numFmtId="0" fontId="3" fillId="0" borderId="0"/>
    <xf numFmtId="0" fontId="51" fillId="0" borderId="0" applyNumberFormat="0" applyFill="0" applyBorder="0" applyProtection="0">
      <alignment vertical="top" wrapText="1"/>
    </xf>
    <xf numFmtId="0" fontId="6" fillId="0" borderId="0"/>
    <xf numFmtId="0" fontId="3" fillId="0" borderId="0"/>
    <xf numFmtId="0" fontId="3" fillId="0" borderId="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65" fillId="0" borderId="0"/>
    <xf numFmtId="9" fontId="6" fillId="0" borderId="0" applyFont="0" applyFill="0" applyBorder="0" applyAlignment="0" applyProtection="0"/>
    <xf numFmtId="0" fontId="1" fillId="0" borderId="0"/>
    <xf numFmtId="0" fontId="1" fillId="0" borderId="0"/>
    <xf numFmtId="0" fontId="66" fillId="0" borderId="0"/>
    <xf numFmtId="0" fontId="65" fillId="0" borderId="0"/>
    <xf numFmtId="0" fontId="1" fillId="0" borderId="0"/>
    <xf numFmtId="0" fontId="67" fillId="0" borderId="0" applyNumberFormat="0" applyFill="0" applyBorder="0" applyAlignment="0" applyProtection="0"/>
    <xf numFmtId="9" fontId="1" fillId="0" borderId="0" applyFont="0" applyFill="0" applyBorder="0" applyAlignment="0" applyProtection="0"/>
    <xf numFmtId="0" fontId="68" fillId="2" borderId="3" applyFont="0" applyBorder="0">
      <alignment horizontal="center" wrapText="1"/>
    </xf>
    <xf numFmtId="165" fontId="6" fillId="0" borderId="0" applyFont="0" applyFill="0" applyBorder="0" applyAlignment="0" applyProtection="0"/>
    <xf numFmtId="0" fontId="3" fillId="0" borderId="0"/>
    <xf numFmtId="0" fontId="3" fillId="0" borderId="0"/>
  </cellStyleXfs>
  <cellXfs count="1202">
    <xf numFmtId="0" fontId="0" fillId="0" borderId="0" xfId="0"/>
    <xf numFmtId="0" fontId="9" fillId="0" borderId="0" xfId="0" applyFont="1"/>
    <xf numFmtId="0" fontId="11" fillId="0" borderId="0" xfId="0" applyFont="1"/>
    <xf numFmtId="0" fontId="13" fillId="0" borderId="0" xfId="0" applyFont="1"/>
    <xf numFmtId="0" fontId="14" fillId="0" borderId="0" xfId="0" applyFont="1"/>
    <xf numFmtId="0" fontId="15" fillId="0" borderId="0" xfId="0" applyFont="1"/>
    <xf numFmtId="0" fontId="20" fillId="0" borderId="0" xfId="0" applyFont="1"/>
    <xf numFmtId="0" fontId="24" fillId="0" borderId="0" xfId="0" applyFont="1"/>
    <xf numFmtId="0" fontId="26" fillId="0" borderId="0" xfId="0" applyFont="1"/>
    <xf numFmtId="0" fontId="15" fillId="0" borderId="0" xfId="0" applyFont="1" applyAlignment="1">
      <alignment horizontal="center" vertical="center"/>
    </xf>
    <xf numFmtId="0" fontId="28" fillId="0" borderId="0" xfId="0" applyFont="1"/>
    <xf numFmtId="0" fontId="15" fillId="0" borderId="0" xfId="0" applyFont="1" applyAlignment="1">
      <alignment vertical="center"/>
    </xf>
    <xf numFmtId="0" fontId="15" fillId="0" borderId="0" xfId="0" applyFont="1" applyAlignment="1">
      <alignment horizontal="center"/>
    </xf>
    <xf numFmtId="0" fontId="20" fillId="0" borderId="0" xfId="0" applyFont="1" applyAlignment="1">
      <alignment vertical="center"/>
    </xf>
    <xf numFmtId="0" fontId="29" fillId="0" borderId="0" xfId="0" applyFont="1" applyAlignment="1">
      <alignment horizontal="center" vertical="center" wrapText="1"/>
    </xf>
    <xf numFmtId="0" fontId="30" fillId="0" borderId="0" xfId="0" applyFont="1" applyAlignment="1">
      <alignment vertical="center"/>
    </xf>
    <xf numFmtId="0" fontId="33" fillId="0" borderId="0" xfId="0" applyFont="1" applyAlignment="1">
      <alignment vertical="center" wrapText="1"/>
    </xf>
    <xf numFmtId="0" fontId="32" fillId="0" borderId="0" xfId="0" applyFont="1"/>
    <xf numFmtId="0" fontId="18" fillId="0" borderId="0" xfId="0" applyFont="1"/>
    <xf numFmtId="0" fontId="24" fillId="0" borderId="0" xfId="0" applyFont="1" applyAlignment="1">
      <alignment vertical="center"/>
    </xf>
    <xf numFmtId="0" fontId="34" fillId="0" borderId="0" xfId="0" applyFont="1" applyAlignment="1">
      <alignment vertical="center"/>
    </xf>
    <xf numFmtId="0" fontId="17" fillId="6" borderId="0" xfId="0" applyFont="1" applyFill="1" applyAlignment="1">
      <alignment vertical="center" wrapText="1"/>
    </xf>
    <xf numFmtId="0" fontId="37" fillId="0" borderId="0" xfId="0" applyFont="1" applyAlignment="1">
      <alignment vertical="center" wrapText="1"/>
    </xf>
    <xf numFmtId="0" fontId="15" fillId="0" borderId="0" xfId="0" applyFont="1" applyAlignment="1">
      <alignment vertical="center" wrapText="1"/>
    </xf>
    <xf numFmtId="0" fontId="39" fillId="0" borderId="0" xfId="0" applyFont="1" applyAlignment="1">
      <alignment vertical="center" wrapText="1"/>
    </xf>
    <xf numFmtId="0" fontId="26" fillId="0" borderId="0" xfId="0" applyFont="1" applyAlignment="1">
      <alignment horizontal="left"/>
    </xf>
    <xf numFmtId="0" fontId="38" fillId="0" borderId="0" xfId="0" applyFont="1"/>
    <xf numFmtId="0" fontId="15" fillId="0" borderId="0" xfId="0" applyFont="1" applyAlignment="1">
      <alignment wrapText="1"/>
    </xf>
    <xf numFmtId="0" fontId="10" fillId="0" borderId="0" xfId="0" applyFont="1"/>
    <xf numFmtId="0" fontId="39" fillId="0" borderId="0" xfId="0" applyFont="1" applyAlignment="1">
      <alignment wrapText="1"/>
    </xf>
    <xf numFmtId="0" fontId="39" fillId="0" borderId="0" xfId="0" applyFont="1"/>
    <xf numFmtId="0" fontId="37" fillId="0" borderId="0" xfId="0" applyFont="1" applyAlignment="1">
      <alignment horizontal="center" vertical="center" wrapText="1"/>
    </xf>
    <xf numFmtId="0" fontId="15" fillId="0" borderId="0" xfId="0" quotePrefix="1" applyFont="1" applyAlignment="1">
      <alignment horizontal="left" vertical="center" indent="5"/>
    </xf>
    <xf numFmtId="0" fontId="30" fillId="0" borderId="0" xfId="0" applyFont="1" applyAlignment="1">
      <alignment horizontal="center" vertical="center" wrapText="1"/>
    </xf>
    <xf numFmtId="0" fontId="41" fillId="0" borderId="0" xfId="0" applyFont="1"/>
    <xf numFmtId="0" fontId="35" fillId="0" borderId="0" xfId="0" applyFont="1" applyAlignment="1">
      <alignment horizontal="center" vertical="center"/>
    </xf>
    <xf numFmtId="0" fontId="15" fillId="0" borderId="0" xfId="0" applyFont="1" applyAlignment="1">
      <alignment horizontal="left" vertical="top"/>
    </xf>
    <xf numFmtId="0" fontId="43" fillId="0" borderId="0" xfId="0" applyFont="1" applyAlignment="1">
      <alignment horizontal="center" vertical="center" wrapText="1"/>
    </xf>
    <xf numFmtId="0" fontId="44" fillId="0" borderId="0" xfId="0" applyFont="1"/>
    <xf numFmtId="0" fontId="27" fillId="0" borderId="0" xfId="0" applyFont="1"/>
    <xf numFmtId="0" fontId="16" fillId="0" borderId="0" xfId="0" applyFont="1" applyAlignment="1">
      <alignment horizontal="left"/>
    </xf>
    <xf numFmtId="0" fontId="40" fillId="0" borderId="0" xfId="0" applyFont="1" applyAlignment="1">
      <alignment vertical="center"/>
    </xf>
    <xf numFmtId="0" fontId="13" fillId="0" borderId="0" xfId="0" applyFont="1" applyAlignment="1">
      <alignment vertical="center"/>
    </xf>
    <xf numFmtId="0" fontId="40" fillId="0" borderId="0" xfId="0" applyFont="1" applyAlignment="1">
      <alignment vertical="center" wrapText="1"/>
    </xf>
    <xf numFmtId="0" fontId="9" fillId="0" borderId="0" xfId="11" applyFont="1"/>
    <xf numFmtId="0" fontId="9" fillId="0" borderId="0" xfId="11" applyFont="1" applyAlignment="1">
      <alignment horizontal="left"/>
    </xf>
    <xf numFmtId="0" fontId="31" fillId="0" borderId="0" xfId="15" applyFont="1"/>
    <xf numFmtId="0" fontId="31" fillId="0" borderId="0" xfId="11" applyFont="1"/>
    <xf numFmtId="0" fontId="31" fillId="0" borderId="0" xfId="16" applyFont="1"/>
    <xf numFmtId="0" fontId="46" fillId="0" borderId="0" xfId="16" quotePrefix="1" applyFont="1" applyAlignment="1">
      <alignment horizontal="left" vertical="center"/>
    </xf>
    <xf numFmtId="0" fontId="9" fillId="7" borderId="0" xfId="16" applyFont="1" applyFill="1" applyAlignment="1">
      <alignment horizontal="left"/>
    </xf>
    <xf numFmtId="0" fontId="31" fillId="7" borderId="0" xfId="16" applyFont="1" applyFill="1"/>
    <xf numFmtId="0" fontId="3" fillId="0" borderId="0" xfId="16"/>
    <xf numFmtId="0" fontId="46" fillId="0" borderId="0" xfId="16" applyFont="1" applyAlignment="1">
      <alignment horizontal="left" vertical="center"/>
    </xf>
    <xf numFmtId="164" fontId="53" fillId="0" borderId="0" xfId="16" applyNumberFormat="1" applyFont="1" applyAlignment="1">
      <alignment horizontal="right" vertical="center"/>
    </xf>
    <xf numFmtId="0" fontId="11" fillId="0" borderId="0" xfId="16" applyFont="1" applyAlignment="1">
      <alignment vertical="center"/>
    </xf>
    <xf numFmtId="3" fontId="11" fillId="0" borderId="0" xfId="16" applyNumberFormat="1" applyFont="1" applyAlignment="1">
      <alignment vertical="center"/>
    </xf>
    <xf numFmtId="0" fontId="54" fillId="0" borderId="0" xfId="16" applyFont="1" applyAlignment="1">
      <alignment vertical="center"/>
    </xf>
    <xf numFmtId="0" fontId="54" fillId="0" borderId="0" xfId="16" applyFont="1" applyAlignment="1">
      <alignment horizontal="left" vertical="center"/>
    </xf>
    <xf numFmtId="0" fontId="8" fillId="7" borderId="0" xfId="16" applyFont="1" applyFill="1"/>
    <xf numFmtId="0" fontId="56" fillId="7" borderId="0" xfId="16" applyFont="1" applyFill="1" applyAlignment="1">
      <alignment horizontal="left" vertical="center"/>
    </xf>
    <xf numFmtId="3" fontId="8" fillId="7" borderId="0" xfId="16" applyNumberFormat="1" applyFont="1" applyFill="1" applyAlignment="1">
      <alignment vertical="center"/>
    </xf>
    <xf numFmtId="0" fontId="57" fillId="7" borderId="0" xfId="16" applyFont="1" applyFill="1"/>
    <xf numFmtId="0" fontId="60" fillId="7" borderId="0" xfId="16" applyFont="1" applyFill="1"/>
    <xf numFmtId="0" fontId="62" fillId="7" borderId="0" xfId="16" applyFont="1" applyFill="1"/>
    <xf numFmtId="0" fontId="31" fillId="0" borderId="0" xfId="9" applyFont="1"/>
    <xf numFmtId="0" fontId="61" fillId="0" borderId="0" xfId="16" applyFont="1" applyAlignment="1">
      <alignment horizontal="left" vertical="center" wrapText="1"/>
    </xf>
    <xf numFmtId="0" fontId="46" fillId="7" borderId="0" xfId="16" applyFont="1" applyFill="1" applyAlignment="1">
      <alignment horizontal="left" wrapText="1"/>
    </xf>
    <xf numFmtId="0" fontId="55" fillId="7" borderId="0" xfId="16" applyFont="1" applyFill="1" applyAlignment="1">
      <alignment horizontal="left" wrapText="1"/>
    </xf>
    <xf numFmtId="0" fontId="63" fillId="7" borderId="0" xfId="16" applyFont="1" applyFill="1" applyAlignment="1">
      <alignment horizontal="left" vertical="top"/>
    </xf>
    <xf numFmtId="0" fontId="63" fillId="7" borderId="0" xfId="16" applyFont="1" applyFill="1" applyAlignment="1">
      <alignment wrapText="1"/>
    </xf>
    <xf numFmtId="0" fontId="63" fillId="7" borderId="0" xfId="16" applyFont="1" applyFill="1" applyAlignment="1">
      <alignment horizontal="right" vertical="top" wrapText="1"/>
    </xf>
    <xf numFmtId="0" fontId="20" fillId="0" borderId="0" xfId="0" applyFont="1" applyBorder="1"/>
    <xf numFmtId="0" fontId="49" fillId="0" borderId="0" xfId="0" applyFont="1" applyBorder="1"/>
    <xf numFmtId="0" fontId="20" fillId="7" borderId="0" xfId="0" applyFont="1" applyFill="1" applyBorder="1"/>
    <xf numFmtId="0" fontId="20" fillId="7" borderId="0" xfId="0" applyFont="1" applyFill="1"/>
    <xf numFmtId="0" fontId="13" fillId="0" borderId="0" xfId="16" quotePrefix="1" applyFont="1" applyAlignment="1">
      <alignment horizontal="left" vertical="center"/>
    </xf>
    <xf numFmtId="0" fontId="8" fillId="7" borderId="0" xfId="16" applyFont="1" applyFill="1" applyAlignment="1">
      <alignment horizontal="left"/>
    </xf>
    <xf numFmtId="0" fontId="8" fillId="0" borderId="0" xfId="16" applyFont="1"/>
    <xf numFmtId="0" fontId="13" fillId="0" borderId="0" xfId="9" quotePrefix="1" applyFont="1" applyAlignment="1">
      <alignment horizontal="left" vertical="center"/>
    </xf>
    <xf numFmtId="0" fontId="30" fillId="0" borderId="0" xfId="15" applyFont="1"/>
    <xf numFmtId="0" fontId="25" fillId="0" borderId="0" xfId="0" applyFont="1" applyBorder="1" applyAlignment="1">
      <alignment horizontal="center"/>
    </xf>
    <xf numFmtId="0" fontId="25" fillId="0" borderId="0" xfId="0" applyFont="1" applyFill="1" applyAlignment="1">
      <alignment horizontal="center"/>
    </xf>
    <xf numFmtId="0" fontId="21" fillId="0" borderId="0" xfId="0" applyFont="1"/>
    <xf numFmtId="0" fontId="69" fillId="8" borderId="0" xfId="6" applyFont="1" applyFill="1" applyBorder="1" applyAlignment="1">
      <alignment horizontal="center" vertical="center" wrapText="1"/>
    </xf>
    <xf numFmtId="0" fontId="20" fillId="0" borderId="0" xfId="0" applyFont="1" applyAlignment="1">
      <alignment horizontal="center" vertical="center"/>
    </xf>
    <xf numFmtId="0" fontId="23" fillId="0" borderId="0" xfId="0" applyFont="1"/>
    <xf numFmtId="0" fontId="20" fillId="0" borderId="0" xfId="0" applyFont="1" applyAlignment="1">
      <alignment horizontal="center" vertical="center" wrapText="1"/>
    </xf>
    <xf numFmtId="0" fontId="11" fillId="0" borderId="0" xfId="9" applyFont="1"/>
    <xf numFmtId="0" fontId="52" fillId="7" borderId="0" xfId="13" applyFont="1" applyFill="1" applyAlignment="1">
      <alignment horizontal="left" vertical="center" wrapText="1"/>
    </xf>
    <xf numFmtId="0" fontId="20" fillId="0" borderId="0" xfId="0" applyFont="1"/>
    <xf numFmtId="0" fontId="14" fillId="0" borderId="0" xfId="0" applyFont="1" applyAlignment="1">
      <alignment horizontal="center" vertical="center" wrapText="1"/>
    </xf>
    <xf numFmtId="14" fontId="75" fillId="7" borderId="0" xfId="16" applyNumberFormat="1" applyFont="1" applyFill="1" applyAlignment="1">
      <alignment horizontal="center" vertical="center"/>
    </xf>
    <xf numFmtId="14" fontId="64" fillId="7" borderId="0" xfId="16" quotePrefix="1" applyNumberFormat="1" applyFont="1" applyFill="1" applyAlignment="1">
      <alignment horizontal="right" vertical="center"/>
    </xf>
    <xf numFmtId="3" fontId="76" fillId="7" borderId="0" xfId="16" applyNumberFormat="1" applyFont="1" applyFill="1" applyAlignment="1">
      <alignment horizontal="right" vertical="center"/>
    </xf>
    <xf numFmtId="3" fontId="64" fillId="7" borderId="0" xfId="16" applyNumberFormat="1" applyFont="1" applyFill="1" applyAlignment="1">
      <alignment horizontal="right" vertical="center"/>
    </xf>
    <xf numFmtId="166" fontId="76" fillId="7" borderId="0" xfId="19" applyNumberFormat="1" applyFont="1" applyFill="1" applyBorder="1" applyAlignment="1">
      <alignment horizontal="right" vertical="center"/>
    </xf>
    <xf numFmtId="166" fontId="76" fillId="7" borderId="0" xfId="19" applyNumberFormat="1" applyFont="1" applyFill="1" applyBorder="1" applyAlignment="1">
      <alignment horizontal="right" vertical="center" wrapText="1"/>
    </xf>
    <xf numFmtId="166" fontId="64" fillId="7" borderId="0" xfId="20" applyNumberFormat="1" applyFont="1" applyFill="1" applyBorder="1" applyAlignment="1">
      <alignment horizontal="right" vertical="center"/>
    </xf>
    <xf numFmtId="0" fontId="77" fillId="0" borderId="0" xfId="16" applyFont="1" applyAlignment="1">
      <alignment horizontal="left" vertical="center"/>
    </xf>
    <xf numFmtId="0" fontId="76" fillId="0" borderId="0" xfId="16" applyFont="1" applyAlignment="1">
      <alignment horizontal="justify" vertical="center" wrapText="1"/>
    </xf>
    <xf numFmtId="0" fontId="11" fillId="7" borderId="0" xfId="0" applyFont="1" applyFill="1" applyBorder="1"/>
    <xf numFmtId="0" fontId="79" fillId="0" borderId="0" xfId="0" applyFont="1" applyBorder="1"/>
    <xf numFmtId="0" fontId="20" fillId="0" borderId="0" xfId="0" applyFont="1"/>
    <xf numFmtId="0" fontId="24" fillId="0" borderId="0" xfId="0" applyFont="1"/>
    <xf numFmtId="0" fontId="20" fillId="0" borderId="0" xfId="0" applyFont="1"/>
    <xf numFmtId="0" fontId="76" fillId="0" borderId="0" xfId="0" applyFont="1" applyBorder="1"/>
    <xf numFmtId="0" fontId="20" fillId="7" borderId="0" xfId="0" applyFont="1" applyFill="1" applyBorder="1" applyAlignment="1">
      <alignment horizontal="left" vertical="center"/>
    </xf>
    <xf numFmtId="0" fontId="76" fillId="7" borderId="6" xfId="0" applyFont="1" applyFill="1" applyBorder="1" applyAlignment="1">
      <alignment horizontal="left" vertical="center"/>
    </xf>
    <xf numFmtId="0" fontId="20" fillId="0" borderId="0" xfId="0" applyFont="1" applyBorder="1" applyAlignment="1">
      <alignment horizontal="left" vertical="center"/>
    </xf>
    <xf numFmtId="0" fontId="76" fillId="0" borderId="0" xfId="0" applyFont="1" applyBorder="1" applyAlignment="1">
      <alignment horizontal="left" vertical="center"/>
    </xf>
    <xf numFmtId="0" fontId="76" fillId="7" borderId="0" xfId="0" applyFont="1" applyFill="1" applyAlignment="1">
      <alignment horizontal="left" vertical="center"/>
    </xf>
    <xf numFmtId="0" fontId="76" fillId="7" borderId="6" xfId="0" applyFont="1" applyFill="1" applyBorder="1" applyAlignment="1">
      <alignment horizontal="left" vertical="center" wrapText="1"/>
    </xf>
    <xf numFmtId="0" fontId="76" fillId="0" borderId="6" xfId="0" applyFont="1" applyFill="1" applyBorder="1" applyAlignment="1">
      <alignment horizontal="left" vertical="center"/>
    </xf>
    <xf numFmtId="0" fontId="76" fillId="0" borderId="6" xfId="0" applyFont="1" applyBorder="1" applyAlignment="1">
      <alignment horizontal="left" vertical="center"/>
    </xf>
    <xf numFmtId="0" fontId="76" fillId="0" borderId="6" xfId="0" applyFont="1" applyBorder="1" applyAlignment="1">
      <alignment horizontal="left" vertical="center" wrapText="1"/>
    </xf>
    <xf numFmtId="0" fontId="61" fillId="0" borderId="0" xfId="0" applyFont="1"/>
    <xf numFmtId="0" fontId="64" fillId="0" borderId="0" xfId="0" applyFont="1"/>
    <xf numFmtId="0" fontId="76" fillId="0" borderId="0" xfId="0" applyFont="1"/>
    <xf numFmtId="0" fontId="50" fillId="0" borderId="0" xfId="0" applyFont="1" applyAlignment="1">
      <alignment vertical="center"/>
    </xf>
    <xf numFmtId="0" fontId="76" fillId="0" borderId="0" xfId="0" applyFont="1" applyAlignment="1">
      <alignment vertical="center"/>
    </xf>
    <xf numFmtId="0" fontId="64" fillId="0" borderId="0" xfId="0" applyFont="1" applyBorder="1" applyAlignment="1">
      <alignment horizontal="center" vertical="center" wrapText="1"/>
    </xf>
    <xf numFmtId="0" fontId="76" fillId="0" borderId="0" xfId="0" applyFont="1" applyBorder="1" applyAlignment="1">
      <alignment horizontal="right"/>
    </xf>
    <xf numFmtId="0" fontId="64" fillId="0" borderId="0" xfId="0" applyFont="1" applyBorder="1" applyAlignment="1">
      <alignment horizontal="center" vertical="center"/>
    </xf>
    <xf numFmtId="3" fontId="64" fillId="0" borderId="0" xfId="0" applyNumberFormat="1" applyFont="1" applyBorder="1" applyAlignment="1">
      <alignment horizontal="right" vertical="center" wrapText="1"/>
    </xf>
    <xf numFmtId="3" fontId="50" fillId="0" borderId="0" xfId="0" applyNumberFormat="1" applyFont="1" applyBorder="1" applyAlignment="1">
      <alignment horizontal="right" vertical="center" wrapText="1"/>
    </xf>
    <xf numFmtId="0" fontId="50" fillId="0" borderId="8" xfId="0" applyFont="1" applyBorder="1" applyAlignment="1">
      <alignment horizontal="center" vertical="center"/>
    </xf>
    <xf numFmtId="0" fontId="50" fillId="0" borderId="8" xfId="0" applyFont="1" applyBorder="1" applyAlignment="1">
      <alignment horizontal="justify" vertical="center"/>
    </xf>
    <xf numFmtId="3" fontId="50" fillId="0" borderId="8" xfId="0" applyNumberFormat="1" applyFont="1" applyBorder="1" applyAlignment="1">
      <alignment horizontal="right" vertical="center" wrapText="1"/>
    </xf>
    <xf numFmtId="0" fontId="52" fillId="0" borderId="8" xfId="0" applyFont="1" applyBorder="1" applyAlignment="1">
      <alignment horizontal="right" vertical="center"/>
    </xf>
    <xf numFmtId="0" fontId="50" fillId="0" borderId="9" xfId="0" applyFont="1" applyBorder="1" applyAlignment="1">
      <alignment horizontal="center" vertical="center"/>
    </xf>
    <xf numFmtId="0" fontId="50" fillId="0" borderId="9" xfId="0" applyFont="1" applyBorder="1" applyAlignment="1">
      <alignment horizontal="justify" vertical="center"/>
    </xf>
    <xf numFmtId="3" fontId="50" fillId="0" borderId="9" xfId="0" applyNumberFormat="1" applyFont="1" applyBorder="1" applyAlignment="1">
      <alignment horizontal="right" vertical="center" wrapText="1"/>
    </xf>
    <xf numFmtId="0" fontId="30" fillId="0" borderId="0" xfId="0" applyFont="1"/>
    <xf numFmtId="0" fontId="43" fillId="0" borderId="0" xfId="0" applyFont="1" applyAlignment="1">
      <alignment wrapText="1"/>
    </xf>
    <xf numFmtId="0" fontId="50" fillId="0" borderId="9" xfId="0" applyFont="1" applyBorder="1" applyAlignment="1">
      <alignment horizontal="justify" vertical="center" wrapText="1"/>
    </xf>
    <xf numFmtId="0" fontId="50" fillId="0" borderId="9" xfId="0" applyFont="1" applyBorder="1" applyAlignment="1">
      <alignment horizontal="right" vertical="center"/>
    </xf>
    <xf numFmtId="0" fontId="50" fillId="0" borderId="9" xfId="0" applyFont="1" applyBorder="1" applyAlignment="1">
      <alignment vertical="center" wrapText="1"/>
    </xf>
    <xf numFmtId="0" fontId="50" fillId="0" borderId="9" xfId="0" applyFont="1" applyBorder="1" applyAlignment="1">
      <alignment horizontal="right" vertical="center" wrapText="1"/>
    </xf>
    <xf numFmtId="0" fontId="50" fillId="0" borderId="11" xfId="0" applyFont="1" applyBorder="1" applyAlignment="1">
      <alignment horizontal="center" vertical="center"/>
    </xf>
    <xf numFmtId="0" fontId="50" fillId="0" borderId="11" xfId="0" applyFont="1" applyBorder="1" applyAlignment="1">
      <alignment horizontal="justify" vertical="center"/>
    </xf>
    <xf numFmtId="3" fontId="50" fillId="0" borderId="11" xfId="0" applyNumberFormat="1" applyFont="1" applyBorder="1" applyAlignment="1">
      <alignment horizontal="right" vertical="center" wrapText="1"/>
    </xf>
    <xf numFmtId="0" fontId="52" fillId="0" borderId="12" xfId="0" applyFont="1" applyBorder="1" applyAlignment="1">
      <alignment horizontal="center" vertical="center"/>
    </xf>
    <xf numFmtId="0" fontId="52" fillId="0" borderId="12" xfId="0" applyFont="1" applyBorder="1" applyAlignment="1">
      <alignment horizontal="justify" vertical="center"/>
    </xf>
    <xf numFmtId="3" fontId="52" fillId="0" borderId="12" xfId="0" applyNumberFormat="1" applyFont="1" applyBorder="1" applyAlignment="1">
      <alignment horizontal="right" vertical="center" wrapText="1"/>
    </xf>
    <xf numFmtId="0" fontId="50" fillId="0" borderId="13" xfId="0" applyFont="1" applyBorder="1" applyAlignment="1">
      <alignment horizontal="center" vertical="center"/>
    </xf>
    <xf numFmtId="0" fontId="50" fillId="0" borderId="13" xfId="0" applyFont="1" applyBorder="1" applyAlignment="1">
      <alignment horizontal="justify" vertical="center" wrapText="1"/>
    </xf>
    <xf numFmtId="3" fontId="50" fillId="0" borderId="13" xfId="0" applyNumberFormat="1" applyFont="1" applyBorder="1" applyAlignment="1">
      <alignment horizontal="right" vertical="center" wrapText="1"/>
    </xf>
    <xf numFmtId="0" fontId="50" fillId="0" borderId="11" xfId="0" applyFont="1" applyBorder="1" applyAlignment="1">
      <alignment horizontal="justify" vertical="center" wrapText="1"/>
    </xf>
    <xf numFmtId="0" fontId="50" fillId="0" borderId="14" xfId="0" applyFont="1" applyBorder="1" applyAlignment="1">
      <alignment horizontal="center" vertical="center"/>
    </xf>
    <xf numFmtId="0" fontId="52" fillId="0" borderId="14" xfId="0" applyFont="1" applyBorder="1" applyAlignment="1">
      <alignment horizontal="justify" vertical="center" wrapText="1"/>
    </xf>
    <xf numFmtId="3" fontId="52" fillId="0" borderId="14" xfId="0" applyNumberFormat="1" applyFont="1" applyBorder="1" applyAlignment="1">
      <alignment horizontal="right" vertical="center" wrapText="1"/>
    </xf>
    <xf numFmtId="0" fontId="50" fillId="0" borderId="12" xfId="0" applyFont="1" applyBorder="1" applyAlignment="1">
      <alignment horizontal="center" vertical="center"/>
    </xf>
    <xf numFmtId="0" fontId="52" fillId="0" borderId="12" xfId="0" applyFont="1" applyBorder="1" applyAlignment="1">
      <alignment horizontal="justify" vertical="center" wrapText="1"/>
    </xf>
    <xf numFmtId="0" fontId="50" fillId="0" borderId="11" xfId="0" applyFont="1" applyBorder="1" applyAlignment="1">
      <alignment horizontal="right" vertical="center"/>
    </xf>
    <xf numFmtId="0" fontId="50" fillId="0" borderId="12" xfId="0" applyFont="1" applyBorder="1" applyAlignment="1">
      <alignment horizontal="right" vertical="center"/>
    </xf>
    <xf numFmtId="0" fontId="50" fillId="0" borderId="13" xfId="0" applyFont="1" applyBorder="1" applyAlignment="1">
      <alignment horizontal="right" vertical="center"/>
    </xf>
    <xf numFmtId="0" fontId="50" fillId="0" borderId="14" xfId="0" applyFont="1" applyBorder="1" applyAlignment="1">
      <alignment horizontal="right" vertical="center"/>
    </xf>
    <xf numFmtId="0" fontId="43" fillId="0" borderId="0" xfId="0" applyFont="1"/>
    <xf numFmtId="0" fontId="31" fillId="0" borderId="0" xfId="0" applyFont="1"/>
    <xf numFmtId="0" fontId="50" fillId="0" borderId="8" xfId="0" applyFont="1" applyBorder="1" applyAlignment="1">
      <alignment horizontal="justify" vertical="center" wrapText="1"/>
    </xf>
    <xf numFmtId="0" fontId="50" fillId="0" borderId="8" xfId="0" applyFont="1" applyBorder="1" applyAlignment="1">
      <alignment horizontal="right" vertical="center"/>
    </xf>
    <xf numFmtId="4" fontId="31" fillId="7" borderId="0" xfId="0" applyNumberFormat="1" applyFont="1" applyFill="1" applyBorder="1"/>
    <xf numFmtId="0" fontId="31" fillId="7" borderId="0" xfId="0" applyFont="1" applyFill="1" applyBorder="1"/>
    <xf numFmtId="0" fontId="73" fillId="7" borderId="0" xfId="0" applyFont="1" applyFill="1" applyBorder="1"/>
    <xf numFmtId="0" fontId="64" fillId="7" borderId="0" xfId="0" applyFont="1" applyFill="1" applyBorder="1" applyAlignment="1">
      <alignment vertical="center"/>
    </xf>
    <xf numFmtId="0" fontId="64" fillId="7" borderId="4" xfId="0" applyFont="1" applyFill="1" applyBorder="1" applyAlignment="1">
      <alignment horizontal="right" vertical="center" wrapText="1"/>
    </xf>
    <xf numFmtId="0" fontId="64" fillId="7" borderId="7" xfId="0" applyFont="1" applyFill="1" applyBorder="1" applyAlignment="1">
      <alignment vertical="center"/>
    </xf>
    <xf numFmtId="3" fontId="12" fillId="7" borderId="7" xfId="0" quotePrefix="1" applyNumberFormat="1" applyFont="1" applyFill="1" applyBorder="1" applyAlignment="1">
      <alignment horizontal="right" vertical="center"/>
    </xf>
    <xf numFmtId="0" fontId="50" fillId="0" borderId="0" xfId="0" applyFont="1" applyFill="1" applyBorder="1" applyAlignment="1">
      <alignment horizontal="justify" vertical="center" wrapText="1"/>
    </xf>
    <xf numFmtId="0" fontId="15" fillId="0" borderId="0" xfId="0" applyFont="1" applyFill="1"/>
    <xf numFmtId="0" fontId="50" fillId="0" borderId="13" xfId="0" applyFont="1" applyFill="1" applyBorder="1" applyAlignment="1">
      <alignment horizontal="justify" vertical="center" wrapText="1"/>
    </xf>
    <xf numFmtId="3" fontId="50" fillId="0" borderId="13" xfId="0" applyNumberFormat="1" applyFont="1" applyFill="1" applyBorder="1" applyAlignment="1">
      <alignment vertical="center"/>
    </xf>
    <xf numFmtId="3" fontId="50" fillId="0" borderId="13" xfId="0" applyNumberFormat="1" applyFont="1" applyFill="1" applyBorder="1" applyAlignment="1">
      <alignment horizontal="right" vertical="center"/>
    </xf>
    <xf numFmtId="0" fontId="50" fillId="0" borderId="9" xfId="0" applyFont="1" applyFill="1" applyBorder="1" applyAlignment="1">
      <alignment horizontal="justify" vertical="center" wrapText="1"/>
    </xf>
    <xf numFmtId="3" fontId="50" fillId="0" borderId="9" xfId="0" applyNumberFormat="1" applyFont="1" applyFill="1" applyBorder="1" applyAlignment="1">
      <alignment vertical="center"/>
    </xf>
    <xf numFmtId="3" fontId="50" fillId="0" borderId="9" xfId="0" applyNumberFormat="1" applyFont="1" applyFill="1" applyBorder="1" applyAlignment="1">
      <alignment horizontal="right" vertical="center"/>
    </xf>
    <xf numFmtId="0" fontId="50" fillId="0" borderId="9" xfId="0" applyFont="1" applyFill="1" applyBorder="1" applyAlignment="1">
      <alignment horizontal="left" vertical="center" wrapText="1" indent="1"/>
    </xf>
    <xf numFmtId="0" fontId="50" fillId="0" borderId="9" xfId="0" applyFont="1" applyFill="1" applyBorder="1" applyAlignment="1">
      <alignment horizontal="left" vertical="center" wrapText="1"/>
    </xf>
    <xf numFmtId="3" fontId="50" fillId="0" borderId="9" xfId="0" quotePrefix="1" applyNumberFormat="1" applyFont="1" applyFill="1" applyBorder="1" applyAlignment="1">
      <alignment horizontal="right" vertical="center"/>
    </xf>
    <xf numFmtId="3" fontId="52" fillId="0" borderId="9" xfId="0" applyNumberFormat="1" applyFont="1" applyFill="1" applyBorder="1" applyAlignment="1">
      <alignment vertical="center"/>
    </xf>
    <xf numFmtId="0" fontId="31" fillId="0" borderId="9" xfId="0" applyFont="1" applyFill="1" applyBorder="1" applyAlignment="1">
      <alignment vertical="center"/>
    </xf>
    <xf numFmtId="3" fontId="52" fillId="0" borderId="11" xfId="0" applyNumberFormat="1" applyFont="1" applyFill="1" applyBorder="1" applyAlignment="1">
      <alignment vertical="center"/>
    </xf>
    <xf numFmtId="3" fontId="52" fillId="0" borderId="11" xfId="0" applyNumberFormat="1" applyFont="1" applyFill="1" applyBorder="1" applyAlignment="1">
      <alignment horizontal="right" vertical="center" wrapText="1"/>
    </xf>
    <xf numFmtId="3" fontId="50" fillId="0" borderId="9" xfId="0" applyNumberFormat="1" applyFont="1" applyFill="1" applyBorder="1" applyAlignment="1">
      <alignment horizontal="left" vertical="center" indent="1"/>
    </xf>
    <xf numFmtId="3" fontId="50" fillId="0" borderId="11" xfId="0" applyNumberFormat="1" applyFont="1" applyFill="1" applyBorder="1" applyAlignment="1">
      <alignment horizontal="right" vertical="center" wrapText="1"/>
    </xf>
    <xf numFmtId="3" fontId="50" fillId="0" borderId="9" xfId="0" applyNumberFormat="1" applyFont="1" applyFill="1" applyBorder="1" applyAlignment="1">
      <alignment horizontal="left" vertical="center"/>
    </xf>
    <xf numFmtId="3" fontId="52" fillId="0" borderId="17" xfId="0" applyNumberFormat="1" applyFont="1" applyFill="1" applyBorder="1" applyAlignment="1">
      <alignment vertical="center"/>
    </xf>
    <xf numFmtId="3" fontId="52" fillId="0" borderId="17" xfId="0" applyNumberFormat="1" applyFont="1" applyFill="1" applyBorder="1" applyAlignment="1">
      <alignment horizontal="right" vertical="center"/>
    </xf>
    <xf numFmtId="3" fontId="52" fillId="0" borderId="12" xfId="0" applyNumberFormat="1" applyFont="1" applyFill="1" applyBorder="1" applyAlignment="1">
      <alignment vertical="center"/>
    </xf>
    <xf numFmtId="3" fontId="52" fillId="0" borderId="12" xfId="0" applyNumberFormat="1" applyFont="1" applyFill="1" applyBorder="1" applyAlignment="1">
      <alignment horizontal="right" vertical="center"/>
    </xf>
    <xf numFmtId="0" fontId="50" fillId="0" borderId="0" xfId="0" applyFont="1"/>
    <xf numFmtId="0" fontId="50" fillId="0" borderId="0" xfId="0" applyFont="1" applyBorder="1" applyAlignment="1">
      <alignment horizontal="center" vertical="center" wrapText="1"/>
    </xf>
    <xf numFmtId="0" fontId="50" fillId="0" borderId="0" xfId="0" applyFont="1" applyBorder="1" applyAlignment="1">
      <alignment vertical="center" wrapText="1"/>
    </xf>
    <xf numFmtId="0" fontId="50" fillId="0" borderId="0" xfId="0" applyFont="1" applyFill="1" applyBorder="1" applyAlignment="1">
      <alignment vertical="center" wrapText="1"/>
    </xf>
    <xf numFmtId="0" fontId="50" fillId="0" borderId="0" xfId="0" applyFont="1" applyBorder="1"/>
    <xf numFmtId="0" fontId="50" fillId="0" borderId="0" xfId="0" applyFont="1" applyBorder="1" applyAlignment="1">
      <alignment horizontal="right" vertical="center" wrapText="1"/>
    </xf>
    <xf numFmtId="0" fontId="64" fillId="0" borderId="0" xfId="0" applyFont="1" applyBorder="1" applyAlignment="1">
      <alignment horizontal="right" vertical="center" wrapText="1"/>
    </xf>
    <xf numFmtId="0" fontId="83" fillId="0" borderId="0" xfId="0" applyFont="1" applyBorder="1" applyAlignment="1">
      <alignment vertical="center" wrapText="1"/>
    </xf>
    <xf numFmtId="0" fontId="76" fillId="0" borderId="0" xfId="0" applyFont="1" applyBorder="1" applyAlignment="1">
      <alignment vertical="center" wrapText="1"/>
    </xf>
    <xf numFmtId="0" fontId="64" fillId="0" borderId="0" xfId="0" applyFont="1" applyBorder="1" applyAlignment="1">
      <alignment vertical="center" wrapText="1"/>
    </xf>
    <xf numFmtId="3" fontId="11" fillId="0" borderId="0" xfId="0" applyNumberFormat="1" applyFont="1"/>
    <xf numFmtId="0" fontId="64" fillId="0" borderId="7" xfId="0" applyFont="1" applyBorder="1" applyAlignment="1">
      <alignment horizontal="right" vertical="center" wrapText="1"/>
    </xf>
    <xf numFmtId="0" fontId="64" fillId="0" borderId="4" xfId="0" applyFont="1" applyBorder="1" applyAlignment="1">
      <alignment horizontal="center" vertical="center" wrapText="1"/>
    </xf>
    <xf numFmtId="0" fontId="50" fillId="0" borderId="15" xfId="0" applyFont="1" applyBorder="1" applyAlignment="1">
      <alignment horizontal="center" vertical="center" wrapText="1"/>
    </xf>
    <xf numFmtId="0" fontId="64" fillId="0" borderId="15" xfId="0" applyFont="1" applyBorder="1" applyAlignment="1">
      <alignment vertical="center" wrapText="1"/>
    </xf>
    <xf numFmtId="3" fontId="52" fillId="0" borderId="15" xfId="0" quotePrefix="1" applyNumberFormat="1" applyFont="1" applyBorder="1" applyAlignment="1">
      <alignment horizontal="right" vertical="center" wrapText="1"/>
    </xf>
    <xf numFmtId="0" fontId="50" fillId="0" borderId="9" xfId="0" applyFont="1" applyBorder="1" applyAlignment="1">
      <alignment horizontal="center" vertical="center" wrapText="1"/>
    </xf>
    <xf numFmtId="0" fontId="50" fillId="0" borderId="9" xfId="0" applyFont="1" applyBorder="1" applyAlignment="1">
      <alignment horizontal="left" vertical="center" wrapText="1" indent="2"/>
    </xf>
    <xf numFmtId="3" fontId="50" fillId="0" borderId="9" xfId="0" quotePrefix="1" applyNumberFormat="1" applyFont="1" applyBorder="1" applyAlignment="1">
      <alignment horizontal="right" vertical="center" wrapText="1"/>
    </xf>
    <xf numFmtId="0" fontId="50" fillId="0" borderId="9" xfId="0" applyFont="1" applyFill="1" applyBorder="1" applyAlignment="1">
      <alignment horizontal="left" vertical="center" wrapText="1" indent="2"/>
    </xf>
    <xf numFmtId="0" fontId="64" fillId="0" borderId="9" xfId="0" applyFont="1" applyBorder="1" applyAlignment="1">
      <alignment vertical="center" wrapText="1"/>
    </xf>
    <xf numFmtId="3" fontId="52" fillId="0" borderId="9" xfId="0" quotePrefix="1" applyNumberFormat="1" applyFont="1" applyBorder="1" applyAlignment="1">
      <alignment horizontal="right" vertical="center" wrapText="1"/>
    </xf>
    <xf numFmtId="0" fontId="50" fillId="0" borderId="9" xfId="0" applyFont="1" applyFill="1" applyBorder="1" applyAlignment="1">
      <alignment vertical="center" wrapText="1"/>
    </xf>
    <xf numFmtId="0" fontId="50" fillId="4" borderId="9" xfId="0" applyFont="1" applyFill="1" applyBorder="1" applyAlignment="1">
      <alignment horizontal="right" vertical="center" wrapText="1"/>
    </xf>
    <xf numFmtId="0" fontId="52" fillId="0" borderId="10" xfId="0" applyFont="1" applyBorder="1" applyAlignment="1">
      <alignment horizontal="center" vertical="center" wrapText="1"/>
    </xf>
    <xf numFmtId="0" fontId="64" fillId="0" borderId="10" xfId="0" applyFont="1" applyBorder="1" applyAlignment="1">
      <alignment vertical="center" wrapText="1"/>
    </xf>
    <xf numFmtId="0" fontId="85" fillId="0" borderId="0" xfId="0" applyFont="1" applyBorder="1" applyAlignment="1">
      <alignment vertical="center" wrapText="1"/>
    </xf>
    <xf numFmtId="0" fontId="86" fillId="0" borderId="0" xfId="0" applyFont="1" applyBorder="1" applyAlignment="1">
      <alignment vertical="center" wrapText="1"/>
    </xf>
    <xf numFmtId="0" fontId="61" fillId="0" borderId="0" xfId="0" applyFont="1" applyBorder="1" applyAlignment="1">
      <alignment vertical="center" wrapText="1"/>
    </xf>
    <xf numFmtId="0" fontId="61" fillId="0" borderId="0" xfId="0" applyFont="1" applyBorder="1"/>
    <xf numFmtId="0" fontId="82" fillId="0" borderId="0" xfId="0" applyFont="1" applyBorder="1" applyAlignment="1">
      <alignment vertical="center" wrapText="1"/>
    </xf>
    <xf numFmtId="0" fontId="15" fillId="0" borderId="0" xfId="0" applyFont="1" applyAlignment="1">
      <alignment horizontal="right"/>
    </xf>
    <xf numFmtId="0" fontId="61" fillId="0" borderId="0" xfId="0" applyFont="1" applyBorder="1" applyAlignment="1">
      <alignment horizontal="right" vertical="center" wrapText="1"/>
    </xf>
    <xf numFmtId="17" fontId="64" fillId="0" borderId="0" xfId="0" applyNumberFormat="1" applyFont="1" applyBorder="1" applyAlignment="1">
      <alignment horizontal="right" vertical="center" wrapText="1"/>
    </xf>
    <xf numFmtId="0" fontId="61" fillId="0" borderId="0" xfId="0" applyFont="1" applyAlignment="1">
      <alignment horizontal="right"/>
    </xf>
    <xf numFmtId="0" fontId="64" fillId="0" borderId="16" xfId="0" applyFont="1" applyFill="1" applyBorder="1" applyAlignment="1">
      <alignment vertical="center" wrapText="1"/>
    </xf>
    <xf numFmtId="0" fontId="76" fillId="0" borderId="0" xfId="0" applyFont="1" applyBorder="1" applyAlignment="1">
      <alignment horizontal="center" vertical="center" wrapText="1"/>
    </xf>
    <xf numFmtId="0" fontId="83" fillId="0" borderId="0" xfId="0" applyFont="1" applyBorder="1" applyAlignment="1">
      <alignment horizontal="center" vertical="center" wrapText="1"/>
    </xf>
    <xf numFmtId="10" fontId="50" fillId="0" borderId="0" xfId="0" applyNumberFormat="1" applyFont="1" applyBorder="1" applyAlignment="1">
      <alignment horizontal="right" vertical="center" wrapText="1"/>
    </xf>
    <xf numFmtId="10" fontId="50" fillId="0" borderId="0" xfId="7" applyNumberFormat="1" applyFont="1" applyBorder="1" applyAlignment="1">
      <alignment horizontal="right" vertical="center" wrapText="1"/>
    </xf>
    <xf numFmtId="0" fontId="50" fillId="0" borderId="0" xfId="0" applyFont="1" applyBorder="1" applyAlignment="1">
      <alignment horizontal="justify" vertical="center" wrapText="1"/>
    </xf>
    <xf numFmtId="0" fontId="50" fillId="0" borderId="0" xfId="0" applyFont="1" applyFill="1" applyBorder="1" applyAlignment="1">
      <alignment horizontal="center" vertical="center" wrapText="1"/>
    </xf>
    <xf numFmtId="0" fontId="50" fillId="0" borderId="4" xfId="0" applyFont="1" applyBorder="1" applyAlignment="1">
      <alignment horizontal="center" vertical="center" wrapText="1"/>
    </xf>
    <xf numFmtId="0" fontId="50" fillId="0" borderId="4" xfId="0" applyFont="1" applyBorder="1" applyAlignment="1">
      <alignment horizontal="justify" vertical="center" wrapText="1"/>
    </xf>
    <xf numFmtId="9" fontId="50" fillId="0" borderId="0" xfId="0" applyNumberFormat="1" applyFont="1" applyBorder="1" applyAlignment="1">
      <alignment horizontal="right" vertical="center" wrapText="1"/>
    </xf>
    <xf numFmtId="0" fontId="50" fillId="0" borderId="0" xfId="0" applyFont="1" applyBorder="1" applyAlignment="1">
      <alignment vertical="center"/>
    </xf>
    <xf numFmtId="9" fontId="50" fillId="0" borderId="4" xfId="0" applyNumberFormat="1" applyFont="1" applyBorder="1" applyAlignment="1">
      <alignment horizontal="right" vertical="center" wrapText="1"/>
    </xf>
    <xf numFmtId="0" fontId="83" fillId="6" borderId="4" xfId="0" applyFont="1" applyFill="1" applyBorder="1" applyAlignment="1">
      <alignment horizontal="center" vertical="center" wrapText="1"/>
    </xf>
    <xf numFmtId="0" fontId="84" fillId="6" borderId="19" xfId="0" applyFont="1" applyFill="1" applyBorder="1" applyAlignment="1">
      <alignment horizontal="center" vertical="center" wrapText="1"/>
    </xf>
    <xf numFmtId="0" fontId="84" fillId="6" borderId="20" xfId="0" applyFont="1" applyFill="1" applyBorder="1" applyAlignment="1">
      <alignment horizontal="center" vertical="center" wrapText="1"/>
    </xf>
    <xf numFmtId="3" fontId="76" fillId="0" borderId="0" xfId="0" applyNumberFormat="1" applyFont="1"/>
    <xf numFmtId="3" fontId="15" fillId="0" borderId="0" xfId="0" applyNumberFormat="1" applyFont="1"/>
    <xf numFmtId="0" fontId="64" fillId="0" borderId="16" xfId="0" quotePrefix="1" applyFont="1" applyBorder="1" applyAlignment="1">
      <alignment horizontal="center" vertical="center"/>
    </xf>
    <xf numFmtId="0" fontId="64" fillId="0" borderId="16" xfId="3" applyFont="1" applyBorder="1" applyAlignment="1">
      <alignment horizontal="left" vertical="center" wrapText="1"/>
    </xf>
    <xf numFmtId="3" fontId="64" fillId="0" borderId="16" xfId="5" applyFont="1" applyFill="1" applyBorder="1" applyAlignment="1">
      <alignment horizontal="right" vertical="center" wrapText="1"/>
      <protection locked="0"/>
    </xf>
    <xf numFmtId="0" fontId="83" fillId="0" borderId="0" xfId="0" applyFont="1"/>
    <xf numFmtId="0" fontId="50" fillId="0" borderId="8" xfId="0" applyFont="1" applyBorder="1" applyAlignment="1">
      <alignment vertical="center"/>
    </xf>
    <xf numFmtId="0" fontId="50" fillId="2" borderId="8" xfId="3" applyFont="1" applyFill="1" applyBorder="1" applyAlignment="1">
      <alignment horizontal="left" vertical="center" wrapText="1" indent="2"/>
    </xf>
    <xf numFmtId="3" fontId="50" fillId="0" borderId="8" xfId="5" applyFont="1" applyFill="1" applyBorder="1" applyAlignment="1">
      <alignment horizontal="right" vertical="center" wrapText="1"/>
      <protection locked="0"/>
    </xf>
    <xf numFmtId="3" fontId="50" fillId="0" borderId="8" xfId="5" quotePrefix="1" applyFont="1" applyFill="1" applyBorder="1" applyAlignment="1">
      <alignment horizontal="right" vertical="center" wrapText="1"/>
      <protection locked="0"/>
    </xf>
    <xf numFmtId="9" fontId="50" fillId="0" borderId="8" xfId="5" applyNumberFormat="1" applyFont="1" applyFill="1" applyBorder="1" applyAlignment="1">
      <alignment horizontal="right" vertical="center" wrapText="1"/>
      <protection locked="0"/>
    </xf>
    <xf numFmtId="0" fontId="50" fillId="0" borderId="9" xfId="0" applyFont="1" applyBorder="1" applyAlignment="1">
      <alignment vertical="center"/>
    </xf>
    <xf numFmtId="0" fontId="50" fillId="2" borderId="9" xfId="3" applyFont="1" applyFill="1" applyBorder="1" applyAlignment="1">
      <alignment horizontal="left" vertical="center" wrapText="1" indent="2"/>
    </xf>
    <xf numFmtId="3" fontId="50" fillId="0" borderId="9" xfId="5" applyFont="1" applyFill="1" applyBorder="1" applyAlignment="1">
      <alignment horizontal="right" vertical="center" wrapText="1"/>
      <protection locked="0"/>
    </xf>
    <xf numFmtId="3" fontId="50" fillId="0" borderId="9" xfId="5" quotePrefix="1" applyFont="1" applyFill="1" applyBorder="1" applyAlignment="1">
      <alignment horizontal="right" vertical="center" wrapText="1"/>
      <protection locked="0"/>
    </xf>
    <xf numFmtId="9" fontId="50" fillId="0" borderId="9" xfId="5" applyNumberFormat="1" applyFont="1" applyFill="1" applyBorder="1" applyAlignment="1">
      <alignment horizontal="right" vertical="center" wrapText="1"/>
      <protection locked="0"/>
    </xf>
    <xf numFmtId="0" fontId="50" fillId="0" borderId="11" xfId="0" applyFont="1" applyBorder="1" applyAlignment="1">
      <alignment vertical="center"/>
    </xf>
    <xf numFmtId="0" fontId="50" fillId="2" borderId="11" xfId="3" applyFont="1" applyFill="1" applyBorder="1" applyAlignment="1">
      <alignment horizontal="left" vertical="center" wrapText="1" indent="2"/>
    </xf>
    <xf numFmtId="3" fontId="50" fillId="0" borderId="11" xfId="5" applyFont="1" applyFill="1" applyBorder="1" applyAlignment="1">
      <alignment horizontal="right" vertical="center" wrapText="1"/>
      <protection locked="0"/>
    </xf>
    <xf numFmtId="3" fontId="50" fillId="0" borderId="11" xfId="5" quotePrefix="1" applyFont="1" applyFill="1" applyBorder="1" applyAlignment="1">
      <alignment horizontal="right" vertical="center" wrapText="1"/>
      <protection locked="0"/>
    </xf>
    <xf numFmtId="0" fontId="50" fillId="0" borderId="0" xfId="0" applyFont="1" applyFill="1"/>
    <xf numFmtId="0" fontId="52" fillId="0" borderId="16" xfId="0" quotePrefix="1" applyFont="1" applyFill="1" applyBorder="1" applyAlignment="1">
      <alignment horizontal="center" vertical="center"/>
    </xf>
    <xf numFmtId="0" fontId="52" fillId="0" borderId="16" xfId="3" applyFont="1" applyFill="1" applyBorder="1" applyAlignment="1">
      <alignment horizontal="left" vertical="center" wrapText="1"/>
    </xf>
    <xf numFmtId="3" fontId="50" fillId="0" borderId="16" xfId="5" applyFont="1" applyFill="1" applyBorder="1" applyAlignment="1">
      <alignment horizontal="center" vertical="center"/>
      <protection locked="0"/>
    </xf>
    <xf numFmtId="0" fontId="50" fillId="0" borderId="16" xfId="0" applyFont="1" applyFill="1" applyBorder="1" applyAlignment="1">
      <alignment vertical="center"/>
    </xf>
    <xf numFmtId="0" fontId="76" fillId="6" borderId="0" xfId="0" applyFont="1" applyFill="1" applyBorder="1" applyAlignment="1">
      <alignment horizontal="center" vertical="center" wrapText="1"/>
    </xf>
    <xf numFmtId="0" fontId="50" fillId="0" borderId="15" xfId="0" quotePrefix="1" applyFont="1" applyBorder="1" applyAlignment="1">
      <alignment horizontal="center" vertical="center"/>
    </xf>
    <xf numFmtId="0" fontId="50" fillId="0" borderId="15" xfId="3" applyFont="1" applyBorder="1" applyAlignment="1">
      <alignment horizontal="left" vertical="center" wrapText="1" indent="1"/>
    </xf>
    <xf numFmtId="3" fontId="50" fillId="0" borderId="15" xfId="5" applyFont="1" applyFill="1" applyBorder="1" applyAlignment="1">
      <alignment horizontal="center" vertical="center"/>
      <protection locked="0"/>
    </xf>
    <xf numFmtId="0" fontId="50" fillId="0" borderId="9" xfId="0" quotePrefix="1" applyFont="1" applyBorder="1" applyAlignment="1">
      <alignment horizontal="center" vertical="center"/>
    </xf>
    <xf numFmtId="0" fontId="50" fillId="0" borderId="9" xfId="3" applyFont="1" applyBorder="1" applyAlignment="1">
      <alignment horizontal="left" vertical="center" wrapText="1" indent="1"/>
    </xf>
    <xf numFmtId="3" fontId="50" fillId="0" borderId="9" xfId="5" applyFont="1" applyFill="1" applyBorder="1" applyAlignment="1">
      <alignment horizontal="center" vertical="center" wrapText="1"/>
      <protection locked="0"/>
    </xf>
    <xf numFmtId="0" fontId="50" fillId="0" borderId="17" xfId="0" quotePrefix="1" applyFont="1" applyBorder="1" applyAlignment="1">
      <alignment horizontal="center" vertical="center"/>
    </xf>
    <xf numFmtId="0" fontId="50" fillId="0" borderId="17" xfId="3" applyFont="1" applyBorder="1" applyAlignment="1">
      <alignment horizontal="left" vertical="center" wrapText="1" indent="1"/>
    </xf>
    <xf numFmtId="3" fontId="50" fillId="0" borderId="17" xfId="5" applyFont="1" applyFill="1" applyBorder="1" applyAlignment="1">
      <alignment horizontal="center" vertical="center" wrapText="1"/>
      <protection locked="0"/>
    </xf>
    <xf numFmtId="0" fontId="14" fillId="0" borderId="0" xfId="0" applyFont="1" applyAlignment="1">
      <alignment vertical="center" wrapText="1"/>
    </xf>
    <xf numFmtId="0" fontId="83" fillId="0" borderId="0" xfId="0" applyFont="1" applyAlignment="1">
      <alignment vertical="center" wrapText="1"/>
    </xf>
    <xf numFmtId="0" fontId="83" fillId="0" borderId="0" xfId="0" applyFont="1" applyAlignment="1">
      <alignment horizontal="center" vertical="center"/>
    </xf>
    <xf numFmtId="0" fontId="83" fillId="0" borderId="12" xfId="0" applyFont="1" applyBorder="1" applyAlignment="1">
      <alignment vertical="center" wrapText="1"/>
    </xf>
    <xf numFmtId="0" fontId="64" fillId="0" borderId="12" xfId="0" applyFont="1" applyBorder="1" applyAlignment="1">
      <alignment horizontal="center" vertical="center" wrapText="1"/>
    </xf>
    <xf numFmtId="0" fontId="83" fillId="0" borderId="12" xfId="0" applyFont="1" applyBorder="1" applyAlignment="1">
      <alignment horizontal="center" vertical="center" wrapText="1"/>
    </xf>
    <xf numFmtId="0" fontId="50" fillId="0" borderId="8" xfId="0" applyFont="1" applyBorder="1" applyAlignment="1">
      <alignment horizontal="center" vertical="center" wrapText="1"/>
    </xf>
    <xf numFmtId="0" fontId="50" fillId="0" borderId="8" xfId="0" applyFont="1" applyBorder="1" applyAlignment="1">
      <alignment vertical="center" wrapText="1"/>
    </xf>
    <xf numFmtId="3" fontId="50" fillId="0" borderId="8" xfId="2" applyNumberFormat="1" applyFont="1" applyBorder="1" applyAlignment="1">
      <alignment vertical="center" wrapText="1"/>
    </xf>
    <xf numFmtId="3" fontId="50" fillId="6" borderId="8" xfId="0" applyNumberFormat="1" applyFont="1" applyFill="1" applyBorder="1" applyAlignment="1">
      <alignment vertical="center" wrapText="1"/>
    </xf>
    <xf numFmtId="0" fontId="50" fillId="5" borderId="8" xfId="0" applyFont="1" applyFill="1" applyBorder="1" applyAlignment="1">
      <alignment vertical="center" wrapText="1"/>
    </xf>
    <xf numFmtId="0" fontId="88" fillId="6" borderId="8" xfId="0" applyFont="1" applyFill="1" applyBorder="1" applyAlignment="1">
      <alignment horizontal="center" vertical="center" wrapText="1"/>
    </xf>
    <xf numFmtId="0" fontId="50" fillId="6" borderId="8" xfId="0" applyFont="1" applyFill="1" applyBorder="1" applyAlignment="1">
      <alignment vertical="center" wrapText="1"/>
    </xf>
    <xf numFmtId="0" fontId="50" fillId="0" borderId="0" xfId="0" applyFont="1" applyAlignment="1">
      <alignment vertical="center" wrapText="1"/>
    </xf>
    <xf numFmtId="3" fontId="50" fillId="6" borderId="9" xfId="0" applyNumberFormat="1" applyFont="1" applyFill="1" applyBorder="1" applyAlignment="1">
      <alignment vertical="center" wrapText="1"/>
    </xf>
    <xf numFmtId="0" fontId="89" fillId="5" borderId="9" xfId="0" applyFont="1" applyFill="1" applyBorder="1" applyAlignment="1">
      <alignment vertical="center" wrapText="1"/>
    </xf>
    <xf numFmtId="0" fontId="88" fillId="6" borderId="9" xfId="0" applyFont="1" applyFill="1" applyBorder="1" applyAlignment="1">
      <alignment horizontal="center" vertical="center" wrapText="1"/>
    </xf>
    <xf numFmtId="0" fontId="50" fillId="6" borderId="9" xfId="0" applyFont="1" applyFill="1" applyBorder="1" applyAlignment="1">
      <alignment vertical="center" wrapText="1"/>
    </xf>
    <xf numFmtId="0" fontId="50" fillId="5" borderId="9" xfId="0" applyFont="1" applyFill="1" applyBorder="1" applyAlignment="1">
      <alignment vertical="center" wrapText="1"/>
    </xf>
    <xf numFmtId="0" fontId="50" fillId="0" borderId="11" xfId="0" applyFont="1" applyBorder="1" applyAlignment="1">
      <alignment horizontal="center" vertical="center" wrapText="1"/>
    </xf>
    <xf numFmtId="0" fontId="50" fillId="0" borderId="11" xfId="0" applyFont="1" applyBorder="1" applyAlignment="1">
      <alignment vertical="center" wrapText="1"/>
    </xf>
    <xf numFmtId="0" fontId="50" fillId="5" borderId="11" xfId="0" applyFont="1" applyFill="1" applyBorder="1" applyAlignment="1">
      <alignment vertical="center" wrapText="1"/>
    </xf>
    <xf numFmtId="0" fontId="50" fillId="6" borderId="11" xfId="0" applyFont="1" applyFill="1" applyBorder="1" applyAlignment="1">
      <alignment vertical="center" wrapText="1"/>
    </xf>
    <xf numFmtId="0" fontId="52" fillId="0" borderId="12" xfId="0" applyFont="1" applyBorder="1" applyAlignment="1">
      <alignment vertical="center" wrapText="1"/>
    </xf>
    <xf numFmtId="0" fontId="64" fillId="0" borderId="12" xfId="0" applyFont="1" applyBorder="1" applyAlignment="1">
      <alignment horizontal="right" vertical="center" wrapText="1"/>
    </xf>
    <xf numFmtId="3" fontId="83" fillId="0" borderId="0" xfId="0" applyNumberFormat="1" applyFont="1"/>
    <xf numFmtId="0" fontId="83" fillId="0" borderId="0" xfId="0" applyFont="1" applyBorder="1" applyAlignment="1">
      <alignment horizontal="right" vertical="center" wrapText="1"/>
    </xf>
    <xf numFmtId="0" fontId="76" fillId="0" borderId="0" xfId="0" applyFont="1" applyAlignment="1">
      <alignment vertical="center" wrapText="1"/>
    </xf>
    <xf numFmtId="0" fontId="76" fillId="0" borderId="9" xfId="0" applyFont="1" applyBorder="1" applyAlignment="1">
      <alignment vertical="center" wrapText="1"/>
    </xf>
    <xf numFmtId="0" fontId="64" fillId="0" borderId="0" xfId="0" applyFont="1" applyBorder="1"/>
    <xf numFmtId="0" fontId="76" fillId="0" borderId="0" xfId="0" applyFont="1" applyBorder="1" applyAlignment="1">
      <alignment vertical="center" wrapText="1"/>
    </xf>
    <xf numFmtId="0" fontId="76" fillId="0" borderId="7" xfId="0" applyFont="1" applyBorder="1" applyAlignment="1">
      <alignment vertical="center" wrapText="1"/>
    </xf>
    <xf numFmtId="0" fontId="76" fillId="0" borderId="4" xfId="0" applyFont="1" applyBorder="1" applyAlignment="1">
      <alignment horizontal="center" vertical="center" wrapText="1"/>
    </xf>
    <xf numFmtId="3" fontId="64" fillId="0" borderId="10" xfId="0" applyNumberFormat="1" applyFont="1" applyBorder="1" applyAlignment="1">
      <alignment vertical="center" wrapText="1"/>
    </xf>
    <xf numFmtId="3" fontId="50" fillId="0" borderId="8" xfId="0" applyNumberFormat="1" applyFont="1" applyBorder="1" applyAlignment="1">
      <alignment vertical="center" wrapText="1"/>
    </xf>
    <xf numFmtId="3" fontId="50" fillId="0" borderId="9" xfId="0" applyNumberFormat="1" applyFont="1" applyBorder="1" applyAlignment="1">
      <alignment vertical="center" wrapText="1"/>
    </xf>
    <xf numFmtId="0" fontId="89" fillId="0" borderId="9" xfId="0" applyFont="1" applyBorder="1" applyAlignment="1">
      <alignment vertical="center" wrapText="1"/>
    </xf>
    <xf numFmtId="0" fontId="52" fillId="0" borderId="10" xfId="0" applyFont="1" applyBorder="1" applyAlignment="1">
      <alignment vertical="center" wrapText="1"/>
    </xf>
    <xf numFmtId="0" fontId="50" fillId="0" borderId="9" xfId="0" applyFont="1" applyBorder="1" applyAlignment="1">
      <alignment horizontal="left" vertical="center" wrapText="1" indent="1"/>
    </xf>
    <xf numFmtId="0" fontId="61" fillId="0" borderId="0" xfId="0" applyFont="1" applyAlignment="1">
      <alignment horizontal="center"/>
    </xf>
    <xf numFmtId="0" fontId="35" fillId="0" borderId="0" xfId="0" applyFont="1" applyBorder="1" applyAlignment="1">
      <alignment horizontal="center" vertical="center"/>
    </xf>
    <xf numFmtId="0" fontId="15" fillId="0" borderId="0" xfId="0" applyFont="1" applyBorder="1"/>
    <xf numFmtId="0" fontId="9" fillId="0" borderId="0" xfId="0" applyFont="1" applyBorder="1"/>
    <xf numFmtId="0" fontId="76" fillId="0" borderId="0" xfId="0" applyFont="1" applyBorder="1" applyAlignment="1">
      <alignment horizontal="center"/>
    </xf>
    <xf numFmtId="0" fontId="61" fillId="0" borderId="0" xfId="0" applyFont="1" applyBorder="1" applyAlignment="1">
      <alignment horizontal="center"/>
    </xf>
    <xf numFmtId="0" fontId="76" fillId="0" borderId="0" xfId="0" applyFont="1" applyBorder="1" applyAlignment="1">
      <alignment horizontal="right" vertical="center" wrapText="1"/>
    </xf>
    <xf numFmtId="0" fontId="64" fillId="0" borderId="0" xfId="0" applyFont="1" applyBorder="1" applyAlignment="1">
      <alignment horizontal="center" vertical="center" wrapText="1"/>
    </xf>
    <xf numFmtId="0" fontId="64" fillId="0" borderId="4" xfId="0" applyFont="1" applyBorder="1" applyAlignment="1">
      <alignment horizontal="right" vertical="center" wrapText="1"/>
    </xf>
    <xf numFmtId="0" fontId="64" fillId="0" borderId="7" xfId="0" applyFont="1" applyBorder="1" applyAlignment="1">
      <alignment horizontal="center" vertical="center" wrapText="1"/>
    </xf>
    <xf numFmtId="9" fontId="64" fillId="0" borderId="7" xfId="0" applyNumberFormat="1" applyFont="1" applyBorder="1" applyAlignment="1">
      <alignment horizontal="right" vertical="center" wrapText="1"/>
    </xf>
    <xf numFmtId="0" fontId="50" fillId="0" borderId="15" xfId="0" applyFont="1" applyBorder="1" applyAlignment="1">
      <alignment vertical="center"/>
    </xf>
    <xf numFmtId="3" fontId="50" fillId="0" borderId="15" xfId="0" applyNumberFormat="1" applyFont="1" applyBorder="1" applyAlignment="1">
      <alignment horizontal="right" vertical="center" wrapText="1"/>
    </xf>
    <xf numFmtId="0" fontId="50" fillId="0" borderId="15" xfId="0" applyFont="1" applyBorder="1" applyAlignment="1">
      <alignment horizontal="right" vertical="center" wrapText="1"/>
    </xf>
    <xf numFmtId="0" fontId="50" fillId="0" borderId="11" xfId="0" applyFont="1" applyBorder="1" applyAlignment="1">
      <alignment horizontal="right" vertical="center" wrapText="1"/>
    </xf>
    <xf numFmtId="0" fontId="64" fillId="0" borderId="10" xfId="0" applyFont="1" applyBorder="1" applyAlignment="1">
      <alignment horizontal="center" vertical="center" wrapText="1"/>
    </xf>
    <xf numFmtId="0" fontId="76" fillId="0" borderId="12" xfId="0" applyFont="1" applyBorder="1" applyAlignment="1">
      <alignment horizontal="center" vertical="center" wrapText="1"/>
    </xf>
    <xf numFmtId="0" fontId="64" fillId="0" borderId="12" xfId="0" applyFont="1" applyBorder="1" applyAlignment="1">
      <alignment vertical="center" wrapText="1"/>
    </xf>
    <xf numFmtId="0" fontId="76" fillId="5" borderId="12" xfId="0" applyFont="1" applyFill="1" applyBorder="1" applyAlignment="1">
      <alignment vertical="center" wrapText="1"/>
    </xf>
    <xf numFmtId="3" fontId="64" fillId="6" borderId="12" xfId="0" applyNumberFormat="1" applyFont="1" applyFill="1" applyBorder="1" applyAlignment="1">
      <alignment vertical="center" wrapText="1"/>
    </xf>
    <xf numFmtId="3" fontId="64" fillId="0" borderId="10" xfId="0" applyNumberFormat="1" applyFont="1" applyBorder="1" applyAlignment="1">
      <alignment horizontal="right" vertical="center" wrapText="1"/>
    </xf>
    <xf numFmtId="0" fontId="83" fillId="0" borderId="0" xfId="0" applyFont="1" applyBorder="1"/>
    <xf numFmtId="0" fontId="64" fillId="0" borderId="12" xfId="0" applyFont="1" applyBorder="1" applyAlignment="1">
      <alignment vertical="center"/>
    </xf>
    <xf numFmtId="3" fontId="64" fillId="0" borderId="12" xfId="0" applyNumberFormat="1" applyFont="1" applyBorder="1" applyAlignment="1">
      <alignment horizontal="right" vertical="center" wrapText="1"/>
    </xf>
    <xf numFmtId="166" fontId="76" fillId="7" borderId="0" xfId="0" applyNumberFormat="1" applyFont="1" applyFill="1" applyBorder="1" applyAlignment="1">
      <alignment horizontal="center" vertical="center" wrapText="1"/>
    </xf>
    <xf numFmtId="166" fontId="64" fillId="7" borderId="0" xfId="0" applyNumberFormat="1" applyFont="1" applyFill="1" applyBorder="1" applyAlignment="1">
      <alignment horizontal="center" vertical="center" wrapText="1"/>
    </xf>
    <xf numFmtId="0" fontId="64" fillId="7" borderId="0" xfId="13" applyFont="1" applyFill="1" applyBorder="1" applyAlignment="1">
      <alignment horizontal="left" vertical="center" wrapText="1"/>
    </xf>
    <xf numFmtId="0" fontId="76" fillId="7" borderId="0" xfId="0" applyFont="1" applyFill="1" applyBorder="1" applyAlignment="1">
      <alignment horizontal="center" vertical="center" wrapText="1"/>
    </xf>
    <xf numFmtId="0" fontId="64" fillId="0" borderId="7" xfId="0" applyFont="1" applyBorder="1" applyAlignment="1">
      <alignment horizontal="center" vertical="center" wrapText="1"/>
    </xf>
    <xf numFmtId="0" fontId="19" fillId="0" borderId="0" xfId="0" applyFont="1" applyBorder="1"/>
    <xf numFmtId="0" fontId="50" fillId="0" borderId="15" xfId="0" applyFont="1" applyBorder="1" applyAlignment="1">
      <alignment vertical="center" wrapText="1"/>
    </xf>
    <xf numFmtId="3" fontId="50" fillId="6" borderId="15" xfId="0" applyNumberFormat="1" applyFont="1" applyFill="1" applyBorder="1" applyAlignment="1">
      <alignment horizontal="right" vertical="center" wrapText="1"/>
    </xf>
    <xf numFmtId="0" fontId="50" fillId="6" borderId="9" xfId="0" applyFont="1" applyFill="1" applyBorder="1" applyAlignment="1">
      <alignment horizontal="right" vertical="center" wrapText="1"/>
    </xf>
    <xf numFmtId="0" fontId="50" fillId="6" borderId="11" xfId="0" applyFont="1" applyFill="1" applyBorder="1" applyAlignment="1">
      <alignment horizontal="right" vertical="center" wrapText="1"/>
    </xf>
    <xf numFmtId="0" fontId="20" fillId="0" borderId="7" xfId="0" applyFont="1" applyBorder="1"/>
    <xf numFmtId="0" fontId="20" fillId="0" borderId="7" xfId="0" applyFont="1" applyBorder="1" applyAlignment="1">
      <alignment vertical="center" wrapText="1"/>
    </xf>
    <xf numFmtId="0" fontId="76" fillId="0" borderId="7" xfId="0" applyFont="1" applyBorder="1" applyAlignment="1">
      <alignment horizontal="center" vertical="center" wrapText="1"/>
    </xf>
    <xf numFmtId="0" fontId="76" fillId="5" borderId="15" xfId="0" applyFont="1" applyFill="1" applyBorder="1" applyAlignment="1">
      <alignment vertical="center" wrapText="1"/>
    </xf>
    <xf numFmtId="0" fontId="76" fillId="5" borderId="9" xfId="0" applyFont="1" applyFill="1" applyBorder="1" applyAlignment="1">
      <alignment vertical="center" wrapText="1"/>
    </xf>
    <xf numFmtId="0" fontId="76" fillId="0" borderId="17" xfId="0" applyFont="1" applyBorder="1" applyAlignment="1">
      <alignment vertical="center" wrapText="1"/>
    </xf>
    <xf numFmtId="0" fontId="64" fillId="0" borderId="0" xfId="0" applyFont="1" applyAlignment="1">
      <alignment horizontal="center" vertical="center" wrapText="1"/>
    </xf>
    <xf numFmtId="0" fontId="52" fillId="0" borderId="15" xfId="0" applyFont="1" applyBorder="1" applyAlignment="1">
      <alignment horizontal="center" vertical="center" wrapText="1"/>
    </xf>
    <xf numFmtId="0" fontId="52" fillId="0" borderId="15" xfId="0" applyFont="1" applyBorder="1" applyAlignment="1">
      <alignment vertical="center" wrapText="1"/>
    </xf>
    <xf numFmtId="0" fontId="50" fillId="0" borderId="10" xfId="0" applyFont="1" applyBorder="1" applyAlignment="1">
      <alignment vertical="center" wrapText="1"/>
    </xf>
    <xf numFmtId="49" fontId="50" fillId="0" borderId="15" xfId="0" applyNumberFormat="1" applyFont="1" applyBorder="1" applyAlignment="1">
      <alignment horizontal="center" vertical="center" wrapText="1"/>
    </xf>
    <xf numFmtId="3" fontId="50" fillId="7" borderId="15" xfId="0" applyNumberFormat="1" applyFont="1" applyFill="1" applyBorder="1" applyAlignment="1">
      <alignment horizontal="right" vertical="center"/>
    </xf>
    <xf numFmtId="49" fontId="50" fillId="0" borderId="9" xfId="0" applyNumberFormat="1" applyFont="1" applyBorder="1" applyAlignment="1">
      <alignment horizontal="center" vertical="center" wrapText="1"/>
    </xf>
    <xf numFmtId="49" fontId="50" fillId="6" borderId="9" xfId="0" applyNumberFormat="1" applyFont="1" applyFill="1" applyBorder="1" applyAlignment="1">
      <alignment horizontal="center" vertical="center" wrapText="1"/>
    </xf>
    <xf numFmtId="0" fontId="50" fillId="6" borderId="9" xfId="0" applyFont="1" applyFill="1" applyBorder="1" applyAlignment="1">
      <alignment horizontal="left" vertical="center" wrapText="1"/>
    </xf>
    <xf numFmtId="49" fontId="52" fillId="0" borderId="10" xfId="0" applyNumberFormat="1" applyFont="1" applyBorder="1" applyAlignment="1">
      <alignment horizontal="center" vertical="center" wrapText="1"/>
    </xf>
    <xf numFmtId="49" fontId="50" fillId="6" borderId="11" xfId="0" applyNumberFormat="1" applyFont="1" applyFill="1" applyBorder="1" applyAlignment="1">
      <alignment horizontal="center" vertical="center" wrapText="1"/>
    </xf>
    <xf numFmtId="0" fontId="50" fillId="6" borderId="11" xfId="0" applyFont="1" applyFill="1" applyBorder="1" applyAlignment="1">
      <alignment horizontal="left" vertical="center" wrapText="1"/>
    </xf>
    <xf numFmtId="49" fontId="52" fillId="0" borderId="12" xfId="0" applyNumberFormat="1" applyFont="1" applyBorder="1" applyAlignment="1">
      <alignment horizontal="center" vertical="center" wrapText="1"/>
    </xf>
    <xf numFmtId="0" fontId="64" fillId="0" borderId="0" xfId="0" applyFont="1" applyBorder="1" applyAlignment="1">
      <alignment vertical="center"/>
    </xf>
    <xf numFmtId="0" fontId="64" fillId="0" borderId="5" xfId="0" applyFont="1" applyBorder="1" applyAlignment="1">
      <alignment horizontal="center" vertical="center" wrapText="1"/>
    </xf>
    <xf numFmtId="0" fontId="50" fillId="0" borderId="15" xfId="0" applyFont="1" applyBorder="1" applyAlignment="1">
      <alignment horizontal="center" vertical="center"/>
    </xf>
    <xf numFmtId="3" fontId="50" fillId="7" borderId="11" xfId="0" applyNumberFormat="1" applyFont="1" applyFill="1" applyBorder="1" applyAlignment="1">
      <alignment horizontal="right" vertical="center"/>
    </xf>
    <xf numFmtId="0" fontId="64" fillId="0" borderId="12" xfId="0" applyFont="1" applyBorder="1" applyAlignment="1">
      <alignment horizontal="center" vertical="center"/>
    </xf>
    <xf numFmtId="3" fontId="76" fillId="7" borderId="12" xfId="0" applyNumberFormat="1" applyFont="1" applyFill="1" applyBorder="1" applyAlignment="1">
      <alignment horizontal="right" vertical="center"/>
    </xf>
    <xf numFmtId="3" fontId="64" fillId="7" borderId="12" xfId="0" applyNumberFormat="1" applyFont="1" applyFill="1" applyBorder="1" applyAlignment="1">
      <alignment horizontal="right" vertical="center"/>
    </xf>
    <xf numFmtId="0" fontId="64" fillId="7" borderId="5" xfId="0" applyFont="1" applyFill="1" applyBorder="1" applyAlignment="1">
      <alignment horizontal="center" vertical="center" wrapText="1"/>
    </xf>
    <xf numFmtId="0" fontId="76" fillId="0" borderId="0" xfId="0" applyFont="1" applyBorder="1" applyAlignment="1">
      <alignment vertical="center"/>
    </xf>
    <xf numFmtId="0" fontId="76" fillId="0" borderId="7" xfId="0" applyFont="1" applyBorder="1" applyAlignment="1">
      <alignment horizontal="center" vertical="center"/>
    </xf>
    <xf numFmtId="0" fontId="64" fillId="0" borderId="7" xfId="0" applyFont="1" applyBorder="1" applyAlignment="1">
      <alignment horizontal="center" vertical="center"/>
    </xf>
    <xf numFmtId="0" fontId="64" fillId="0" borderId="15" xfId="0" applyFont="1" applyBorder="1" applyAlignment="1">
      <alignment horizontal="center" vertical="center" wrapText="1"/>
    </xf>
    <xf numFmtId="0" fontId="76" fillId="0" borderId="9" xfId="0" applyFont="1" applyBorder="1" applyAlignment="1">
      <alignment horizontal="center" vertical="center" wrapText="1"/>
    </xf>
    <xf numFmtId="0" fontId="64" fillId="0" borderId="14" xfId="0" applyFont="1" applyBorder="1" applyAlignment="1">
      <alignment horizontal="center" vertical="center" wrapText="1"/>
    </xf>
    <xf numFmtId="0" fontId="64" fillId="0" borderId="14" xfId="0" applyFont="1" applyBorder="1" applyAlignment="1">
      <alignment vertical="center"/>
    </xf>
    <xf numFmtId="0" fontId="64" fillId="5" borderId="15" xfId="0" applyFont="1" applyFill="1" applyBorder="1" applyAlignment="1">
      <alignment vertical="center"/>
    </xf>
    <xf numFmtId="3" fontId="64" fillId="0" borderId="15" xfId="0" applyNumberFormat="1" applyFont="1" applyBorder="1" applyAlignment="1">
      <alignment vertical="center"/>
    </xf>
    <xf numFmtId="0" fontId="76" fillId="0" borderId="14" xfId="0" applyFont="1" applyBorder="1" applyAlignment="1">
      <alignment horizontal="center" vertical="center" wrapText="1"/>
    </xf>
    <xf numFmtId="0" fontId="64" fillId="5" borderId="14" xfId="0" applyFont="1" applyFill="1" applyBorder="1" applyAlignment="1">
      <alignment vertical="center"/>
    </xf>
    <xf numFmtId="3" fontId="50" fillId="0" borderId="9" xfId="0" applyNumberFormat="1" applyFont="1" applyBorder="1" applyAlignment="1">
      <alignment vertical="center"/>
    </xf>
    <xf numFmtId="0" fontId="50" fillId="5" borderId="9" xfId="0" applyFont="1" applyFill="1" applyBorder="1" applyAlignment="1">
      <alignment vertical="center"/>
    </xf>
    <xf numFmtId="0" fontId="50" fillId="0" borderId="12" xfId="0" applyFont="1" applyBorder="1" applyAlignment="1">
      <alignment vertical="center" wrapText="1"/>
    </xf>
    <xf numFmtId="0" fontId="50" fillId="0" borderId="10" xfId="0" applyFont="1" applyBorder="1" applyAlignment="1">
      <alignment horizontal="center" vertical="center" wrapText="1"/>
    </xf>
    <xf numFmtId="0" fontId="50" fillId="0" borderId="10" xfId="0" applyFont="1" applyBorder="1" applyAlignment="1">
      <alignment vertical="center"/>
    </xf>
    <xf numFmtId="0" fontId="90" fillId="0" borderId="0" xfId="0" applyFont="1"/>
    <xf numFmtId="3" fontId="83" fillId="0" borderId="9" xfId="0" applyNumberFormat="1" applyFont="1" applyBorder="1" applyAlignment="1">
      <alignment horizontal="right" vertical="center" wrapText="1"/>
    </xf>
    <xf numFmtId="3" fontId="84" fillId="0" borderId="15" xfId="0" applyNumberFormat="1" applyFont="1" applyBorder="1" applyAlignment="1">
      <alignment horizontal="right" vertical="center" wrapText="1"/>
    </xf>
    <xf numFmtId="3" fontId="84" fillId="0" borderId="10" xfId="0" applyNumberFormat="1" applyFont="1" applyBorder="1" applyAlignment="1">
      <alignment horizontal="right" vertical="center" wrapText="1"/>
    </xf>
    <xf numFmtId="0" fontId="64" fillId="0" borderId="7" xfId="0" applyFont="1" applyBorder="1"/>
    <xf numFmtId="0" fontId="64" fillId="0" borderId="7" xfId="0" applyFont="1" applyBorder="1" applyAlignment="1">
      <alignment vertical="center"/>
    </xf>
    <xf numFmtId="49" fontId="52" fillId="0" borderId="15" xfId="0" applyNumberFormat="1" applyFont="1" applyBorder="1" applyAlignment="1">
      <alignment horizontal="center" vertical="center" wrapText="1"/>
    </xf>
    <xf numFmtId="3" fontId="52" fillId="0" borderId="15" xfId="0" quotePrefix="1" applyNumberFormat="1" applyFont="1" applyBorder="1" applyAlignment="1">
      <alignment vertical="center" wrapText="1"/>
    </xf>
    <xf numFmtId="49" fontId="52" fillId="5" borderId="15" xfId="0" applyNumberFormat="1" applyFont="1" applyFill="1" applyBorder="1" applyAlignment="1">
      <alignment vertical="center"/>
    </xf>
    <xf numFmtId="3" fontId="50" fillId="0" borderId="9" xfId="0" quotePrefix="1" applyNumberFormat="1" applyFont="1" applyBorder="1" applyAlignment="1">
      <alignment vertical="center" wrapText="1"/>
    </xf>
    <xf numFmtId="49" fontId="50" fillId="5" borderId="9" xfId="0" applyNumberFormat="1" applyFont="1" applyFill="1" applyBorder="1" applyAlignment="1">
      <alignment vertical="center"/>
    </xf>
    <xf numFmtId="3" fontId="52" fillId="0" borderId="10" xfId="0" quotePrefix="1" applyNumberFormat="1" applyFont="1" applyBorder="1" applyAlignment="1">
      <alignment vertical="center" wrapText="1"/>
    </xf>
    <xf numFmtId="49" fontId="52" fillId="5" borderId="10" xfId="0" applyNumberFormat="1" applyFont="1" applyFill="1" applyBorder="1" applyAlignment="1">
      <alignment vertical="center"/>
    </xf>
    <xf numFmtId="3" fontId="76" fillId="0" borderId="9" xfId="0" applyNumberFormat="1" applyFont="1" applyBorder="1" applyAlignment="1">
      <alignment horizontal="center" vertical="center" wrapText="1"/>
    </xf>
    <xf numFmtId="0" fontId="64" fillId="0" borderId="7" xfId="0" applyFont="1" applyBorder="1" applyAlignment="1">
      <alignment vertical="center" wrapText="1"/>
    </xf>
    <xf numFmtId="10" fontId="64" fillId="7" borderId="12" xfId="0" applyNumberFormat="1" applyFont="1" applyFill="1" applyBorder="1" applyAlignment="1">
      <alignment horizontal="center" vertical="center" wrapText="1"/>
    </xf>
    <xf numFmtId="10" fontId="50" fillId="7" borderId="15" xfId="0" applyNumberFormat="1" applyFont="1" applyFill="1" applyBorder="1" applyAlignment="1">
      <alignment horizontal="center" vertical="center" wrapText="1"/>
    </xf>
    <xf numFmtId="0" fontId="50" fillId="0" borderId="9" xfId="0" applyFont="1" applyBorder="1" applyAlignment="1">
      <alignment horizontal="left" vertical="center" wrapText="1"/>
    </xf>
    <xf numFmtId="10" fontId="50" fillId="7" borderId="9" xfId="0" applyNumberFormat="1" applyFont="1" applyFill="1" applyBorder="1" applyAlignment="1">
      <alignment horizontal="center" vertical="center" wrapText="1"/>
    </xf>
    <xf numFmtId="10" fontId="50" fillId="0" borderId="9" xfId="0" applyNumberFormat="1" applyFont="1" applyBorder="1" applyAlignment="1">
      <alignment horizontal="center" vertical="center" wrapText="1"/>
    </xf>
    <xf numFmtId="0" fontId="50" fillId="0" borderId="17" xfId="0" applyFont="1" applyBorder="1" applyAlignment="1">
      <alignment horizontal="center" vertical="center" wrapText="1"/>
    </xf>
    <xf numFmtId="0" fontId="50" fillId="0" borderId="17" xfId="0" applyFont="1" applyBorder="1" applyAlignment="1">
      <alignment horizontal="left" vertical="center" wrapText="1"/>
    </xf>
    <xf numFmtId="10" fontId="50" fillId="7" borderId="17" xfId="0" applyNumberFormat="1" applyFont="1" applyFill="1" applyBorder="1" applyAlignment="1">
      <alignment horizontal="center" vertical="center" wrapText="1"/>
    </xf>
    <xf numFmtId="3" fontId="50" fillId="7" borderId="15" xfId="0" applyNumberFormat="1" applyFont="1" applyFill="1" applyBorder="1" applyAlignment="1">
      <alignment horizontal="center" vertical="center" wrapText="1"/>
    </xf>
    <xf numFmtId="3" fontId="50" fillId="7" borderId="9" xfId="0" applyNumberFormat="1" applyFont="1" applyFill="1" applyBorder="1" applyAlignment="1">
      <alignment horizontal="center" vertical="center" wrapText="1"/>
    </xf>
    <xf numFmtId="3" fontId="50" fillId="7" borderId="17" xfId="0" applyNumberFormat="1" applyFont="1" applyFill="1" applyBorder="1" applyAlignment="1">
      <alignment horizontal="center" vertical="center" wrapText="1"/>
    </xf>
    <xf numFmtId="3" fontId="64" fillId="7" borderId="12" xfId="0" applyNumberFormat="1" applyFont="1" applyFill="1" applyBorder="1" applyAlignment="1">
      <alignment horizontal="center" vertical="center" wrapText="1"/>
    </xf>
    <xf numFmtId="9" fontId="64" fillId="0" borderId="5" xfId="0" applyNumberFormat="1" applyFont="1" applyBorder="1" applyAlignment="1">
      <alignment horizontal="center" vertical="center" wrapText="1"/>
    </xf>
    <xf numFmtId="3" fontId="64" fillId="0" borderId="12" xfId="0" applyNumberFormat="1" applyFont="1" applyBorder="1" applyAlignment="1">
      <alignment horizontal="center" vertical="center" wrapText="1"/>
    </xf>
    <xf numFmtId="3" fontId="50" fillId="0" borderId="15" xfId="0" applyNumberFormat="1" applyFont="1" applyBorder="1" applyAlignment="1">
      <alignment horizontal="center" vertical="center" wrapText="1"/>
    </xf>
    <xf numFmtId="3" fontId="50" fillId="0" borderId="9" xfId="0" applyNumberFormat="1" applyFont="1" applyBorder="1" applyAlignment="1">
      <alignment horizontal="center" vertical="center" wrapText="1"/>
    </xf>
    <xf numFmtId="0" fontId="50" fillId="0" borderId="11" xfId="0" applyFont="1" applyBorder="1" applyAlignment="1">
      <alignment horizontal="left" vertical="center" wrapText="1"/>
    </xf>
    <xf numFmtId="3" fontId="50" fillId="0" borderId="11" xfId="0" applyNumberFormat="1" applyFont="1" applyBorder="1" applyAlignment="1">
      <alignment horizontal="center" vertical="center" wrapText="1"/>
    </xf>
    <xf numFmtId="0" fontId="50" fillId="0" borderId="0" xfId="0" applyFont="1" applyAlignment="1">
      <alignment wrapText="1"/>
    </xf>
    <xf numFmtId="0" fontId="52" fillId="0" borderId="0" xfId="0" applyFont="1" applyAlignment="1">
      <alignment wrapText="1"/>
    </xf>
    <xf numFmtId="0" fontId="64" fillId="0" borderId="5" xfId="0" applyFont="1" applyBorder="1" applyAlignment="1">
      <alignment horizontal="center" vertical="center"/>
    </xf>
    <xf numFmtId="0" fontId="50" fillId="0" borderId="16" xfId="0" applyFont="1" applyBorder="1" applyAlignment="1">
      <alignment wrapText="1"/>
    </xf>
    <xf numFmtId="0" fontId="52" fillId="7" borderId="13" xfId="0" applyFont="1" applyFill="1" applyBorder="1" applyAlignment="1">
      <alignment wrapText="1"/>
    </xf>
    <xf numFmtId="0" fontId="52" fillId="7" borderId="13" xfId="0" applyFont="1" applyFill="1" applyBorder="1" applyAlignment="1">
      <alignment horizontal="left" vertical="center" wrapText="1"/>
    </xf>
    <xf numFmtId="3" fontId="52" fillId="0" borderId="13" xfId="0" applyNumberFormat="1" applyFont="1" applyBorder="1" applyAlignment="1">
      <alignment horizontal="center" vertical="center" wrapText="1"/>
    </xf>
    <xf numFmtId="10" fontId="52" fillId="0" borderId="13" xfId="0" applyNumberFormat="1" applyFont="1" applyBorder="1" applyAlignment="1">
      <alignment horizontal="center" vertical="center" wrapText="1"/>
    </xf>
    <xf numFmtId="0" fontId="50" fillId="7" borderId="9" xfId="0" applyFont="1" applyFill="1" applyBorder="1" applyAlignment="1">
      <alignment wrapText="1"/>
    </xf>
    <xf numFmtId="0" fontId="50" fillId="7" borderId="9" xfId="0" applyFont="1" applyFill="1" applyBorder="1" applyAlignment="1">
      <alignment horizontal="left" vertical="center" wrapText="1" indent="3"/>
    </xf>
    <xf numFmtId="0" fontId="52" fillId="7" borderId="9" xfId="0" applyFont="1" applyFill="1" applyBorder="1" applyAlignment="1">
      <alignment wrapText="1"/>
    </xf>
    <xf numFmtId="0" fontId="52" fillId="7" borderId="9" xfId="0" applyFont="1" applyFill="1" applyBorder="1" applyAlignment="1">
      <alignment horizontal="left" vertical="center" wrapText="1"/>
    </xf>
    <xf numFmtId="3" fontId="52" fillId="0" borderId="9" xfId="0" applyNumberFormat="1" applyFont="1" applyBorder="1" applyAlignment="1">
      <alignment horizontal="center" vertical="center" wrapText="1"/>
    </xf>
    <xf numFmtId="10" fontId="52" fillId="0" borderId="9" xfId="0" applyNumberFormat="1" applyFont="1" applyBorder="1" applyAlignment="1">
      <alignment horizontal="center" vertical="center" wrapText="1"/>
    </xf>
    <xf numFmtId="0" fontId="52" fillId="7" borderId="11" xfId="0" applyFont="1" applyFill="1" applyBorder="1" applyAlignment="1">
      <alignment wrapText="1"/>
    </xf>
    <xf numFmtId="0" fontId="52" fillId="7" borderId="11" xfId="0" applyFont="1" applyFill="1" applyBorder="1" applyAlignment="1">
      <alignment horizontal="left" vertical="center" wrapText="1"/>
    </xf>
    <xf numFmtId="3" fontId="52" fillId="0" borderId="11" xfId="0" applyNumberFormat="1" applyFont="1" applyBorder="1" applyAlignment="1">
      <alignment horizontal="center" vertical="center" wrapText="1"/>
    </xf>
    <xf numFmtId="10" fontId="52" fillId="0" borderId="11" xfId="0" applyNumberFormat="1" applyFont="1" applyBorder="1" applyAlignment="1">
      <alignment horizontal="center" vertical="center" wrapText="1"/>
    </xf>
    <xf numFmtId="3" fontId="52" fillId="0" borderId="12" xfId="0" applyNumberFormat="1" applyFont="1" applyBorder="1" applyAlignment="1">
      <alignment horizontal="center" vertical="center" wrapText="1"/>
    </xf>
    <xf numFmtId="166" fontId="92" fillId="7" borderId="12" xfId="0" applyNumberFormat="1" applyFont="1" applyFill="1" applyBorder="1" applyAlignment="1">
      <alignment horizontal="center" vertical="center" wrapText="1"/>
    </xf>
    <xf numFmtId="0" fontId="76" fillId="0" borderId="0" xfId="0" applyFont="1" applyAlignment="1">
      <alignment wrapText="1"/>
    </xf>
    <xf numFmtId="0" fontId="64" fillId="7" borderId="0" xfId="13" applyFont="1" applyFill="1" applyAlignment="1">
      <alignment horizontal="left" vertical="center" wrapText="1"/>
    </xf>
    <xf numFmtId="0" fontId="50" fillId="7" borderId="15" xfId="0" applyFont="1" applyFill="1" applyBorder="1" applyAlignment="1">
      <alignment horizontal="center" vertical="center" wrapText="1"/>
    </xf>
    <xf numFmtId="0" fontId="52" fillId="7" borderId="15" xfId="0" applyFont="1" applyFill="1" applyBorder="1" applyAlignment="1">
      <alignment vertical="center" wrapText="1"/>
    </xf>
    <xf numFmtId="0" fontId="50" fillId="7" borderId="9" xfId="0" applyFont="1" applyFill="1" applyBorder="1" applyAlignment="1">
      <alignment horizontal="center" vertical="center" wrapText="1"/>
    </xf>
    <xf numFmtId="0" fontId="50" fillId="7" borderId="9" xfId="0" applyFont="1" applyFill="1" applyBorder="1" applyAlignment="1">
      <alignment vertical="center" wrapText="1"/>
    </xf>
    <xf numFmtId="0" fontId="94" fillId="7" borderId="9" xfId="0" applyFont="1" applyFill="1" applyBorder="1" applyAlignment="1">
      <alignment horizontal="center" vertical="center" wrapText="1"/>
    </xf>
    <xf numFmtId="0" fontId="52" fillId="7" borderId="9" xfId="0" applyFont="1" applyFill="1" applyBorder="1" applyAlignment="1">
      <alignment vertical="center" wrapText="1"/>
    </xf>
    <xf numFmtId="3" fontId="52" fillId="7" borderId="9" xfId="0" applyNumberFormat="1" applyFont="1" applyFill="1" applyBorder="1" applyAlignment="1">
      <alignment horizontal="center" vertical="center" wrapText="1"/>
    </xf>
    <xf numFmtId="0" fontId="50" fillId="7" borderId="10" xfId="0" applyFont="1" applyFill="1" applyBorder="1" applyAlignment="1">
      <alignment horizontal="center" vertical="center" wrapText="1"/>
    </xf>
    <xf numFmtId="0" fontId="52" fillId="7" borderId="10" xfId="0" applyFont="1" applyFill="1" applyBorder="1" applyAlignment="1">
      <alignment vertical="center" wrapText="1"/>
    </xf>
    <xf numFmtId="0" fontId="91" fillId="0" borderId="10" xfId="0" applyFont="1" applyBorder="1" applyAlignment="1">
      <alignment horizontal="center" vertical="center" wrapText="1"/>
    </xf>
    <xf numFmtId="0" fontId="50" fillId="0" borderId="8" xfId="0" applyFont="1" applyBorder="1" applyAlignment="1">
      <alignment horizontal="center"/>
    </xf>
    <xf numFmtId="0" fontId="50" fillId="7" borderId="8" xfId="0" applyFont="1" applyFill="1" applyBorder="1" applyAlignment="1">
      <alignment horizontal="center" vertical="center" wrapText="1"/>
    </xf>
    <xf numFmtId="0" fontId="50" fillId="0" borderId="9" xfId="0" applyFont="1" applyBorder="1" applyAlignment="1">
      <alignment horizontal="center"/>
    </xf>
    <xf numFmtId="0" fontId="50" fillId="0" borderId="11" xfId="0" applyFont="1" applyBorder="1" applyAlignment="1">
      <alignment horizontal="center"/>
    </xf>
    <xf numFmtId="3" fontId="50" fillId="7" borderId="11" xfId="0" applyNumberFormat="1" applyFont="1" applyFill="1" applyBorder="1" applyAlignment="1">
      <alignment horizontal="center" vertical="center" wrapText="1"/>
    </xf>
    <xf numFmtId="0" fontId="50" fillId="0" borderId="12" xfId="0" applyFont="1" applyBorder="1" applyAlignment="1">
      <alignment horizontal="center"/>
    </xf>
    <xf numFmtId="0" fontId="72" fillId="0" borderId="0" xfId="0" applyFont="1" applyBorder="1"/>
    <xf numFmtId="0" fontId="21" fillId="0" borderId="0" xfId="0" applyFont="1" applyBorder="1" applyAlignment="1">
      <alignment vertical="center"/>
    </xf>
    <xf numFmtId="0" fontId="20" fillId="0" borderId="0" xfId="0" applyFont="1" applyBorder="1" applyAlignment="1">
      <alignment vertical="center"/>
    </xf>
    <xf numFmtId="0" fontId="29" fillId="0" borderId="8" xfId="0" applyFont="1" applyBorder="1" applyAlignment="1">
      <alignment horizontal="center" vertical="center"/>
    </xf>
    <xf numFmtId="0" fontId="30" fillId="0" borderId="9" xfId="0" applyFont="1" applyBorder="1" applyAlignment="1">
      <alignment horizontal="center" vertical="center"/>
    </xf>
    <xf numFmtId="0" fontId="30" fillId="0" borderId="11" xfId="0" applyFont="1" applyBorder="1" applyAlignment="1">
      <alignment horizontal="center" vertical="center"/>
    </xf>
    <xf numFmtId="0" fontId="29" fillId="0" borderId="12" xfId="0" applyFont="1" applyBorder="1" applyAlignment="1">
      <alignment horizontal="center" vertical="center"/>
    </xf>
    <xf numFmtId="0" fontId="30" fillId="0" borderId="0" xfId="0" applyFont="1" applyBorder="1"/>
    <xf numFmtId="3" fontId="50" fillId="0" borderId="8" xfId="0" applyNumberFormat="1" applyFont="1" applyBorder="1" applyAlignment="1">
      <alignment horizontal="center" vertical="center" wrapText="1"/>
    </xf>
    <xf numFmtId="9" fontId="50" fillId="0" borderId="8" xfId="0" applyNumberFormat="1" applyFont="1" applyBorder="1" applyAlignment="1">
      <alignment horizontal="center" wrapText="1"/>
    </xf>
    <xf numFmtId="9" fontId="50" fillId="0" borderId="9" xfId="0" applyNumberFormat="1" applyFont="1" applyBorder="1" applyAlignment="1">
      <alignment horizontal="center" wrapText="1"/>
    </xf>
    <xf numFmtId="9" fontId="50" fillId="0" borderId="11" xfId="0" applyNumberFormat="1" applyFont="1" applyBorder="1" applyAlignment="1">
      <alignment horizontal="center" wrapText="1"/>
    </xf>
    <xf numFmtId="0" fontId="50" fillId="0" borderId="5" xfId="0" applyFont="1" applyBorder="1" applyAlignment="1">
      <alignment vertical="center" wrapText="1"/>
    </xf>
    <xf numFmtId="3" fontId="52" fillId="0" borderId="7" xfId="0" applyNumberFormat="1" applyFont="1" applyBorder="1" applyAlignment="1">
      <alignment horizontal="center" vertical="center" wrapText="1"/>
    </xf>
    <xf numFmtId="0" fontId="52" fillId="0" borderId="7" xfId="0" applyFont="1" applyBorder="1" applyAlignment="1">
      <alignment vertical="center" wrapText="1"/>
    </xf>
    <xf numFmtId="0" fontId="75" fillId="0" borderId="0" xfId="0" applyFont="1" applyBorder="1"/>
    <xf numFmtId="0" fontId="52" fillId="0" borderId="8" xfId="0" applyFont="1" applyBorder="1" applyAlignment="1">
      <alignment vertical="center"/>
    </xf>
    <xf numFmtId="3" fontId="52" fillId="7" borderId="8" xfId="0" applyNumberFormat="1" applyFont="1" applyFill="1" applyBorder="1" applyAlignment="1">
      <alignment horizontal="center" vertical="center" wrapText="1"/>
    </xf>
    <xf numFmtId="0" fontId="52" fillId="0" borderId="12" xfId="0" applyFont="1" applyBorder="1" applyAlignment="1">
      <alignment vertical="center"/>
    </xf>
    <xf numFmtId="0" fontId="64" fillId="0" borderId="4" xfId="0" applyFont="1" applyBorder="1" applyAlignment="1">
      <alignment horizontal="center"/>
    </xf>
    <xf numFmtId="0" fontId="76" fillId="0" borderId="9" xfId="0" applyFont="1" applyBorder="1"/>
    <xf numFmtId="0" fontId="76" fillId="0" borderId="10" xfId="0" applyFont="1" applyBorder="1"/>
    <xf numFmtId="0" fontId="52" fillId="0" borderId="13" xfId="0" applyFont="1" applyBorder="1" applyAlignment="1">
      <alignment horizontal="center" vertical="center"/>
    </xf>
    <xf numFmtId="0" fontId="52" fillId="0" borderId="13" xfId="0" applyFont="1" applyBorder="1" applyAlignment="1">
      <alignment horizontal="left" vertical="center"/>
    </xf>
    <xf numFmtId="0" fontId="50" fillId="0" borderId="9" xfId="0" applyFont="1" applyBorder="1" applyAlignment="1">
      <alignment horizontal="left" wrapText="1"/>
    </xf>
    <xf numFmtId="0" fontId="50" fillId="0" borderId="9" xfId="0" applyFont="1" applyBorder="1" applyAlignment="1">
      <alignment horizontal="center" wrapText="1"/>
    </xf>
    <xf numFmtId="3" fontId="50" fillId="0" borderId="9" xfId="0" applyNumberFormat="1" applyFont="1" applyBorder="1" applyAlignment="1">
      <alignment horizontal="center" wrapText="1"/>
    </xf>
    <xf numFmtId="0" fontId="50" fillId="0" borderId="9" xfId="0" applyFont="1" applyBorder="1"/>
    <xf numFmtId="0" fontId="50" fillId="0" borderId="10" xfId="0" applyFont="1" applyBorder="1" applyAlignment="1">
      <alignment horizontal="center" vertical="center"/>
    </xf>
    <xf numFmtId="0" fontId="50" fillId="0" borderId="10" xfId="0" applyFont="1" applyBorder="1"/>
    <xf numFmtId="0" fontId="50" fillId="0" borderId="10" xfId="0" applyFont="1" applyBorder="1" applyAlignment="1">
      <alignment horizontal="center" wrapText="1"/>
    </xf>
    <xf numFmtId="0" fontId="50" fillId="0" borderId="0" xfId="0" applyFont="1" applyBorder="1" applyAlignment="1">
      <alignment horizontal="center" wrapText="1"/>
    </xf>
    <xf numFmtId="0" fontId="50" fillId="0" borderId="7" xfId="0" applyFont="1" applyBorder="1" applyAlignment="1">
      <alignment vertical="center" wrapText="1"/>
    </xf>
    <xf numFmtId="0" fontId="76" fillId="0" borderId="0" xfId="0" applyFont="1" applyBorder="1" applyAlignment="1">
      <alignment horizontal="center" vertical="center"/>
    </xf>
    <xf numFmtId="0" fontId="52" fillId="0" borderId="8" xfId="0" applyFont="1" applyBorder="1" applyAlignment="1">
      <alignment horizontal="center" vertical="center"/>
    </xf>
    <xf numFmtId="0" fontId="52" fillId="0" borderId="8" xfId="0" applyFont="1" applyBorder="1" applyAlignment="1">
      <alignment horizontal="left" vertical="center"/>
    </xf>
    <xf numFmtId="0" fontId="50" fillId="0" borderId="8" xfId="0" applyFont="1" applyBorder="1" applyAlignment="1">
      <alignment horizontal="center" wrapText="1"/>
    </xf>
    <xf numFmtId="3" fontId="50" fillId="0" borderId="8" xfId="0" applyNumberFormat="1" applyFont="1" applyBorder="1" applyAlignment="1">
      <alignment horizontal="center" wrapText="1"/>
    </xf>
    <xf numFmtId="0" fontId="76" fillId="0" borderId="7" xfId="0" applyFont="1" applyBorder="1" applyAlignment="1">
      <alignment vertical="center"/>
    </xf>
    <xf numFmtId="0" fontId="76" fillId="0" borderId="0" xfId="0" applyFont="1" applyBorder="1" applyAlignment="1">
      <alignment horizontal="center" wrapText="1"/>
    </xf>
    <xf numFmtId="3" fontId="50" fillId="0" borderId="0" xfId="0" applyNumberFormat="1" applyFont="1" applyBorder="1" applyAlignment="1">
      <alignment horizontal="center" wrapText="1"/>
    </xf>
    <xf numFmtId="9" fontId="64" fillId="0" borderId="0" xfId="7" applyFont="1" applyFill="1" applyBorder="1" applyAlignment="1">
      <alignment horizontal="center" vertical="center" wrapText="1"/>
    </xf>
    <xf numFmtId="3" fontId="50" fillId="0" borderId="10" xfId="0" applyNumberFormat="1" applyFont="1" applyBorder="1" applyAlignment="1">
      <alignment horizontal="center" wrapText="1"/>
    </xf>
    <xf numFmtId="0" fontId="83" fillId="0" borderId="0" xfId="0" applyFont="1" applyBorder="1" applyAlignment="1">
      <alignment horizontal="center"/>
    </xf>
    <xf numFmtId="0" fontId="83" fillId="0" borderId="0" xfId="0" applyFont="1" applyBorder="1" applyAlignment="1">
      <alignment horizontal="center" vertical="center"/>
    </xf>
    <xf numFmtId="0" fontId="76" fillId="0" borderId="13" xfId="0" applyFont="1" applyBorder="1" applyAlignment="1">
      <alignment horizontal="center"/>
    </xf>
    <xf numFmtId="0" fontId="76" fillId="0" borderId="13" xfId="0" applyFont="1" applyBorder="1" applyAlignment="1">
      <alignment vertical="center"/>
    </xf>
    <xf numFmtId="0" fontId="76" fillId="0" borderId="9" xfId="0" applyFont="1" applyBorder="1" applyAlignment="1">
      <alignment horizontal="center"/>
    </xf>
    <xf numFmtId="3" fontId="50" fillId="0" borderId="0" xfId="0" applyNumberFormat="1" applyFont="1" applyBorder="1" applyAlignment="1">
      <alignment vertical="center" wrapText="1"/>
    </xf>
    <xf numFmtId="3" fontId="50" fillId="0" borderId="15" xfId="0" applyNumberFormat="1" applyFont="1" applyBorder="1" applyAlignment="1">
      <alignment vertical="center" wrapText="1"/>
    </xf>
    <xf numFmtId="3" fontId="50" fillId="7" borderId="9" xfId="0" applyNumberFormat="1" applyFont="1" applyFill="1" applyBorder="1" applyAlignment="1">
      <alignment vertical="center" wrapText="1"/>
    </xf>
    <xf numFmtId="49" fontId="50" fillId="0" borderId="13" xfId="0" applyNumberFormat="1" applyFont="1" applyBorder="1" applyAlignment="1">
      <alignment horizontal="center" vertical="center" wrapText="1"/>
    </xf>
    <xf numFmtId="0" fontId="50" fillId="0" borderId="13" xfId="0" applyFont="1" applyBorder="1" applyAlignment="1">
      <alignment vertical="center" wrapText="1"/>
    </xf>
    <xf numFmtId="3" fontId="50" fillId="0" borderId="13" xfId="0" applyNumberFormat="1" applyFont="1" applyBorder="1" applyAlignment="1">
      <alignment vertical="center" wrapText="1"/>
    </xf>
    <xf numFmtId="3" fontId="50" fillId="7" borderId="13" xfId="0" applyNumberFormat="1" applyFont="1" applyFill="1" applyBorder="1" applyAlignment="1">
      <alignment vertical="center" wrapText="1"/>
    </xf>
    <xf numFmtId="3" fontId="50" fillId="0" borderId="13" xfId="0" applyNumberFormat="1" applyFont="1" applyBorder="1" applyAlignment="1">
      <alignment horizontal="center" vertical="center"/>
    </xf>
    <xf numFmtId="49" fontId="50" fillId="0" borderId="10" xfId="0" applyNumberFormat="1" applyFont="1" applyBorder="1" applyAlignment="1">
      <alignment horizontal="center" vertical="center" wrapText="1"/>
    </xf>
    <xf numFmtId="3" fontId="50" fillId="0" borderId="10" xfId="0" applyNumberFormat="1" applyFont="1" applyBorder="1" applyAlignment="1">
      <alignment horizontal="center" vertical="center"/>
    </xf>
    <xf numFmtId="0" fontId="14" fillId="0" borderId="0" xfId="0" applyFont="1" applyBorder="1"/>
    <xf numFmtId="49" fontId="30" fillId="0" borderId="13" xfId="0" applyNumberFormat="1" applyFont="1" applyBorder="1" applyAlignment="1">
      <alignment horizontal="center" vertical="center" wrapText="1"/>
    </xf>
    <xf numFmtId="0" fontId="30" fillId="0" borderId="13" xfId="0" applyFont="1" applyBorder="1" applyAlignment="1">
      <alignment vertical="center" wrapText="1"/>
    </xf>
    <xf numFmtId="49" fontId="30" fillId="6" borderId="9" xfId="0" applyNumberFormat="1" applyFont="1" applyFill="1" applyBorder="1" applyAlignment="1">
      <alignment horizontal="center" vertical="center" wrapText="1"/>
    </xf>
    <xf numFmtId="49" fontId="31" fillId="0" borderId="9" xfId="0" applyNumberFormat="1" applyFont="1" applyBorder="1" applyAlignment="1">
      <alignment vertical="center"/>
    </xf>
    <xf numFmtId="3" fontId="31" fillId="0" borderId="9" xfId="0" applyNumberFormat="1" applyFont="1" applyBorder="1" applyAlignment="1">
      <alignment vertical="center" wrapText="1"/>
    </xf>
    <xf numFmtId="0" fontId="30" fillId="0" borderId="9" xfId="0" applyFont="1" applyBorder="1" applyAlignment="1">
      <alignment vertical="center" wrapText="1"/>
    </xf>
    <xf numFmtId="49" fontId="30" fillId="0" borderId="9" xfId="0" applyNumberFormat="1" applyFont="1" applyBorder="1" applyAlignment="1">
      <alignment horizontal="center" vertical="center" wrapText="1"/>
    </xf>
    <xf numFmtId="49" fontId="30" fillId="6" borderId="11" xfId="0" applyNumberFormat="1" applyFont="1" applyFill="1" applyBorder="1" applyAlignment="1">
      <alignment horizontal="center" vertical="center" wrapText="1"/>
    </xf>
    <xf numFmtId="49" fontId="31" fillId="0" borderId="11" xfId="0" applyNumberFormat="1" applyFont="1" applyBorder="1" applyAlignment="1">
      <alignment vertical="center"/>
    </xf>
    <xf numFmtId="3" fontId="31" fillId="0" borderId="11" xfId="0" applyNumberFormat="1" applyFont="1" applyBorder="1" applyAlignment="1">
      <alignment vertical="center" wrapText="1"/>
    </xf>
    <xf numFmtId="3" fontId="31" fillId="0" borderId="8" xfId="0" applyNumberFormat="1" applyFont="1" applyBorder="1" applyAlignment="1">
      <alignment vertical="center" wrapText="1"/>
    </xf>
    <xf numFmtId="3" fontId="31" fillId="0" borderId="8" xfId="0" quotePrefix="1" applyNumberFormat="1" applyFont="1" applyBorder="1" applyAlignment="1">
      <alignment vertical="center" wrapText="1"/>
    </xf>
    <xf numFmtId="0" fontId="24" fillId="0" borderId="0" xfId="0" applyFont="1" applyBorder="1"/>
    <xf numFmtId="0" fontId="64" fillId="7" borderId="7" xfId="0" applyFont="1" applyFill="1" applyBorder="1" applyAlignment="1">
      <alignment horizontal="center" vertical="center" wrapText="1"/>
    </xf>
    <xf numFmtId="3" fontId="50" fillId="7" borderId="11" xfId="0" applyNumberFormat="1" applyFont="1" applyFill="1" applyBorder="1" applyAlignment="1">
      <alignment vertical="center" wrapText="1"/>
    </xf>
    <xf numFmtId="49" fontId="52" fillId="6" borderId="12" xfId="0" applyNumberFormat="1" applyFont="1" applyFill="1" applyBorder="1" applyAlignment="1">
      <alignment horizontal="center" vertical="center" wrapText="1"/>
    </xf>
    <xf numFmtId="49" fontId="98" fillId="0" borderId="9" xfId="0" applyNumberFormat="1" applyFont="1" applyBorder="1" applyAlignment="1">
      <alignment horizontal="center" vertical="center" wrapText="1"/>
    </xf>
    <xf numFmtId="0" fontId="98" fillId="0" borderId="9" xfId="0" applyFont="1" applyBorder="1" applyAlignment="1">
      <alignment vertical="center" wrapText="1"/>
    </xf>
    <xf numFmtId="49" fontId="98" fillId="0" borderId="10" xfId="0" applyNumberFormat="1" applyFont="1" applyBorder="1" applyAlignment="1">
      <alignment horizontal="center" vertical="center" wrapText="1"/>
    </xf>
    <xf numFmtId="0" fontId="98" fillId="0" borderId="10" xfId="0" applyFont="1" applyBorder="1" applyAlignment="1">
      <alignment vertical="center" wrapText="1"/>
    </xf>
    <xf numFmtId="49" fontId="98" fillId="0" borderId="8" xfId="0" applyNumberFormat="1" applyFont="1" applyBorder="1" applyAlignment="1">
      <alignment horizontal="center" vertical="center" wrapText="1"/>
    </xf>
    <xf numFmtId="0" fontId="98" fillId="0" borderId="8" xfId="0" applyFont="1" applyBorder="1" applyAlignment="1">
      <alignment vertical="center" wrapText="1"/>
    </xf>
    <xf numFmtId="0" fontId="98" fillId="0" borderId="9" xfId="0" applyFont="1" applyBorder="1" applyAlignment="1">
      <alignment horizontal="left" vertical="center" wrapText="1"/>
    </xf>
    <xf numFmtId="49" fontId="50" fillId="0" borderId="11" xfId="0" applyNumberFormat="1" applyFont="1" applyBorder="1" applyAlignment="1">
      <alignment horizontal="center" vertical="center" wrapText="1"/>
    </xf>
    <xf numFmtId="0" fontId="83" fillId="0" borderId="0" xfId="0" applyFont="1" applyBorder="1" applyAlignment="1">
      <alignment vertical="center"/>
    </xf>
    <xf numFmtId="0" fontId="76" fillId="7" borderId="0" xfId="0" applyFont="1" applyFill="1" applyBorder="1"/>
    <xf numFmtId="0" fontId="64" fillId="7" borderId="0" xfId="0" applyFont="1" applyFill="1" applyBorder="1"/>
    <xf numFmtId="3" fontId="50" fillId="0" borderId="9" xfId="0" quotePrefix="1" applyNumberFormat="1" applyFont="1" applyBorder="1" applyAlignment="1">
      <alignment horizontal="center" vertical="center" wrapText="1"/>
    </xf>
    <xf numFmtId="0" fontId="64" fillId="7" borderId="5" xfId="0" applyFont="1" applyFill="1" applyBorder="1" applyAlignment="1">
      <alignment vertical="center"/>
    </xf>
    <xf numFmtId="3" fontId="50" fillId="0" borderId="11" xfId="0" quotePrefix="1" applyNumberFormat="1" applyFont="1" applyBorder="1" applyAlignment="1">
      <alignment horizontal="center" vertical="center" wrapText="1"/>
    </xf>
    <xf numFmtId="0" fontId="98" fillId="0" borderId="0" xfId="0" applyFont="1" applyBorder="1" applyAlignment="1">
      <alignment horizontal="left" vertical="top" wrapText="1"/>
    </xf>
    <xf numFmtId="0" fontId="50" fillId="7" borderId="0" xfId="0" applyFont="1" applyFill="1" applyBorder="1" applyAlignment="1">
      <alignment vertical="center" wrapText="1"/>
    </xf>
    <xf numFmtId="0" fontId="50" fillId="7" borderId="0" xfId="0" applyFont="1" applyFill="1" applyBorder="1" applyAlignment="1">
      <alignment horizontal="center" vertical="center" wrapText="1"/>
    </xf>
    <xf numFmtId="0" fontId="76" fillId="0" borderId="0" xfId="0" applyFont="1" applyAlignment="1">
      <alignment horizontal="center" vertical="center"/>
    </xf>
    <xf numFmtId="0" fontId="52" fillId="7" borderId="15" xfId="0" applyFont="1" applyFill="1" applyBorder="1" applyAlignment="1">
      <alignment horizontal="center" vertical="center" wrapText="1"/>
    </xf>
    <xf numFmtId="3" fontId="50" fillId="7" borderId="15" xfId="0" applyNumberFormat="1" applyFont="1" applyFill="1" applyBorder="1" applyAlignment="1">
      <alignment horizontal="right" vertical="center" wrapText="1" indent="1"/>
    </xf>
    <xf numFmtId="3" fontId="50" fillId="7" borderId="9" xfId="0" applyNumberFormat="1" applyFont="1" applyFill="1" applyBorder="1" applyAlignment="1">
      <alignment horizontal="right" vertical="center" wrapText="1" indent="1"/>
    </xf>
    <xf numFmtId="0" fontId="50" fillId="7" borderId="9" xfId="0" applyFont="1" applyFill="1" applyBorder="1" applyAlignment="1">
      <alignment horizontal="justify" vertical="center" wrapText="1"/>
    </xf>
    <xf numFmtId="0" fontId="52" fillId="7" borderId="9" xfId="0" applyFont="1" applyFill="1" applyBorder="1" applyAlignment="1">
      <alignment horizontal="center" vertical="center" wrapText="1"/>
    </xf>
    <xf numFmtId="0" fontId="64" fillId="7" borderId="12" xfId="0" applyFont="1" applyFill="1" applyBorder="1" applyAlignment="1">
      <alignment horizontal="center" vertical="center" wrapText="1"/>
    </xf>
    <xf numFmtId="0" fontId="52" fillId="7" borderId="11" xfId="0" applyFont="1" applyFill="1" applyBorder="1" applyAlignment="1">
      <alignment horizontal="center" vertical="center" wrapText="1"/>
    </xf>
    <xf numFmtId="0" fontId="50" fillId="7" borderId="11" xfId="0" applyFont="1" applyFill="1" applyBorder="1" applyAlignment="1">
      <alignment vertical="center" wrapText="1"/>
    </xf>
    <xf numFmtId="3" fontId="50" fillId="0" borderId="11" xfId="0" applyNumberFormat="1" applyFont="1" applyBorder="1" applyAlignment="1">
      <alignment horizontal="right" vertical="center" wrapText="1" indent="1"/>
    </xf>
    <xf numFmtId="0" fontId="52" fillId="7" borderId="12" xfId="0" applyFont="1" applyFill="1" applyBorder="1" applyAlignment="1">
      <alignment horizontal="center" vertical="center" wrapText="1"/>
    </xf>
    <xf numFmtId="0" fontId="52" fillId="7" borderId="12" xfId="0" applyFont="1" applyFill="1" applyBorder="1" applyAlignment="1">
      <alignment vertical="center" wrapText="1"/>
    </xf>
    <xf numFmtId="3" fontId="50" fillId="0" borderId="11" xfId="0" applyNumberFormat="1" applyFont="1" applyBorder="1" applyAlignment="1">
      <alignment vertical="center" wrapText="1"/>
    </xf>
    <xf numFmtId="3" fontId="52" fillId="0" borderId="12" xfId="0" applyNumberFormat="1" applyFont="1" applyBorder="1" applyAlignment="1">
      <alignment vertical="center" wrapText="1"/>
    </xf>
    <xf numFmtId="3" fontId="52" fillId="7" borderId="12" xfId="0" applyNumberFormat="1" applyFont="1" applyFill="1" applyBorder="1" applyAlignment="1">
      <alignment horizontal="right" vertical="center" wrapText="1" indent="1"/>
    </xf>
    <xf numFmtId="3" fontId="52" fillId="0" borderId="12" xfId="0" quotePrefix="1" applyNumberFormat="1" applyFont="1" applyBorder="1" applyAlignment="1">
      <alignment horizontal="center" vertical="center"/>
    </xf>
    <xf numFmtId="3" fontId="52" fillId="7" borderId="12" xfId="0" applyNumberFormat="1" applyFont="1" applyFill="1" applyBorder="1" applyAlignment="1">
      <alignment vertical="center"/>
    </xf>
    <xf numFmtId="3" fontId="52" fillId="7" borderId="12" xfId="0" applyNumberFormat="1" applyFont="1" applyFill="1" applyBorder="1" applyAlignment="1">
      <alignment vertical="center" wrapText="1"/>
    </xf>
    <xf numFmtId="0" fontId="52" fillId="0" borderId="0" xfId="0" applyFont="1" applyBorder="1"/>
    <xf numFmtId="3" fontId="52" fillId="0" borderId="5" xfId="0" applyNumberFormat="1" applyFont="1" applyBorder="1" applyAlignment="1">
      <alignment horizontal="center" vertical="center" wrapText="1"/>
    </xf>
    <xf numFmtId="0" fontId="52" fillId="0" borderId="5" xfId="0" applyFont="1" applyBorder="1" applyAlignment="1">
      <alignment vertical="center" wrapText="1"/>
    </xf>
    <xf numFmtId="0" fontId="76" fillId="0" borderId="0" xfId="0" applyFont="1" applyFill="1" applyBorder="1"/>
    <xf numFmtId="0" fontId="64" fillId="0" borderId="0" xfId="0" applyFont="1" applyFill="1" applyBorder="1" applyAlignment="1">
      <alignment horizontal="center" vertical="center"/>
    </xf>
    <xf numFmtId="0" fontId="52" fillId="0" borderId="0" xfId="0" applyFont="1" applyFill="1" applyBorder="1"/>
    <xf numFmtId="0" fontId="50" fillId="0" borderId="0" xfId="0" applyFont="1" applyFill="1" applyBorder="1"/>
    <xf numFmtId="0" fontId="50" fillId="0" borderId="15" xfId="0" applyFont="1" applyFill="1" applyBorder="1" applyAlignment="1">
      <alignment horizontal="center" vertical="center" wrapText="1"/>
    </xf>
    <xf numFmtId="0" fontId="50" fillId="0" borderId="15" xfId="0" applyFont="1" applyFill="1" applyBorder="1" applyAlignment="1">
      <alignment vertical="center" wrapText="1"/>
    </xf>
    <xf numFmtId="3" fontId="50" fillId="0" borderId="15" xfId="31" applyNumberFormat="1" applyFont="1" applyFill="1" applyBorder="1" applyAlignment="1">
      <alignment vertical="center" wrapText="1"/>
    </xf>
    <xf numFmtId="0" fontId="50" fillId="0" borderId="9" xfId="0" applyFont="1" applyFill="1" applyBorder="1" applyAlignment="1">
      <alignment horizontal="center" vertical="center" wrapText="1"/>
    </xf>
    <xf numFmtId="3" fontId="50" fillId="0" borderId="9" xfId="31" applyNumberFormat="1" applyFont="1" applyFill="1" applyBorder="1" applyAlignment="1">
      <alignment vertical="center" wrapText="1"/>
    </xf>
    <xf numFmtId="3" fontId="50" fillId="0" borderId="9" xfId="31" quotePrefix="1" applyNumberFormat="1" applyFont="1" applyFill="1" applyBorder="1" applyAlignment="1">
      <alignment vertical="center" wrapText="1"/>
    </xf>
    <xf numFmtId="0" fontId="64" fillId="0" borderId="12" xfId="0" applyFont="1" applyFill="1" applyBorder="1" applyAlignment="1">
      <alignment horizontal="center" vertical="center"/>
    </xf>
    <xf numFmtId="0" fontId="50" fillId="0" borderId="11" xfId="0" applyFont="1" applyFill="1" applyBorder="1" applyAlignment="1">
      <alignment horizontal="center" vertical="center" wrapText="1"/>
    </xf>
    <xf numFmtId="0" fontId="50" fillId="0" borderId="11" xfId="0" applyFont="1" applyFill="1" applyBorder="1" applyAlignment="1">
      <alignment vertical="center" wrapText="1"/>
    </xf>
    <xf numFmtId="3" fontId="50" fillId="0" borderId="11" xfId="31" applyNumberFormat="1" applyFont="1" applyFill="1" applyBorder="1" applyAlignment="1">
      <alignment vertical="center" wrapText="1"/>
    </xf>
    <xf numFmtId="0" fontId="52" fillId="0" borderId="12" xfId="0" applyFont="1" applyFill="1" applyBorder="1" applyAlignment="1">
      <alignment horizontal="center" vertical="center" wrapText="1"/>
    </xf>
    <xf numFmtId="0" fontId="52" fillId="0" borderId="12" xfId="0" applyFont="1" applyFill="1" applyBorder="1" applyAlignment="1">
      <alignment vertical="center" wrapText="1"/>
    </xf>
    <xf numFmtId="3" fontId="52" fillId="0" borderId="12" xfId="31" quotePrefix="1" applyNumberFormat="1" applyFont="1" applyFill="1" applyBorder="1" applyAlignment="1">
      <alignment vertical="center"/>
    </xf>
    <xf numFmtId="0" fontId="50" fillId="7" borderId="8" xfId="0" applyFont="1" applyFill="1" applyBorder="1" applyAlignment="1">
      <alignment horizontal="center" vertical="center"/>
    </xf>
    <xf numFmtId="0" fontId="50" fillId="7" borderId="8" xfId="0" applyFont="1" applyFill="1" applyBorder="1" applyAlignment="1">
      <alignment vertical="center" wrapText="1"/>
    </xf>
    <xf numFmtId="3" fontId="50" fillId="7" borderId="8" xfId="31" quotePrefix="1" applyNumberFormat="1" applyFont="1" applyFill="1" applyBorder="1" applyAlignment="1">
      <alignment vertical="center"/>
    </xf>
    <xf numFmtId="3" fontId="50" fillId="7" borderId="9" xfId="31" quotePrefix="1" applyNumberFormat="1" applyFont="1" applyFill="1" applyBorder="1" applyAlignment="1">
      <alignment vertical="center"/>
    </xf>
    <xf numFmtId="0" fontId="50" fillId="7" borderId="9" xfId="8" applyFont="1" applyFill="1" applyBorder="1" applyAlignment="1">
      <alignment vertical="center" wrapText="1"/>
    </xf>
    <xf numFmtId="0" fontId="50" fillId="7" borderId="9" xfId="0" applyFont="1" applyFill="1" applyBorder="1" applyAlignment="1">
      <alignment horizontal="center" vertical="center"/>
    </xf>
    <xf numFmtId="3" fontId="50" fillId="7" borderId="10" xfId="31" quotePrefix="1" applyNumberFormat="1" applyFont="1" applyFill="1" applyBorder="1" applyAlignment="1">
      <alignment vertical="center" wrapText="1"/>
    </xf>
    <xf numFmtId="0" fontId="76" fillId="0" borderId="0" xfId="0" applyFont="1" applyAlignment="1">
      <alignment horizontal="center"/>
    </xf>
    <xf numFmtId="17" fontId="64" fillId="0" borderId="14" xfId="0" applyNumberFormat="1" applyFont="1" applyBorder="1" applyAlignment="1">
      <alignment horizontal="center" vertical="center"/>
    </xf>
    <xf numFmtId="0" fontId="50" fillId="7" borderId="15" xfId="0" applyFont="1" applyFill="1" applyBorder="1" applyAlignment="1">
      <alignment vertical="center" wrapText="1"/>
    </xf>
    <xf numFmtId="3" fontId="50" fillId="7" borderId="15" xfId="31" quotePrefix="1" applyNumberFormat="1" applyFont="1" applyFill="1" applyBorder="1" applyAlignment="1">
      <alignment vertical="center" wrapText="1"/>
    </xf>
    <xf numFmtId="3" fontId="50" fillId="7" borderId="9" xfId="31" quotePrefix="1" applyNumberFormat="1" applyFont="1" applyFill="1" applyBorder="1" applyAlignment="1">
      <alignment vertical="center" wrapText="1"/>
    </xf>
    <xf numFmtId="0" fontId="50" fillId="7" borderId="17" xfId="0" applyFont="1" applyFill="1" applyBorder="1" applyAlignment="1">
      <alignment horizontal="center" vertical="center"/>
    </xf>
    <xf numFmtId="3" fontId="50" fillId="7" borderId="17" xfId="8" quotePrefix="1" applyNumberFormat="1" applyFont="1" applyFill="1" applyBorder="1" applyAlignment="1">
      <alignment vertical="center" wrapText="1"/>
    </xf>
    <xf numFmtId="0" fontId="50" fillId="7" borderId="15" xfId="0" applyFont="1" applyFill="1" applyBorder="1" applyAlignment="1">
      <alignment horizontal="center" vertical="center"/>
    </xf>
    <xf numFmtId="3" fontId="50" fillId="7" borderId="17" xfId="31" quotePrefix="1" applyNumberFormat="1" applyFont="1" applyFill="1" applyBorder="1" applyAlignment="1">
      <alignment vertical="center" wrapText="1"/>
    </xf>
    <xf numFmtId="3" fontId="50" fillId="7" borderId="15" xfId="31" quotePrefix="1" applyNumberFormat="1" applyFont="1" applyFill="1" applyBorder="1" applyAlignment="1">
      <alignment vertical="center"/>
    </xf>
    <xf numFmtId="0" fontId="50" fillId="7" borderId="17" xfId="8" applyFont="1" applyFill="1" applyBorder="1" applyAlignment="1">
      <alignment horizontal="justify" vertical="center"/>
    </xf>
    <xf numFmtId="0" fontId="52" fillId="7" borderId="15" xfId="0" applyFont="1" applyFill="1" applyBorder="1" applyAlignment="1">
      <alignment vertical="center"/>
    </xf>
    <xf numFmtId="0" fontId="52" fillId="7" borderId="17" xfId="0" applyFont="1" applyFill="1" applyBorder="1" applyAlignment="1">
      <alignment horizontal="justify" vertical="center"/>
    </xf>
    <xf numFmtId="166" fontId="50" fillId="7" borderId="15" xfId="7" quotePrefix="1" applyNumberFormat="1" applyFont="1" applyFill="1" applyBorder="1" applyAlignment="1">
      <alignment vertical="center" wrapText="1"/>
    </xf>
    <xf numFmtId="166" fontId="50" fillId="7" borderId="9" xfId="7" quotePrefix="1" applyNumberFormat="1" applyFont="1" applyFill="1" applyBorder="1" applyAlignment="1">
      <alignment vertical="center" wrapText="1"/>
    </xf>
    <xf numFmtId="166" fontId="50" fillId="7" borderId="9" xfId="7" quotePrefix="1" applyNumberFormat="1" applyFont="1" applyFill="1" applyBorder="1" applyAlignment="1">
      <alignment vertical="center"/>
    </xf>
    <xf numFmtId="0" fontId="50" fillId="7" borderId="17" xfId="0" applyFont="1" applyFill="1" applyBorder="1" applyAlignment="1">
      <alignment horizontal="center" vertical="center" wrapText="1"/>
    </xf>
    <xf numFmtId="0" fontId="50" fillId="7" borderId="17" xfId="0" applyFont="1" applyFill="1" applyBorder="1" applyAlignment="1">
      <alignment vertical="center" wrapText="1"/>
    </xf>
    <xf numFmtId="0" fontId="50" fillId="7" borderId="10" xfId="0" applyFont="1" applyFill="1" applyBorder="1" applyAlignment="1">
      <alignment vertical="center" wrapText="1"/>
    </xf>
    <xf numFmtId="0" fontId="52" fillId="7" borderId="10" xfId="0" applyFont="1" applyFill="1" applyBorder="1" applyAlignment="1">
      <alignment horizontal="center" vertical="center"/>
    </xf>
    <xf numFmtId="0" fontId="52" fillId="7" borderId="10" xfId="0" quotePrefix="1" applyFont="1" applyFill="1" applyBorder="1" applyAlignment="1">
      <alignment vertical="center" wrapText="1"/>
    </xf>
    <xf numFmtId="3" fontId="50" fillId="7" borderId="8" xfId="31" applyNumberFormat="1" applyFont="1" applyFill="1" applyBorder="1" applyAlignment="1">
      <alignment vertical="center"/>
    </xf>
    <xf numFmtId="3" fontId="50" fillId="7" borderId="9" xfId="31" applyNumberFormat="1" applyFont="1" applyFill="1" applyBorder="1" applyAlignment="1">
      <alignment vertical="center"/>
    </xf>
    <xf numFmtId="3" fontId="50" fillId="7" borderId="15" xfId="31" applyNumberFormat="1" applyFont="1" applyFill="1" applyBorder="1" applyAlignment="1">
      <alignment vertical="center"/>
    </xf>
    <xf numFmtId="0" fontId="50" fillId="7" borderId="9" xfId="0" applyFont="1" applyFill="1" applyBorder="1" applyAlignment="1">
      <alignment horizontal="justify" vertical="center"/>
    </xf>
    <xf numFmtId="0" fontId="50" fillId="7" borderId="9" xfId="8" applyFont="1" applyFill="1" applyBorder="1" applyAlignment="1">
      <alignment horizontal="justify" vertical="center"/>
    </xf>
    <xf numFmtId="0" fontId="50" fillId="7" borderId="9" xfId="0" applyFont="1" applyFill="1" applyBorder="1" applyAlignment="1">
      <alignment horizontal="left" vertical="center" wrapText="1"/>
    </xf>
    <xf numFmtId="3" fontId="50" fillId="7" borderId="17" xfId="8" applyNumberFormat="1" applyFont="1" applyFill="1" applyBorder="1" applyAlignment="1">
      <alignment vertical="center"/>
    </xf>
    <xf numFmtId="0" fontId="52" fillId="7" borderId="17" xfId="8" applyFont="1" applyFill="1" applyBorder="1" applyAlignment="1">
      <alignment horizontal="justify" vertical="center"/>
    </xf>
    <xf numFmtId="3" fontId="50" fillId="7" borderId="17" xfId="31" applyNumberFormat="1" applyFont="1" applyFill="1" applyBorder="1" applyAlignment="1">
      <alignment vertical="center"/>
    </xf>
    <xf numFmtId="0" fontId="50" fillId="7" borderId="15" xfId="0" applyFont="1" applyFill="1" applyBorder="1" applyAlignment="1">
      <alignment vertical="center"/>
    </xf>
    <xf numFmtId="166" fontId="50" fillId="7" borderId="9" xfId="7" applyNumberFormat="1" applyFont="1" applyFill="1" applyBorder="1" applyAlignment="1">
      <alignment vertical="center"/>
    </xf>
    <xf numFmtId="0" fontId="50" fillId="7" borderId="17" xfId="0" quotePrefix="1" applyFont="1" applyFill="1" applyBorder="1" applyAlignment="1">
      <alignment vertical="center"/>
    </xf>
    <xf numFmtId="0" fontId="50" fillId="7" borderId="0" xfId="0" quotePrefix="1" applyFont="1" applyFill="1" applyBorder="1" applyAlignment="1">
      <alignment horizontal="center" vertical="center" wrapText="1"/>
    </xf>
    <xf numFmtId="3" fontId="50" fillId="7" borderId="10" xfId="31" quotePrefix="1" applyNumberFormat="1" applyFont="1" applyFill="1" applyBorder="1" applyAlignment="1">
      <alignment vertical="center"/>
    </xf>
    <xf numFmtId="0" fontId="52" fillId="6" borderId="15" xfId="0" applyFont="1" applyFill="1" applyBorder="1" applyAlignment="1">
      <alignment vertical="center" wrapText="1"/>
    </xf>
    <xf numFmtId="168" fontId="52" fillId="0" borderId="15" xfId="31" quotePrefix="1" applyNumberFormat="1" applyFont="1" applyFill="1" applyBorder="1" applyAlignment="1">
      <alignment vertical="center" wrapText="1"/>
    </xf>
    <xf numFmtId="0" fontId="50" fillId="6" borderId="9" xfId="0" applyFont="1" applyFill="1" applyBorder="1" applyAlignment="1">
      <alignment horizontal="left" vertical="center" wrapText="1" indent="1"/>
    </xf>
    <xf numFmtId="168" fontId="50" fillId="0" borderId="9" xfId="31" quotePrefix="1" applyNumberFormat="1" applyFont="1" applyFill="1" applyBorder="1" applyAlignment="1">
      <alignment vertical="center"/>
    </xf>
    <xf numFmtId="168" fontId="50" fillId="0" borderId="9" xfId="31" quotePrefix="1" applyNumberFormat="1" applyFont="1" applyFill="1" applyBorder="1" applyAlignment="1">
      <alignment vertical="center" wrapText="1"/>
    </xf>
    <xf numFmtId="168" fontId="50" fillId="0" borderId="9" xfId="31" quotePrefix="1" applyNumberFormat="1" applyFont="1" applyBorder="1" applyAlignment="1">
      <alignment vertical="center"/>
    </xf>
    <xf numFmtId="0" fontId="50" fillId="6" borderId="10" xfId="0" applyFont="1" applyFill="1" applyBorder="1" applyAlignment="1">
      <alignment vertical="center" wrapText="1"/>
    </xf>
    <xf numFmtId="0" fontId="50" fillId="6" borderId="10" xfId="0" applyFont="1" applyFill="1" applyBorder="1" applyAlignment="1">
      <alignment horizontal="left" vertical="center" wrapText="1" indent="1"/>
    </xf>
    <xf numFmtId="168" fontId="50" fillId="0" borderId="10" xfId="31" quotePrefix="1" applyNumberFormat="1" applyFont="1" applyBorder="1" applyAlignment="1">
      <alignment vertical="center"/>
    </xf>
    <xf numFmtId="0" fontId="76" fillId="0" borderId="0" xfId="0" applyFont="1" applyBorder="1" applyAlignment="1">
      <alignment vertical="center" wrapText="1"/>
    </xf>
    <xf numFmtId="0" fontId="64" fillId="0" borderId="0" xfId="0" applyFont="1" applyBorder="1" applyAlignment="1">
      <alignment horizontal="center" vertical="center" wrapText="1"/>
    </xf>
    <xf numFmtId="0" fontId="64" fillId="0" borderId="4" xfId="0" applyFont="1" applyBorder="1" applyAlignment="1">
      <alignment horizontal="center" vertical="center" wrapText="1"/>
    </xf>
    <xf numFmtId="0" fontId="50" fillId="0" borderId="9" xfId="0" applyFont="1" applyBorder="1" applyAlignment="1">
      <alignment vertical="center" wrapText="1"/>
    </xf>
    <xf numFmtId="0" fontId="76" fillId="0" borderId="0" xfId="0" applyFont="1" applyBorder="1"/>
    <xf numFmtId="3" fontId="50" fillId="0" borderId="10" xfId="0" applyNumberFormat="1" applyFont="1" applyBorder="1" applyAlignment="1">
      <alignment horizontal="center" vertical="center" wrapText="1"/>
    </xf>
    <xf numFmtId="0" fontId="50" fillId="0" borderId="8" xfId="0" applyFont="1" applyFill="1" applyBorder="1" applyAlignment="1">
      <alignment horizontal="center" vertical="center" wrapText="1"/>
    </xf>
    <xf numFmtId="0" fontId="50" fillId="0" borderId="8" xfId="0" applyFont="1" applyFill="1" applyBorder="1" applyAlignment="1">
      <alignment vertical="center" wrapText="1"/>
    </xf>
    <xf numFmtId="3" fontId="50" fillId="0" borderId="8" xfId="0" applyNumberFormat="1" applyFont="1" applyFill="1" applyBorder="1" applyAlignment="1">
      <alignment horizontal="center" vertical="center" wrapText="1"/>
    </xf>
    <xf numFmtId="3" fontId="50" fillId="0" borderId="9" xfId="0" applyNumberFormat="1" applyFont="1" applyFill="1" applyBorder="1" applyAlignment="1">
      <alignment horizontal="center" vertical="center" wrapText="1"/>
    </xf>
    <xf numFmtId="3" fontId="50" fillId="0" borderId="11" xfId="0" applyNumberFormat="1" applyFont="1" applyFill="1" applyBorder="1" applyAlignment="1">
      <alignment horizontal="center" vertical="center" wrapText="1"/>
    </xf>
    <xf numFmtId="0" fontId="46" fillId="0" borderId="0" xfId="0" applyFont="1" applyFill="1" applyBorder="1" applyAlignment="1">
      <alignment horizontal="center" vertical="center" wrapText="1"/>
    </xf>
    <xf numFmtId="0" fontId="50" fillId="6" borderId="0" xfId="0" applyFont="1" applyFill="1" applyBorder="1" applyAlignment="1">
      <alignment vertical="center" wrapText="1"/>
    </xf>
    <xf numFmtId="0" fontId="50" fillId="6" borderId="0" xfId="0" applyFont="1" applyFill="1" applyBorder="1" applyAlignment="1">
      <alignment horizontal="center" vertical="center" wrapText="1"/>
    </xf>
    <xf numFmtId="3" fontId="50" fillId="6" borderId="0" xfId="0" applyNumberFormat="1" applyFont="1" applyFill="1" applyBorder="1" applyAlignment="1">
      <alignment vertical="center" wrapText="1"/>
    </xf>
    <xf numFmtId="0" fontId="50" fillId="0" borderId="0" xfId="0" applyFont="1" applyBorder="1" applyAlignment="1">
      <alignment horizontal="center" vertical="center"/>
    </xf>
    <xf numFmtId="3" fontId="50" fillId="0" borderId="0" xfId="0" applyNumberFormat="1" applyFont="1" applyBorder="1" applyAlignment="1">
      <alignment vertical="center"/>
    </xf>
    <xf numFmtId="0" fontId="50" fillId="0" borderId="7" xfId="0" applyFont="1" applyBorder="1" applyAlignment="1">
      <alignment horizontal="center" vertical="center"/>
    </xf>
    <xf numFmtId="0" fontId="50" fillId="6" borderId="15" xfId="0" applyFont="1" applyFill="1" applyBorder="1" applyAlignment="1">
      <alignment horizontal="center" vertical="center" wrapText="1"/>
    </xf>
    <xf numFmtId="0" fontId="50" fillId="6" borderId="15" xfId="0" applyFont="1" applyFill="1" applyBorder="1" applyAlignment="1">
      <alignment vertical="center" wrapText="1"/>
    </xf>
    <xf numFmtId="3" fontId="50" fillId="6" borderId="15" xfId="0" applyNumberFormat="1" applyFont="1" applyFill="1" applyBorder="1" applyAlignment="1">
      <alignment vertical="center" wrapText="1"/>
    </xf>
    <xf numFmtId="0" fontId="50" fillId="6" borderId="9" xfId="0" applyFont="1" applyFill="1" applyBorder="1" applyAlignment="1">
      <alignment horizontal="center" vertical="center" wrapText="1"/>
    </xf>
    <xf numFmtId="0" fontId="50" fillId="6" borderId="17" xfId="0" applyFont="1" applyFill="1" applyBorder="1" applyAlignment="1">
      <alignment horizontal="center" vertical="center" wrapText="1"/>
    </xf>
    <xf numFmtId="3" fontId="50" fillId="6" borderId="17" xfId="0" applyNumberFormat="1" applyFont="1" applyFill="1" applyBorder="1" applyAlignment="1">
      <alignment vertical="center" wrapText="1"/>
    </xf>
    <xf numFmtId="0" fontId="52" fillId="6" borderId="17" xfId="0" applyFont="1" applyFill="1" applyBorder="1" applyAlignment="1">
      <alignment vertical="center" wrapText="1"/>
    </xf>
    <xf numFmtId="0" fontId="64" fillId="7" borderId="12" xfId="0" applyFont="1" applyFill="1" applyBorder="1" applyAlignment="1">
      <alignment vertical="center"/>
    </xf>
    <xf numFmtId="0" fontId="52" fillId="7" borderId="12" xfId="0" applyFont="1" applyFill="1" applyBorder="1" applyAlignment="1">
      <alignment vertical="center"/>
    </xf>
    <xf numFmtId="9" fontId="52" fillId="7" borderId="12" xfId="7" applyFont="1" applyFill="1" applyBorder="1" applyAlignment="1">
      <alignment vertical="center"/>
    </xf>
    <xf numFmtId="0" fontId="15" fillId="0" borderId="0" xfId="0" applyFont="1" applyAlignment="1"/>
    <xf numFmtId="168" fontId="50" fillId="0" borderId="9" xfId="31" applyNumberFormat="1" applyFont="1" applyBorder="1" applyAlignment="1">
      <alignment vertical="center"/>
    </xf>
    <xf numFmtId="168" fontId="50" fillId="7" borderId="9" xfId="31" applyNumberFormat="1" applyFont="1" applyFill="1" applyBorder="1" applyAlignment="1">
      <alignment vertical="center" wrapText="1"/>
    </xf>
    <xf numFmtId="0" fontId="52" fillId="0" borderId="17" xfId="0" applyFont="1" applyBorder="1" applyAlignment="1">
      <alignment horizontal="center" vertical="center"/>
    </xf>
    <xf numFmtId="0" fontId="52" fillId="0" borderId="17" xfId="0" applyFont="1" applyBorder="1" applyAlignment="1">
      <alignment vertical="center" wrapText="1"/>
    </xf>
    <xf numFmtId="168" fontId="52" fillId="0" borderId="17" xfId="31" applyNumberFormat="1" applyFont="1" applyBorder="1" applyAlignment="1">
      <alignment vertical="center"/>
    </xf>
    <xf numFmtId="168" fontId="52" fillId="7" borderId="15" xfId="31" applyNumberFormat="1" applyFont="1" applyFill="1" applyBorder="1" applyAlignment="1">
      <alignment vertical="center" wrapText="1"/>
    </xf>
    <xf numFmtId="168" fontId="52" fillId="7" borderId="15" xfId="31" applyNumberFormat="1" applyFont="1" applyFill="1" applyBorder="1" applyAlignment="1">
      <alignment vertical="center"/>
    </xf>
    <xf numFmtId="168" fontId="52" fillId="7" borderId="9" xfId="31" applyNumberFormat="1" applyFont="1" applyFill="1" applyBorder="1" applyAlignment="1">
      <alignment vertical="center" wrapText="1"/>
    </xf>
    <xf numFmtId="168" fontId="52" fillId="7" borderId="9" xfId="31" quotePrefix="1" applyNumberFormat="1" applyFont="1" applyFill="1" applyBorder="1" applyAlignment="1">
      <alignment vertical="center" wrapText="1"/>
    </xf>
    <xf numFmtId="0" fontId="90" fillId="0" borderId="0" xfId="11" applyFont="1"/>
    <xf numFmtId="0" fontId="61" fillId="0" borderId="0" xfId="11" applyFont="1"/>
    <xf numFmtId="0" fontId="76" fillId="7" borderId="0" xfId="13" applyFont="1" applyFill="1" applyBorder="1" applyAlignment="1">
      <alignment horizontal="center" vertical="center" wrapText="1"/>
    </xf>
    <xf numFmtId="3" fontId="50" fillId="7" borderId="0" xfId="13" applyNumberFormat="1" applyFont="1" applyFill="1" applyBorder="1" applyAlignment="1">
      <alignment horizontal="right" vertical="center" wrapText="1"/>
    </xf>
    <xf numFmtId="0" fontId="50" fillId="0" borderId="0" xfId="11" applyFont="1" applyBorder="1"/>
    <xf numFmtId="3" fontId="50" fillId="7" borderId="13" xfId="13" applyNumberFormat="1" applyFont="1" applyFill="1" applyBorder="1" applyAlignment="1">
      <alignment horizontal="right" vertical="center" wrapText="1"/>
    </xf>
    <xf numFmtId="3" fontId="50" fillId="7" borderId="9" xfId="13" applyNumberFormat="1" applyFont="1" applyFill="1" applyBorder="1" applyAlignment="1">
      <alignment horizontal="right" vertical="center" wrapText="1"/>
    </xf>
    <xf numFmtId="3" fontId="50" fillId="7" borderId="10" xfId="13" applyNumberFormat="1" applyFont="1" applyFill="1" applyBorder="1" applyAlignment="1">
      <alignment horizontal="right" vertical="center" wrapText="1"/>
    </xf>
    <xf numFmtId="0" fontId="64" fillId="0" borderId="0" xfId="15" applyFont="1" applyBorder="1" applyAlignment="1">
      <alignment vertical="center" wrapText="1"/>
    </xf>
    <xf numFmtId="0" fontId="76" fillId="0" borderId="0" xfId="15" applyFont="1" applyBorder="1"/>
    <xf numFmtId="0" fontId="50" fillId="0" borderId="0" xfId="15" applyFont="1" applyBorder="1"/>
    <xf numFmtId="0" fontId="52" fillId="0" borderId="0" xfId="15" applyFont="1" applyBorder="1" applyAlignment="1">
      <alignment vertical="center" wrapText="1"/>
    </xf>
    <xf numFmtId="0" fontId="50" fillId="0" borderId="13" xfId="16" applyFont="1" applyBorder="1" applyAlignment="1">
      <alignment vertical="center" wrapText="1"/>
    </xf>
    <xf numFmtId="0" fontId="50" fillId="0" borderId="9" xfId="16" applyFont="1" applyBorder="1" applyAlignment="1">
      <alignment vertical="center" wrapText="1"/>
    </xf>
    <xf numFmtId="0" fontId="50" fillId="0" borderId="10" xfId="16" applyFont="1" applyBorder="1" applyAlignment="1">
      <alignment vertical="center" wrapText="1"/>
    </xf>
    <xf numFmtId="0" fontId="50" fillId="0" borderId="15" xfId="16" applyFont="1" applyBorder="1" applyAlignment="1">
      <alignment vertical="center" wrapText="1"/>
    </xf>
    <xf numFmtId="3" fontId="50" fillId="7" borderId="15" xfId="13" applyNumberFormat="1" applyFont="1" applyFill="1" applyBorder="1" applyAlignment="1">
      <alignment horizontal="right" vertical="center" wrapText="1"/>
    </xf>
    <xf numFmtId="0" fontId="76" fillId="0" borderId="0" xfId="16" applyFont="1" applyBorder="1"/>
    <xf numFmtId="0" fontId="83" fillId="0" borderId="0" xfId="15" applyFont="1" applyBorder="1" applyAlignment="1">
      <alignment horizontal="center" vertical="center" wrapText="1"/>
    </xf>
    <xf numFmtId="0" fontId="50" fillId="0" borderId="0" xfId="16" applyFont="1" applyBorder="1"/>
    <xf numFmtId="0" fontId="100" fillId="0" borderId="0" xfId="16" applyFont="1" applyBorder="1" applyAlignment="1">
      <alignment horizontal="justify"/>
    </xf>
    <xf numFmtId="0" fontId="64" fillId="0" borderId="0" xfId="16" applyFont="1" applyBorder="1" applyAlignment="1">
      <alignment horizontal="center" vertical="center" wrapText="1"/>
    </xf>
    <xf numFmtId="0" fontId="64" fillId="0" borderId="0" xfId="16" applyFont="1" applyBorder="1"/>
    <xf numFmtId="0" fontId="76" fillId="7" borderId="0" xfId="16" applyFont="1" applyFill="1" applyAlignment="1">
      <alignment vertical="center"/>
    </xf>
    <xf numFmtId="0" fontId="101" fillId="0" borderId="0" xfId="16" applyFont="1"/>
    <xf numFmtId="0" fontId="76" fillId="0" borderId="0" xfId="16" applyFont="1" applyAlignment="1">
      <alignment vertical="center"/>
    </xf>
    <xf numFmtId="167" fontId="64" fillId="0" borderId="0" xfId="16" applyNumberFormat="1" applyFont="1" applyAlignment="1">
      <alignment vertical="center"/>
    </xf>
    <xf numFmtId="0" fontId="76" fillId="0" borderId="0" xfId="16" applyFont="1" applyBorder="1" applyAlignment="1">
      <alignment vertical="center"/>
    </xf>
    <xf numFmtId="0" fontId="76" fillId="7" borderId="0" xfId="16" applyFont="1" applyFill="1" applyBorder="1" applyAlignment="1">
      <alignment vertical="center"/>
    </xf>
    <xf numFmtId="0" fontId="50" fillId="7" borderId="0" xfId="16" applyFont="1" applyFill="1" applyBorder="1" applyAlignment="1">
      <alignment vertical="center"/>
    </xf>
    <xf numFmtId="0" fontId="50" fillId="7" borderId="15" xfId="16" applyFont="1" applyFill="1" applyBorder="1" applyAlignment="1">
      <alignment vertical="center"/>
    </xf>
    <xf numFmtId="0" fontId="50" fillId="7" borderId="9" xfId="16" applyFont="1" applyFill="1" applyBorder="1" applyAlignment="1">
      <alignment vertical="center"/>
    </xf>
    <xf numFmtId="166" fontId="50" fillId="7" borderId="9" xfId="19" applyNumberFormat="1" applyFont="1" applyFill="1" applyBorder="1" applyAlignment="1">
      <alignment horizontal="right" vertical="center"/>
    </xf>
    <xf numFmtId="0" fontId="50" fillId="7" borderId="10" xfId="16" applyFont="1" applyFill="1" applyBorder="1" applyAlignment="1">
      <alignment vertical="center"/>
    </xf>
    <xf numFmtId="3" fontId="50" fillId="7" borderId="15" xfId="16" applyNumberFormat="1" applyFont="1" applyFill="1" applyBorder="1" applyAlignment="1">
      <alignment horizontal="right" vertical="center"/>
    </xf>
    <xf numFmtId="3" fontId="50" fillId="7" borderId="9" xfId="16" applyNumberFormat="1" applyFont="1" applyFill="1" applyBorder="1" applyAlignment="1">
      <alignment horizontal="right" vertical="center"/>
    </xf>
    <xf numFmtId="0" fontId="52" fillId="7" borderId="17" xfId="16" applyFont="1" applyFill="1" applyBorder="1" applyAlignment="1">
      <alignment vertical="center"/>
    </xf>
    <xf numFmtId="0" fontId="50" fillId="7" borderId="17" xfId="16" applyFont="1" applyFill="1" applyBorder="1" applyAlignment="1">
      <alignment vertical="center"/>
    </xf>
    <xf numFmtId="14" fontId="64" fillId="7" borderId="14" xfId="16" quotePrefix="1" applyNumberFormat="1" applyFont="1" applyFill="1" applyBorder="1" applyAlignment="1">
      <alignment horizontal="right" vertical="center"/>
    </xf>
    <xf numFmtId="3" fontId="52" fillId="7" borderId="17" xfId="16" applyNumberFormat="1" applyFont="1" applyFill="1" applyBorder="1" applyAlignment="1">
      <alignment horizontal="right" vertical="center"/>
    </xf>
    <xf numFmtId="166" fontId="52" fillId="7" borderId="15" xfId="19" applyNumberFormat="1" applyFont="1" applyFill="1" applyBorder="1" applyAlignment="1">
      <alignment horizontal="right" vertical="center"/>
    </xf>
    <xf numFmtId="166" fontId="52" fillId="7" borderId="9" xfId="19" applyNumberFormat="1" applyFont="1" applyFill="1" applyBorder="1" applyAlignment="1">
      <alignment horizontal="right" vertical="center" wrapText="1"/>
    </xf>
    <xf numFmtId="166" fontId="52" fillId="7" borderId="9" xfId="19" applyNumberFormat="1" applyFont="1" applyFill="1" applyBorder="1" applyAlignment="1">
      <alignment horizontal="right" vertical="center"/>
    </xf>
    <xf numFmtId="166" fontId="52" fillId="7" borderId="10" xfId="20" applyNumberFormat="1" applyFont="1" applyFill="1" applyBorder="1" applyAlignment="1">
      <alignment horizontal="right" vertical="center"/>
    </xf>
    <xf numFmtId="0" fontId="102" fillId="7" borderId="0" xfId="6" applyFont="1" applyFill="1" applyBorder="1" applyAlignment="1">
      <alignment horizontal="center" vertical="center" wrapText="1"/>
    </xf>
    <xf numFmtId="0" fontId="64" fillId="7" borderId="0" xfId="16" applyFont="1" applyFill="1" applyBorder="1" applyAlignment="1">
      <alignment vertical="center"/>
    </xf>
    <xf numFmtId="3" fontId="64" fillId="7" borderId="0" xfId="16" quotePrefix="1" applyNumberFormat="1" applyFont="1" applyFill="1" applyBorder="1" applyAlignment="1">
      <alignment horizontal="right" vertical="center"/>
    </xf>
    <xf numFmtId="3" fontId="76" fillId="7" borderId="0" xfId="16" applyNumberFormat="1" applyFont="1" applyFill="1" applyBorder="1" applyAlignment="1">
      <alignment vertical="center"/>
    </xf>
    <xf numFmtId="0" fontId="76" fillId="7" borderId="0" xfId="16" applyFont="1" applyFill="1" applyBorder="1"/>
    <xf numFmtId="3" fontId="76" fillId="7" borderId="0" xfId="16" applyNumberFormat="1" applyFont="1" applyFill="1" applyBorder="1"/>
    <xf numFmtId="164" fontId="8" fillId="7" borderId="0" xfId="16" applyNumberFormat="1" applyFont="1" applyFill="1" applyBorder="1" applyAlignment="1">
      <alignment horizontal="left" vertical="center"/>
    </xf>
    <xf numFmtId="0" fontId="8" fillId="7" borderId="0" xfId="16" applyFont="1" applyFill="1" applyBorder="1"/>
    <xf numFmtId="164" fontId="50" fillId="7" borderId="0" xfId="16" applyNumberFormat="1" applyFont="1" applyFill="1" applyBorder="1" applyAlignment="1">
      <alignment horizontal="right" vertical="center"/>
    </xf>
    <xf numFmtId="0" fontId="58" fillId="7" borderId="0" xfId="16" applyFont="1" applyFill="1" applyBorder="1" applyAlignment="1">
      <alignment horizontal="left" wrapText="1"/>
    </xf>
    <xf numFmtId="0" fontId="8" fillId="7" borderId="0" xfId="16" applyFont="1" applyFill="1" applyBorder="1" applyAlignment="1">
      <alignment horizontal="left" vertical="center" wrapText="1"/>
    </xf>
    <xf numFmtId="0" fontId="57" fillId="7" borderId="0" xfId="16" applyFont="1" applyFill="1" applyBorder="1"/>
    <xf numFmtId="3" fontId="64" fillId="7" borderId="7" xfId="16" quotePrefix="1" applyNumberFormat="1" applyFont="1" applyFill="1" applyBorder="1" applyAlignment="1">
      <alignment horizontal="right" vertical="center"/>
    </xf>
    <xf numFmtId="0" fontId="50" fillId="7" borderId="0" xfId="16" applyFont="1" applyFill="1" applyBorder="1" applyAlignment="1">
      <alignment horizontal="left" vertical="center"/>
    </xf>
    <xf numFmtId="169" fontId="50" fillId="7" borderId="0" xfId="31" applyNumberFormat="1" applyFont="1" applyFill="1" applyBorder="1" applyAlignment="1">
      <alignment vertical="center"/>
    </xf>
    <xf numFmtId="169" fontId="52" fillId="7" borderId="12" xfId="31" applyNumberFormat="1" applyFont="1" applyFill="1" applyBorder="1" applyAlignment="1">
      <alignment vertical="center"/>
    </xf>
    <xf numFmtId="0" fontId="50" fillId="7" borderId="8" xfId="16" applyFont="1" applyFill="1" applyBorder="1" applyAlignment="1">
      <alignment horizontal="left" vertical="center"/>
    </xf>
    <xf numFmtId="0" fontId="50" fillId="7" borderId="8" xfId="16" applyFont="1" applyFill="1" applyBorder="1" applyAlignment="1">
      <alignment vertical="center"/>
    </xf>
    <xf numFmtId="169" fontId="50" fillId="7" borderId="8" xfId="31" applyNumberFormat="1" applyFont="1" applyFill="1" applyBorder="1" applyAlignment="1">
      <alignment vertical="center"/>
    </xf>
    <xf numFmtId="0" fontId="50" fillId="7" borderId="9" xfId="16" applyFont="1" applyFill="1" applyBorder="1" applyAlignment="1">
      <alignment horizontal="left" vertical="center"/>
    </xf>
    <xf numFmtId="169" fontId="50" fillId="7" borderId="9" xfId="31" applyNumberFormat="1" applyFont="1" applyFill="1" applyBorder="1" applyAlignment="1">
      <alignment vertical="center"/>
    </xf>
    <xf numFmtId="0" fontId="50" fillId="7" borderId="17" xfId="16" applyFont="1" applyFill="1" applyBorder="1" applyAlignment="1">
      <alignment horizontal="left" vertical="center"/>
    </xf>
    <xf numFmtId="169" fontId="50" fillId="7" borderId="17" xfId="31" applyNumberFormat="1" applyFont="1" applyFill="1" applyBorder="1" applyAlignment="1">
      <alignment vertical="center"/>
    </xf>
    <xf numFmtId="0" fontId="50" fillId="7" borderId="15" xfId="16" applyFont="1" applyFill="1" applyBorder="1" applyAlignment="1">
      <alignment horizontal="left" vertical="center"/>
    </xf>
    <xf numFmtId="169" fontId="50" fillId="7" borderId="15" xfId="31" applyNumberFormat="1" applyFont="1" applyFill="1" applyBorder="1" applyAlignment="1">
      <alignment vertical="center"/>
    </xf>
    <xf numFmtId="0" fontId="50" fillId="7" borderId="9" xfId="16" applyFont="1" applyFill="1" applyBorder="1" applyAlignment="1">
      <alignment horizontal="left" vertical="center" wrapText="1"/>
    </xf>
    <xf numFmtId="0" fontId="50" fillId="7" borderId="17" xfId="16" applyFont="1" applyFill="1" applyBorder="1" applyAlignment="1">
      <alignment horizontal="left" vertical="center" wrapText="1"/>
    </xf>
    <xf numFmtId="0" fontId="52" fillId="7" borderId="0" xfId="16" applyFont="1" applyFill="1" applyBorder="1" applyAlignment="1">
      <alignment horizontal="right" vertical="top"/>
    </xf>
    <xf numFmtId="0" fontId="52" fillId="7" borderId="0" xfId="16" applyFont="1" applyFill="1" applyBorder="1" applyAlignment="1">
      <alignment horizontal="right" wrapText="1"/>
    </xf>
    <xf numFmtId="0" fontId="50" fillId="7" borderId="0" xfId="16" applyFont="1" applyFill="1" applyBorder="1" applyAlignment="1">
      <alignment horizontal="right"/>
    </xf>
    <xf numFmtId="0" fontId="103" fillId="7" borderId="0" xfId="16" applyFont="1" applyFill="1" applyBorder="1" applyAlignment="1">
      <alignment vertical="center" wrapText="1"/>
    </xf>
    <xf numFmtId="0" fontId="104" fillId="7" borderId="0" xfId="16" applyFont="1" applyFill="1" applyBorder="1" applyAlignment="1">
      <alignment horizontal="right" vertical="center"/>
    </xf>
    <xf numFmtId="0" fontId="50" fillId="7" borderId="0" xfId="16" applyFont="1" applyFill="1" applyBorder="1"/>
    <xf numFmtId="0" fontId="64" fillId="7" borderId="0" xfId="32" applyFont="1" applyFill="1" applyBorder="1" applyAlignment="1">
      <alignment horizontal="center" vertical="center"/>
    </xf>
    <xf numFmtId="0" fontId="64" fillId="9" borderId="0" xfId="32" quotePrefix="1" applyFont="1" applyFill="1" applyBorder="1" applyAlignment="1">
      <alignment horizontal="center" vertical="center" wrapText="1"/>
    </xf>
    <xf numFmtId="0" fontId="84" fillId="7" borderId="0" xfId="16" applyFont="1" applyFill="1" applyBorder="1" applyAlignment="1">
      <alignment horizontal="left" wrapText="1"/>
    </xf>
    <xf numFmtId="3" fontId="76" fillId="0" borderId="0" xfId="28" applyNumberFormat="1" applyFont="1" applyFill="1" applyBorder="1" applyAlignment="1">
      <alignment horizontal="center" vertical="center" wrapText="1"/>
    </xf>
    <xf numFmtId="3" fontId="76" fillId="7" borderId="0" xfId="28" applyNumberFormat="1" applyFont="1" applyFill="1" applyBorder="1" applyAlignment="1">
      <alignment horizontal="center" vertical="center" wrapText="1"/>
    </xf>
    <xf numFmtId="0" fontId="52" fillId="7" borderId="12" xfId="16" applyFont="1" applyFill="1" applyBorder="1" applyAlignment="1">
      <alignment horizontal="left" vertical="center" wrapText="1"/>
    </xf>
    <xf numFmtId="0" fontId="64" fillId="9" borderId="12" xfId="32" applyFont="1" applyFill="1" applyBorder="1" applyAlignment="1">
      <alignment horizontal="left" vertical="center" wrapText="1"/>
    </xf>
    <xf numFmtId="0" fontId="64" fillId="7" borderId="12" xfId="32" applyFont="1" applyFill="1" applyBorder="1" applyAlignment="1">
      <alignment horizontal="left" vertical="center"/>
    </xf>
    <xf numFmtId="0" fontId="64" fillId="7" borderId="12" xfId="16" applyFont="1" applyFill="1" applyBorder="1" applyAlignment="1">
      <alignment horizontal="left" vertical="center"/>
    </xf>
    <xf numFmtId="0" fontId="52" fillId="7" borderId="0" xfId="16" applyFont="1" applyFill="1" applyBorder="1" applyAlignment="1">
      <alignment horizontal="left" wrapText="1"/>
    </xf>
    <xf numFmtId="3" fontId="50" fillId="0" borderId="0" xfId="28" applyNumberFormat="1" applyFont="1" applyFill="1" applyBorder="1" applyAlignment="1">
      <alignment horizontal="center" vertical="center" wrapText="1"/>
    </xf>
    <xf numFmtId="0" fontId="50" fillId="7" borderId="15" xfId="16" applyFont="1" applyFill="1" applyBorder="1" applyAlignment="1">
      <alignment vertical="center" wrapText="1"/>
    </xf>
    <xf numFmtId="3" fontId="50" fillId="9" borderId="15" xfId="32" applyNumberFormat="1" applyFont="1" applyFill="1" applyBorder="1" applyAlignment="1">
      <alignment vertical="center" wrapText="1"/>
    </xf>
    <xf numFmtId="3" fontId="50" fillId="7" borderId="15" xfId="32" applyNumberFormat="1" applyFont="1" applyFill="1" applyBorder="1" applyAlignment="1">
      <alignment horizontal="right" vertical="center"/>
    </xf>
    <xf numFmtId="0" fontId="50" fillId="7" borderId="9" xfId="16" applyFont="1" applyFill="1" applyBorder="1" applyAlignment="1">
      <alignment vertical="center" wrapText="1"/>
    </xf>
    <xf numFmtId="3" fontId="50" fillId="9" borderId="9" xfId="32" applyNumberFormat="1" applyFont="1" applyFill="1" applyBorder="1" applyAlignment="1">
      <alignment vertical="center" wrapText="1"/>
    </xf>
    <xf numFmtId="3" fontId="50" fillId="7" borderId="9" xfId="32" applyNumberFormat="1" applyFont="1" applyFill="1" applyBorder="1" applyAlignment="1">
      <alignment horizontal="right" vertical="center"/>
    </xf>
    <xf numFmtId="0" fontId="50" fillId="7" borderId="17" xfId="16" applyFont="1" applyFill="1" applyBorder="1" applyAlignment="1">
      <alignment vertical="center" wrapText="1"/>
    </xf>
    <xf numFmtId="3" fontId="50" fillId="9" borderId="17" xfId="32" applyNumberFormat="1" applyFont="1" applyFill="1" applyBorder="1" applyAlignment="1">
      <alignment vertical="center" wrapText="1"/>
    </xf>
    <xf numFmtId="3" fontId="50" fillId="7" borderId="17" xfId="32" applyNumberFormat="1" applyFont="1" applyFill="1" applyBorder="1" applyAlignment="1">
      <alignment horizontal="right" vertical="center"/>
    </xf>
    <xf numFmtId="166" fontId="50" fillId="9" borderId="15" xfId="20" applyNumberFormat="1" applyFont="1" applyFill="1" applyBorder="1" applyAlignment="1">
      <alignment vertical="center" wrapText="1"/>
    </xf>
    <xf numFmtId="166" fontId="50" fillId="7" borderId="15" xfId="32" applyNumberFormat="1" applyFont="1" applyFill="1" applyBorder="1" applyAlignment="1">
      <alignment horizontal="right" vertical="center"/>
    </xf>
    <xf numFmtId="166" fontId="50" fillId="9" borderId="9" xfId="20" applyNumberFormat="1" applyFont="1" applyFill="1" applyBorder="1" applyAlignment="1">
      <alignment vertical="center" wrapText="1"/>
    </xf>
    <xf numFmtId="166" fontId="50" fillId="7" borderId="9" xfId="32" applyNumberFormat="1" applyFont="1" applyFill="1" applyBorder="1" applyAlignment="1">
      <alignment horizontal="right" vertical="center"/>
    </xf>
    <xf numFmtId="166" fontId="50" fillId="9" borderId="17" xfId="20" applyNumberFormat="1" applyFont="1" applyFill="1" applyBorder="1" applyAlignment="1">
      <alignment vertical="center" wrapText="1"/>
    </xf>
    <xf numFmtId="166" fontId="50" fillId="7" borderId="17" xfId="32" applyNumberFormat="1" applyFont="1" applyFill="1" applyBorder="1" applyAlignment="1">
      <alignment horizontal="right" vertical="center"/>
    </xf>
    <xf numFmtId="3" fontId="50" fillId="9" borderId="15" xfId="32" applyNumberFormat="1" applyFont="1" applyFill="1" applyBorder="1" applyAlignment="1">
      <alignment horizontal="right" vertical="center"/>
    </xf>
    <xf numFmtId="10" fontId="50" fillId="9" borderId="9" xfId="20" applyNumberFormat="1" applyFont="1" applyFill="1" applyBorder="1" applyAlignment="1">
      <alignment horizontal="right" vertical="center"/>
    </xf>
    <xf numFmtId="10" fontId="50" fillId="7" borderId="9" xfId="20" applyNumberFormat="1" applyFont="1" applyFill="1" applyBorder="1" applyAlignment="1">
      <alignment horizontal="right" vertical="center"/>
    </xf>
    <xf numFmtId="0" fontId="50" fillId="7" borderId="10" xfId="16" applyFont="1" applyFill="1" applyBorder="1" applyAlignment="1">
      <alignment horizontal="left" vertical="center"/>
    </xf>
    <xf numFmtId="0" fontId="50" fillId="7" borderId="10" xfId="16" applyFont="1" applyFill="1" applyBorder="1" applyAlignment="1">
      <alignment horizontal="left" vertical="center" wrapText="1"/>
    </xf>
    <xf numFmtId="10" fontId="50" fillId="0" borderId="10" xfId="32" applyNumberFormat="1" applyFont="1" applyBorder="1" applyAlignment="1">
      <alignment horizontal="right" vertical="center"/>
    </xf>
    <xf numFmtId="10" fontId="50" fillId="7" borderId="10" xfId="32" applyNumberFormat="1" applyFont="1" applyFill="1" applyBorder="1" applyAlignment="1">
      <alignment horizontal="right" vertical="center"/>
    </xf>
    <xf numFmtId="0" fontId="76" fillId="0" borderId="8" xfId="0" applyFont="1" applyBorder="1" applyAlignment="1">
      <alignment horizontal="center" vertical="center" wrapText="1"/>
    </xf>
    <xf numFmtId="3" fontId="76" fillId="0" borderId="8" xfId="0" applyNumberFormat="1" applyFont="1" applyBorder="1" applyAlignment="1">
      <alignment horizontal="center" vertical="center" wrapText="1"/>
    </xf>
    <xf numFmtId="0" fontId="76" fillId="0" borderId="11" xfId="0" applyFont="1" applyBorder="1" applyAlignment="1">
      <alignment horizontal="center" vertical="center" wrapText="1"/>
    </xf>
    <xf numFmtId="3" fontId="76" fillId="0" borderId="11" xfId="0" applyNumberFormat="1" applyFont="1" applyBorder="1" applyAlignment="1">
      <alignment horizontal="center" vertical="center" wrapText="1"/>
    </xf>
    <xf numFmtId="0" fontId="76" fillId="7" borderId="12" xfId="0" applyFont="1" applyFill="1" applyBorder="1" applyAlignment="1">
      <alignment horizontal="center" vertical="center" wrapText="1"/>
    </xf>
    <xf numFmtId="10" fontId="64" fillId="0" borderId="12" xfId="0" applyNumberFormat="1" applyFont="1" applyBorder="1" applyAlignment="1">
      <alignment horizontal="center" vertical="center" wrapText="1"/>
    </xf>
    <xf numFmtId="0" fontId="76" fillId="0" borderId="17" xfId="0" applyFont="1" applyBorder="1" applyAlignment="1">
      <alignment horizontal="center" vertical="center" wrapText="1"/>
    </xf>
    <xf numFmtId="3" fontId="76" fillId="0" borderId="17" xfId="0" applyNumberFormat="1" applyFont="1" applyBorder="1" applyAlignment="1">
      <alignment horizontal="center" vertical="center" wrapText="1"/>
    </xf>
    <xf numFmtId="0" fontId="50" fillId="0" borderId="9" xfId="0" applyFont="1" applyBorder="1" applyAlignment="1">
      <alignment horizontal="left" vertical="center" wrapText="1" indent="3"/>
    </xf>
    <xf numFmtId="0" fontId="52" fillId="0" borderId="9" xfId="0" applyFont="1" applyBorder="1" applyAlignment="1">
      <alignment vertical="center" wrapText="1"/>
    </xf>
    <xf numFmtId="0" fontId="50" fillId="0" borderId="17" xfId="0" applyFont="1" applyBorder="1" applyAlignment="1">
      <alignment horizontal="center" vertical="center"/>
    </xf>
    <xf numFmtId="0" fontId="50" fillId="0" borderId="17" xfId="0" applyFont="1" applyBorder="1" applyAlignment="1">
      <alignment horizontal="left" vertical="center" wrapText="1" indent="3"/>
    </xf>
    <xf numFmtId="3" fontId="50" fillId="5" borderId="9" xfId="0" applyNumberFormat="1" applyFont="1" applyFill="1" applyBorder="1" applyAlignment="1">
      <alignment horizontal="center" vertical="center" wrapText="1"/>
    </xf>
    <xf numFmtId="3" fontId="50" fillId="5" borderId="10" xfId="0" applyNumberFormat="1" applyFont="1" applyFill="1" applyBorder="1" applyAlignment="1">
      <alignment horizontal="center" vertical="center" wrapText="1"/>
    </xf>
    <xf numFmtId="0" fontId="38" fillId="7" borderId="0" xfId="0" applyFont="1" applyFill="1"/>
    <xf numFmtId="0" fontId="15" fillId="7" borderId="0" xfId="0" applyFont="1" applyFill="1"/>
    <xf numFmtId="3" fontId="50" fillId="7" borderId="0" xfId="0" applyNumberFormat="1" applyFont="1" applyFill="1" applyBorder="1" applyAlignment="1">
      <alignment horizontal="center" vertical="center" wrapText="1"/>
    </xf>
    <xf numFmtId="0" fontId="52" fillId="0" borderId="7" xfId="0" applyFont="1" applyBorder="1" applyAlignment="1">
      <alignment vertical="center"/>
    </xf>
    <xf numFmtId="9" fontId="52" fillId="0" borderId="7" xfId="7" applyFont="1" applyFill="1" applyBorder="1" applyAlignment="1">
      <alignment vertical="center"/>
    </xf>
    <xf numFmtId="0" fontId="50" fillId="0" borderId="0" xfId="0" applyFont="1" applyBorder="1" applyAlignment="1">
      <alignment horizontal="center" vertical="center" wrapText="1"/>
    </xf>
    <xf numFmtId="0" fontId="76" fillId="0" borderId="0" xfId="0" applyFont="1" applyBorder="1" applyAlignment="1">
      <alignment vertical="center" wrapText="1"/>
    </xf>
    <xf numFmtId="0" fontId="64" fillId="0" borderId="0" xfId="0" applyFont="1" applyBorder="1" applyAlignment="1">
      <alignment horizontal="center" vertical="center" wrapText="1"/>
    </xf>
    <xf numFmtId="0" fontId="76" fillId="0" borderId="0" xfId="0" applyFont="1" applyBorder="1"/>
    <xf numFmtId="0" fontId="52" fillId="0" borderId="12" xfId="0" applyFont="1" applyBorder="1" applyAlignment="1">
      <alignment vertical="center" wrapText="1"/>
    </xf>
    <xf numFmtId="0" fontId="50" fillId="0" borderId="15" xfId="0" applyFont="1" applyBorder="1" applyAlignment="1">
      <alignment vertical="center" wrapText="1"/>
    </xf>
    <xf numFmtId="0" fontId="76" fillId="7" borderId="0" xfId="0" applyFont="1" applyFill="1" applyBorder="1" applyAlignment="1">
      <alignment vertical="center" wrapText="1"/>
    </xf>
    <xf numFmtId="0" fontId="76" fillId="0" borderId="0" xfId="0" applyFont="1" applyBorder="1" applyAlignment="1">
      <alignment horizontal="center"/>
    </xf>
    <xf numFmtId="0" fontId="76" fillId="0" borderId="0" xfId="0" applyFont="1" applyBorder="1" applyAlignment="1">
      <alignment vertical="center"/>
    </xf>
    <xf numFmtId="0" fontId="64" fillId="0" borderId="0" xfId="0" applyFont="1" applyBorder="1" applyAlignment="1">
      <alignment horizontal="center" vertical="center"/>
    </xf>
    <xf numFmtId="0" fontId="76" fillId="0" borderId="0" xfId="0" applyFont="1" applyBorder="1" applyAlignment="1">
      <alignment vertical="center"/>
    </xf>
    <xf numFmtId="166" fontId="50" fillId="0" borderId="8" xfId="7" applyNumberFormat="1" applyFont="1" applyBorder="1" applyAlignment="1">
      <alignment horizontal="right" vertical="center" wrapText="1"/>
    </xf>
    <xf numFmtId="166" fontId="50" fillId="0" borderId="9" xfId="7" applyNumberFormat="1" applyFont="1" applyBorder="1" applyAlignment="1">
      <alignment horizontal="right" vertical="center" wrapText="1"/>
    </xf>
    <xf numFmtId="166" fontId="50" fillId="0" borderId="11" xfId="7" applyNumberFormat="1" applyFont="1" applyBorder="1" applyAlignment="1">
      <alignment horizontal="right" vertical="center" wrapText="1"/>
    </xf>
    <xf numFmtId="9" fontId="50" fillId="0" borderId="0" xfId="7" applyFont="1" applyBorder="1" applyAlignment="1">
      <alignment horizontal="right" vertical="center" wrapText="1"/>
    </xf>
    <xf numFmtId="3" fontId="64" fillId="0" borderId="21" xfId="0" applyNumberFormat="1" applyFont="1" applyBorder="1" applyAlignment="1">
      <alignment horizontal="center" vertical="center" wrapText="1"/>
    </xf>
    <xf numFmtId="3" fontId="52" fillId="0" borderId="0" xfId="0" applyNumberFormat="1" applyFont="1" applyBorder="1" applyAlignment="1">
      <alignment horizontal="center" vertical="center" wrapText="1"/>
    </xf>
    <xf numFmtId="9" fontId="83" fillId="0" borderId="0" xfId="7" applyFont="1" applyFill="1" applyBorder="1" applyAlignment="1">
      <alignment horizontal="center" vertical="center" wrapText="1"/>
    </xf>
    <xf numFmtId="3" fontId="52" fillId="7" borderId="0" xfId="0" applyNumberFormat="1" applyFont="1" applyFill="1" applyAlignment="1">
      <alignment vertical="center" wrapText="1"/>
    </xf>
    <xf numFmtId="0" fontId="52" fillId="0" borderId="0" xfId="0" applyFont="1"/>
    <xf numFmtId="3" fontId="30" fillId="0" borderId="8" xfId="0" applyNumberFormat="1" applyFont="1" applyBorder="1" applyAlignment="1">
      <alignment horizontal="right" vertical="center" wrapText="1"/>
    </xf>
    <xf numFmtId="3" fontId="30" fillId="0" borderId="9" xfId="0" applyNumberFormat="1" applyFont="1" applyBorder="1" applyAlignment="1">
      <alignment horizontal="right" vertical="center" wrapText="1"/>
    </xf>
    <xf numFmtId="3" fontId="98" fillId="0" borderId="9" xfId="0" applyNumberFormat="1" applyFont="1" applyBorder="1" applyAlignment="1">
      <alignment horizontal="right" vertical="center" wrapText="1"/>
    </xf>
    <xf numFmtId="3" fontId="98" fillId="0" borderId="9" xfId="0" applyNumberFormat="1" applyFont="1" applyBorder="1" applyAlignment="1">
      <alignment horizontal="right" vertical="center"/>
    </xf>
    <xf numFmtId="3" fontId="98" fillId="0" borderId="10" xfId="0" applyNumberFormat="1" applyFont="1" applyBorder="1" applyAlignment="1">
      <alignment horizontal="right" vertical="center" wrapText="1"/>
    </xf>
    <xf numFmtId="3" fontId="98" fillId="0" borderId="10" xfId="0" applyNumberFormat="1" applyFont="1" applyBorder="1" applyAlignment="1">
      <alignment horizontal="right" vertical="center"/>
    </xf>
    <xf numFmtId="0" fontId="76" fillId="0" borderId="0" xfId="0" applyFont="1" applyBorder="1" applyAlignment="1">
      <alignment wrapText="1"/>
    </xf>
    <xf numFmtId="0" fontId="52" fillId="0" borderId="15" xfId="0" applyFont="1" applyBorder="1" applyAlignment="1">
      <alignment horizontal="justify" vertical="center" wrapText="1"/>
    </xf>
    <xf numFmtId="0" fontId="50" fillId="0" borderId="12" xfId="0" applyFont="1" applyBorder="1" applyAlignment="1">
      <alignment horizontal="center" vertical="center" wrapText="1"/>
    </xf>
    <xf numFmtId="3" fontId="52" fillId="0" borderId="12" xfId="0" applyNumberFormat="1" applyFont="1" applyBorder="1" applyAlignment="1">
      <alignment vertical="center"/>
    </xf>
    <xf numFmtId="0" fontId="84" fillId="0" borderId="5" xfId="16" applyFont="1" applyBorder="1" applyAlignment="1">
      <alignment horizontal="center" vertical="center" wrapText="1"/>
    </xf>
    <xf numFmtId="0" fontId="84" fillId="0" borderId="5" xfId="17" quotePrefix="1" applyFont="1" applyBorder="1" applyAlignment="1">
      <alignment horizontal="center" vertical="center" wrapText="1"/>
    </xf>
    <xf numFmtId="0" fontId="84" fillId="0" borderId="0" xfId="16" applyFont="1" applyBorder="1" applyAlignment="1">
      <alignment horizontal="center" vertical="center" wrapText="1"/>
    </xf>
    <xf numFmtId="0" fontId="84" fillId="0" borderId="0" xfId="17" quotePrefix="1" applyFont="1" applyBorder="1" applyAlignment="1">
      <alignment horizontal="center" vertical="center" wrapText="1"/>
    </xf>
    <xf numFmtId="0" fontId="50" fillId="6" borderId="0" xfId="0" applyFont="1" applyFill="1" applyBorder="1" applyAlignment="1">
      <alignment horizontal="right" vertical="center" wrapText="1"/>
    </xf>
    <xf numFmtId="0" fontId="37" fillId="7" borderId="0" xfId="0" applyFont="1" applyFill="1" applyAlignment="1">
      <alignment horizontal="center" vertical="center" wrapText="1"/>
    </xf>
    <xf numFmtId="0" fontId="61" fillId="7" borderId="0" xfId="0" applyFont="1" applyFill="1" applyBorder="1"/>
    <xf numFmtId="0" fontId="15" fillId="7" borderId="0" xfId="0" applyFont="1" applyFill="1" applyBorder="1"/>
    <xf numFmtId="0" fontId="69" fillId="7" borderId="0" xfId="6" applyFont="1" applyFill="1" applyBorder="1" applyAlignment="1">
      <alignment horizontal="center" vertical="center" wrapText="1"/>
    </xf>
    <xf numFmtId="3" fontId="20" fillId="0" borderId="0" xfId="0" applyNumberFormat="1" applyFont="1"/>
    <xf numFmtId="0" fontId="50" fillId="7" borderId="9" xfId="0" applyFont="1" applyFill="1" applyBorder="1" applyAlignment="1">
      <alignment horizontal="left" vertical="center" wrapText="1" indent="2"/>
    </xf>
    <xf numFmtId="0" fontId="64" fillId="0" borderId="26" xfId="0" applyFont="1" applyBorder="1" applyAlignment="1">
      <alignment horizontal="center"/>
    </xf>
    <xf numFmtId="0" fontId="64" fillId="0" borderId="30" xfId="0" applyFont="1" applyBorder="1" applyAlignment="1">
      <alignment horizontal="center"/>
    </xf>
    <xf numFmtId="0" fontId="64" fillId="0" borderId="30" xfId="0" applyFont="1" applyBorder="1" applyAlignment="1">
      <alignment horizontal="center" vertical="center"/>
    </xf>
    <xf numFmtId="0" fontId="84" fillId="0" borderId="26" xfId="0" applyFont="1" applyBorder="1" applyAlignment="1">
      <alignment horizontal="center" vertical="center" wrapText="1"/>
    </xf>
    <xf numFmtId="0" fontId="84" fillId="0" borderId="30" xfId="0" applyFont="1" applyBorder="1" applyAlignment="1">
      <alignment horizontal="center" vertical="center" wrapText="1"/>
    </xf>
    <xf numFmtId="9" fontId="84" fillId="0" borderId="30" xfId="7" applyFont="1" applyFill="1" applyBorder="1" applyAlignment="1">
      <alignment horizontal="center" vertical="center" wrapText="1"/>
    </xf>
    <xf numFmtId="9" fontId="84" fillId="0" borderId="27" xfId="7" applyFont="1" applyFill="1" applyBorder="1" applyAlignment="1">
      <alignment horizontal="center" vertical="center" wrapText="1"/>
    </xf>
    <xf numFmtId="0" fontId="64" fillId="0" borderId="26" xfId="0" applyFont="1" applyBorder="1" applyAlignment="1">
      <alignment horizontal="center" vertical="center" wrapText="1"/>
    </xf>
    <xf numFmtId="0" fontId="64" fillId="0" borderId="30" xfId="0" applyFont="1" applyBorder="1" applyAlignment="1">
      <alignment horizontal="center" vertical="center" wrapText="1"/>
    </xf>
    <xf numFmtId="9" fontId="64" fillId="0" borderId="30" xfId="7" applyFont="1" applyFill="1" applyBorder="1" applyAlignment="1">
      <alignment horizontal="center" vertical="center" wrapText="1"/>
    </xf>
    <xf numFmtId="9" fontId="64" fillId="0" borderId="27" xfId="7" applyFont="1" applyFill="1" applyBorder="1" applyAlignment="1">
      <alignment horizontal="center" vertical="center" wrapText="1"/>
    </xf>
    <xf numFmtId="0" fontId="96" fillId="5" borderId="9" xfId="0" applyFont="1" applyFill="1" applyBorder="1" applyAlignment="1">
      <alignment horizontal="center" vertical="center" wrapText="1"/>
    </xf>
    <xf numFmtId="0" fontId="97" fillId="5" borderId="9" xfId="0" applyFont="1" applyFill="1" applyBorder="1" applyAlignment="1">
      <alignment vertical="center" wrapText="1"/>
    </xf>
    <xf numFmtId="0" fontId="97" fillId="5" borderId="11" xfId="0" applyFont="1" applyFill="1" applyBorder="1" applyAlignment="1">
      <alignment vertical="center" wrapText="1"/>
    </xf>
    <xf numFmtId="0" fontId="95" fillId="5" borderId="8" xfId="0" applyFont="1" applyFill="1" applyBorder="1" applyAlignment="1">
      <alignment horizontal="center" vertical="center" wrapText="1"/>
    </xf>
    <xf numFmtId="0" fontId="30" fillId="5" borderId="9" xfId="0" applyFont="1" applyFill="1" applyBorder="1" applyAlignment="1">
      <alignment vertical="center" wrapText="1"/>
    </xf>
    <xf numFmtId="0" fontId="95" fillId="5" borderId="9" xfId="0" applyFont="1" applyFill="1" applyBorder="1" applyAlignment="1">
      <alignment horizontal="center" vertical="center" wrapText="1"/>
    </xf>
    <xf numFmtId="0" fontId="95" fillId="5" borderId="11" xfId="0" applyFont="1" applyFill="1" applyBorder="1" applyAlignment="1">
      <alignment horizontal="center" vertical="center" wrapText="1"/>
    </xf>
    <xf numFmtId="3" fontId="30" fillId="5" borderId="9" xfId="0" applyNumberFormat="1" applyFont="1" applyFill="1" applyBorder="1" applyAlignment="1">
      <alignment horizontal="right" vertical="center" wrapText="1"/>
    </xf>
    <xf numFmtId="3" fontId="98" fillId="5" borderId="9" xfId="0" applyNumberFormat="1" applyFont="1" applyFill="1" applyBorder="1" applyAlignment="1">
      <alignment horizontal="right" vertical="center"/>
    </xf>
    <xf numFmtId="0" fontId="64" fillId="0" borderId="19" xfId="0" applyFont="1" applyBorder="1" applyAlignment="1">
      <alignment horizontal="center"/>
    </xf>
    <xf numFmtId="0" fontId="64" fillId="0" borderId="22" xfId="0" applyFont="1" applyBorder="1" applyAlignment="1">
      <alignment horizontal="center"/>
    </xf>
    <xf numFmtId="0" fontId="64" fillId="0" borderId="24" xfId="0" applyFont="1" applyBorder="1" applyAlignment="1">
      <alignment horizontal="center" vertical="center"/>
    </xf>
    <xf numFmtId="0" fontId="64" fillId="0" borderId="29" xfId="0" applyFont="1" applyBorder="1" applyAlignment="1">
      <alignment horizontal="center" vertical="center"/>
    </xf>
    <xf numFmtId="49" fontId="50" fillId="5" borderId="15" xfId="0" applyNumberFormat="1" applyFont="1" applyFill="1" applyBorder="1" applyAlignment="1">
      <alignment vertical="center" wrapText="1"/>
    </xf>
    <xf numFmtId="0" fontId="50" fillId="5" borderId="15" xfId="0" applyFont="1" applyFill="1" applyBorder="1" applyAlignment="1">
      <alignment vertical="center"/>
    </xf>
    <xf numFmtId="3" fontId="50" fillId="5" borderId="9" xfId="0" applyNumberFormat="1" applyFont="1" applyFill="1" applyBorder="1" applyAlignment="1">
      <alignment vertical="center"/>
    </xf>
    <xf numFmtId="0" fontId="84" fillId="0" borderId="0" xfId="0" applyFont="1" applyAlignment="1">
      <alignment vertical="center"/>
    </xf>
    <xf numFmtId="0" fontId="83" fillId="0" borderId="0" xfId="0" applyFont="1" applyAlignment="1">
      <alignment vertical="center"/>
    </xf>
    <xf numFmtId="0" fontId="94" fillId="5" borderId="8" xfId="15" applyFont="1" applyFill="1" applyBorder="1" applyAlignment="1">
      <alignment vertical="center" wrapText="1"/>
    </xf>
    <xf numFmtId="0" fontId="94" fillId="5" borderId="9" xfId="15" applyFont="1" applyFill="1" applyBorder="1" applyAlignment="1">
      <alignment vertical="center" wrapText="1"/>
    </xf>
    <xf numFmtId="0" fontId="94" fillId="5" borderId="10" xfId="15" applyFont="1" applyFill="1" applyBorder="1" applyAlignment="1">
      <alignment vertical="center" wrapText="1"/>
    </xf>
    <xf numFmtId="0" fontId="94" fillId="10" borderId="9" xfId="15" applyFont="1" applyFill="1" applyBorder="1" applyAlignment="1">
      <alignment vertical="center" wrapText="1"/>
    </xf>
    <xf numFmtId="0" fontId="94" fillId="10" borderId="10" xfId="15" applyFont="1" applyFill="1" applyBorder="1" applyAlignment="1">
      <alignment vertical="center" wrapText="1"/>
    </xf>
    <xf numFmtId="0" fontId="76" fillId="0" borderId="0" xfId="0" applyFont="1" applyBorder="1"/>
    <xf numFmtId="0" fontId="76" fillId="0" borderId="7" xfId="0" applyFont="1" applyBorder="1" applyAlignment="1">
      <alignment vertical="center" wrapText="1"/>
    </xf>
    <xf numFmtId="0" fontId="64" fillId="0" borderId="5" xfId="0" applyFont="1" applyBorder="1" applyAlignment="1">
      <alignment horizontal="center" vertical="center" wrapText="1"/>
    </xf>
    <xf numFmtId="0" fontId="64" fillId="0" borderId="7" xfId="0" applyFont="1" applyBorder="1" applyAlignment="1">
      <alignment horizontal="center" vertical="center" wrapText="1"/>
    </xf>
    <xf numFmtId="0" fontId="20" fillId="0" borderId="1" xfId="0" applyFont="1" applyBorder="1" applyAlignment="1">
      <alignment horizontal="center" vertical="center" wrapText="1"/>
    </xf>
    <xf numFmtId="0" fontId="11" fillId="6" borderId="1" xfId="0" applyFont="1" applyFill="1" applyBorder="1" applyAlignment="1">
      <alignment vertical="center" wrapText="1"/>
    </xf>
    <xf numFmtId="0" fontId="81" fillId="0" borderId="6" xfId="6" applyFont="1" applyFill="1" applyBorder="1" applyAlignment="1">
      <alignment horizontal="center" vertical="center"/>
    </xf>
    <xf numFmtId="0" fontId="25" fillId="7" borderId="0" xfId="0" applyFont="1" applyFill="1" applyAlignment="1">
      <alignment horizontal="center" vertical="center"/>
    </xf>
    <xf numFmtId="0" fontId="25" fillId="0" borderId="0" xfId="0" applyFont="1" applyFill="1" applyAlignment="1">
      <alignment horizontal="center" vertical="center"/>
    </xf>
    <xf numFmtId="0" fontId="11" fillId="7" borderId="1" xfId="0" applyFont="1" applyFill="1" applyBorder="1" applyAlignment="1">
      <alignment horizontal="justify" vertical="center" wrapText="1"/>
    </xf>
    <xf numFmtId="15" fontId="64" fillId="0" borderId="7" xfId="0" applyNumberFormat="1" applyFont="1" applyBorder="1" applyAlignment="1">
      <alignment horizontal="right" vertical="center" wrapText="1"/>
    </xf>
    <xf numFmtId="15" fontId="64" fillId="9" borderId="0" xfId="32" quotePrefix="1" applyNumberFormat="1" applyFont="1" applyFill="1" applyBorder="1" applyAlignment="1">
      <alignment horizontal="center" vertical="center" wrapText="1"/>
    </xf>
    <xf numFmtId="15" fontId="64" fillId="7" borderId="0" xfId="32" quotePrefix="1" applyNumberFormat="1" applyFont="1" applyFill="1" applyBorder="1" applyAlignment="1">
      <alignment horizontal="center" vertical="center"/>
    </xf>
    <xf numFmtId="0" fontId="76" fillId="0" borderId="0" xfId="0" applyFont="1" applyAlignment="1">
      <alignment horizontal="center" vertical="center" wrapText="1"/>
    </xf>
    <xf numFmtId="49" fontId="83" fillId="0" borderId="15" xfId="0" applyNumberFormat="1" applyFont="1" applyBorder="1" applyAlignment="1">
      <alignment horizontal="center" vertical="center" wrapText="1"/>
    </xf>
    <xf numFmtId="0" fontId="83" fillId="0" borderId="15" xfId="0" applyFont="1" applyBorder="1" applyAlignment="1">
      <alignment vertical="center" wrapText="1"/>
    </xf>
    <xf numFmtId="3" fontId="83" fillId="0" borderId="15" xfId="0" applyNumberFormat="1" applyFont="1" applyBorder="1" applyAlignment="1">
      <alignment horizontal="right" vertical="center"/>
    </xf>
    <xf numFmtId="3" fontId="83" fillId="7" borderId="15" xfId="0" applyNumberFormat="1" applyFont="1" applyFill="1" applyBorder="1" applyAlignment="1">
      <alignment horizontal="right" vertical="center"/>
    </xf>
    <xf numFmtId="49" fontId="83" fillId="0" borderId="9" xfId="0" applyNumberFormat="1" applyFont="1" applyBorder="1" applyAlignment="1">
      <alignment horizontal="center" vertical="center" wrapText="1"/>
    </xf>
    <xf numFmtId="0" fontId="83" fillId="0" borderId="9" xfId="0" applyFont="1" applyBorder="1" applyAlignment="1">
      <alignment vertical="center" wrapText="1"/>
    </xf>
    <xf numFmtId="3" fontId="83" fillId="7" borderId="9" xfId="0" applyNumberFormat="1" applyFont="1" applyFill="1" applyBorder="1" applyAlignment="1">
      <alignment horizontal="right" vertical="center"/>
    </xf>
    <xf numFmtId="49" fontId="83" fillId="6" borderId="9" xfId="0" applyNumberFormat="1" applyFont="1" applyFill="1" applyBorder="1" applyAlignment="1">
      <alignment horizontal="center" vertical="center" wrapText="1"/>
    </xf>
    <xf numFmtId="0" fontId="83" fillId="6" borderId="9" xfId="0" applyFont="1" applyFill="1" applyBorder="1" applyAlignment="1">
      <alignment horizontal="left" vertical="center" wrapText="1"/>
    </xf>
    <xf numFmtId="0" fontId="83" fillId="6" borderId="9" xfId="0" applyFont="1" applyFill="1" applyBorder="1" applyAlignment="1">
      <alignment vertical="center" wrapText="1"/>
    </xf>
    <xf numFmtId="3" fontId="83" fillId="0" borderId="9" xfId="0" applyNumberFormat="1" applyFont="1" applyBorder="1" applyAlignment="1">
      <alignment horizontal="right" vertical="center"/>
    </xf>
    <xf numFmtId="3" fontId="83" fillId="5" borderId="9" xfId="0" applyNumberFormat="1" applyFont="1" applyFill="1" applyBorder="1" applyAlignment="1">
      <alignment horizontal="right" vertical="center"/>
    </xf>
    <xf numFmtId="49" fontId="83" fillId="6" borderId="11" xfId="0" applyNumberFormat="1" applyFont="1" applyFill="1" applyBorder="1" applyAlignment="1">
      <alignment horizontal="center" vertical="center" wrapText="1"/>
    </xf>
    <xf numFmtId="0" fontId="83" fillId="6" borderId="11" xfId="0" applyFont="1" applyFill="1" applyBorder="1" applyAlignment="1">
      <alignment horizontal="left" vertical="center" wrapText="1"/>
    </xf>
    <xf numFmtId="3" fontId="83" fillId="0" borderId="11" xfId="0" applyNumberFormat="1" applyFont="1" applyBorder="1" applyAlignment="1">
      <alignment horizontal="right" vertical="center"/>
    </xf>
    <xf numFmtId="3" fontId="83" fillId="5" borderId="11" xfId="0" applyNumberFormat="1" applyFont="1" applyFill="1" applyBorder="1" applyAlignment="1">
      <alignment horizontal="right" vertical="center"/>
    </xf>
    <xf numFmtId="49" fontId="84" fillId="0" borderId="12" xfId="0" applyNumberFormat="1" applyFont="1" applyBorder="1" applyAlignment="1">
      <alignment horizontal="center" vertical="center" wrapText="1"/>
    </xf>
    <xf numFmtId="0" fontId="84" fillId="0" borderId="12" xfId="0" applyFont="1" applyBorder="1" applyAlignment="1">
      <alignment vertical="center" wrapText="1"/>
    </xf>
    <xf numFmtId="3" fontId="84" fillId="0" borderId="12" xfId="0" applyNumberFormat="1" applyFont="1" applyBorder="1" applyAlignment="1">
      <alignment horizontal="right" vertical="center"/>
    </xf>
    <xf numFmtId="0" fontId="64" fillId="7" borderId="14" xfId="0" applyFont="1" applyFill="1" applyBorder="1" applyAlignment="1">
      <alignment vertical="center" wrapText="1"/>
    </xf>
    <xf numFmtId="0" fontId="64" fillId="7" borderId="0" xfId="0" applyFont="1" applyFill="1" applyAlignment="1">
      <alignment vertical="center" wrapText="1"/>
    </xf>
    <xf numFmtId="0" fontId="64" fillId="7" borderId="0" xfId="0" applyFont="1" applyFill="1" applyAlignment="1">
      <alignment horizontal="center" vertical="center" wrapText="1"/>
    </xf>
    <xf numFmtId="0" fontId="64" fillId="7" borderId="14" xfId="0" applyFont="1" applyFill="1" applyBorder="1" applyAlignment="1">
      <alignment horizontal="center" vertical="center" wrapText="1"/>
    </xf>
    <xf numFmtId="0" fontId="76" fillId="0" borderId="7" xfId="0" applyFont="1" applyBorder="1"/>
    <xf numFmtId="0" fontId="76" fillId="7" borderId="0" xfId="0" applyFont="1" applyFill="1" applyAlignment="1">
      <alignment horizontal="center" vertical="center" wrapText="1"/>
    </xf>
    <xf numFmtId="0" fontId="83" fillId="0" borderId="10" xfId="0" applyFont="1" applyBorder="1" applyAlignment="1">
      <alignment vertical="center" wrapText="1"/>
    </xf>
    <xf numFmtId="0" fontId="83" fillId="0" borderId="15" xfId="0" applyFont="1" applyBorder="1" applyAlignment="1">
      <alignment horizontal="center" vertical="center" wrapText="1"/>
    </xf>
    <xf numFmtId="0" fontId="83" fillId="0" borderId="9" xfId="0" applyFont="1" applyBorder="1" applyAlignment="1">
      <alignment horizontal="center" vertical="center" wrapText="1"/>
    </xf>
    <xf numFmtId="0" fontId="83" fillId="0" borderId="10" xfId="0" applyFont="1" applyBorder="1" applyAlignment="1">
      <alignment horizontal="center" vertical="center" wrapText="1"/>
    </xf>
    <xf numFmtId="0" fontId="83" fillId="7" borderId="0" xfId="0" applyFont="1" applyFill="1" applyAlignment="1">
      <alignment horizontal="center" vertical="center" wrapText="1"/>
    </xf>
    <xf numFmtId="0" fontId="84" fillId="7" borderId="0" xfId="0" applyFont="1" applyFill="1" applyAlignment="1">
      <alignment horizontal="center" vertical="center" wrapText="1"/>
    </xf>
    <xf numFmtId="0" fontId="84" fillId="0" borderId="0" xfId="0" applyFont="1"/>
    <xf numFmtId="0" fontId="83" fillId="0" borderId="7" xfId="0" applyFont="1" applyBorder="1" applyAlignment="1">
      <alignment horizontal="center" vertical="center" wrapText="1"/>
    </xf>
    <xf numFmtId="0" fontId="83" fillId="0" borderId="0" xfId="0" applyFont="1" applyAlignment="1">
      <alignment horizontal="center" vertical="center" wrapText="1"/>
    </xf>
    <xf numFmtId="0" fontId="84" fillId="7" borderId="4" xfId="0" applyFont="1" applyFill="1" applyBorder="1" applyAlignment="1">
      <alignment horizontal="center" vertical="center" wrapText="1"/>
    </xf>
    <xf numFmtId="0" fontId="84" fillId="0" borderId="4" xfId="0" applyFont="1" applyBorder="1" applyAlignment="1">
      <alignment horizontal="center" vertical="center" wrapText="1"/>
    </xf>
    <xf numFmtId="0" fontId="22" fillId="0" borderId="0" xfId="0" applyFont="1" applyAlignment="1">
      <alignment horizontal="center" vertical="center"/>
    </xf>
    <xf numFmtId="0" fontId="84" fillId="0" borderId="0" xfId="0" applyFont="1" applyAlignment="1">
      <alignment vertical="center" wrapText="1"/>
    </xf>
    <xf numFmtId="0" fontId="84" fillId="0" borderId="5" xfId="0" applyFont="1" applyBorder="1" applyAlignment="1">
      <alignment vertical="center"/>
    </xf>
    <xf numFmtId="0" fontId="84" fillId="0" borderId="5" xfId="0" applyFont="1" applyBorder="1" applyAlignment="1">
      <alignment vertical="center" wrapText="1"/>
    </xf>
    <xf numFmtId="0" fontId="84" fillId="7" borderId="0" xfId="0" applyFont="1" applyFill="1" applyAlignment="1">
      <alignment vertical="center" wrapText="1"/>
    </xf>
    <xf numFmtId="0" fontId="84" fillId="7" borderId="0" xfId="0" applyFont="1" applyFill="1" applyAlignment="1">
      <alignment vertical="top" wrapText="1"/>
    </xf>
    <xf numFmtId="0" fontId="84" fillId="0" borderId="7" xfId="0" applyFont="1" applyBorder="1" applyAlignment="1">
      <alignment vertical="center" wrapText="1"/>
    </xf>
    <xf numFmtId="0" fontId="84" fillId="7" borderId="7" xfId="0" applyFont="1" applyFill="1" applyBorder="1" applyAlignment="1">
      <alignment vertical="center" wrapText="1"/>
    </xf>
    <xf numFmtId="0" fontId="84" fillId="0" borderId="7" xfId="0" applyFont="1" applyBorder="1" applyAlignment="1">
      <alignment horizontal="center" vertical="center" wrapText="1"/>
    </xf>
    <xf numFmtId="0" fontId="64" fillId="0" borderId="0" xfId="0" applyFont="1" applyAlignment="1">
      <alignment vertical="center" wrapText="1"/>
    </xf>
    <xf numFmtId="0" fontId="20" fillId="0" borderId="0" xfId="0" applyFont="1" applyAlignment="1">
      <alignment vertical="center" wrapText="1"/>
    </xf>
    <xf numFmtId="0" fontId="20" fillId="7" borderId="0" xfId="0" applyFont="1" applyFill="1" applyAlignment="1">
      <alignment horizontal="center" vertical="center" wrapText="1"/>
    </xf>
    <xf numFmtId="0" fontId="64" fillId="0" borderId="0" xfId="11" applyFont="1" applyAlignment="1">
      <alignment vertical="center" wrapText="1"/>
    </xf>
    <xf numFmtId="0" fontId="76" fillId="7" borderId="0" xfId="13" applyFont="1" applyFill="1" applyAlignment="1">
      <alignment horizontal="center" vertical="center" wrapText="1"/>
    </xf>
    <xf numFmtId="3" fontId="50" fillId="0" borderId="0" xfId="0" applyNumberFormat="1" applyFont="1" applyAlignment="1">
      <alignment vertical="center" wrapText="1"/>
    </xf>
    <xf numFmtId="0" fontId="76" fillId="0" borderId="0" xfId="11" applyFont="1"/>
    <xf numFmtId="49" fontId="64" fillId="0" borderId="31" xfId="14" applyNumberFormat="1" applyFont="1" applyBorder="1" applyAlignment="1">
      <alignment horizontal="center" vertical="center" wrapText="1"/>
    </xf>
    <xf numFmtId="0" fontId="64" fillId="0" borderId="0" xfId="11" applyFont="1"/>
    <xf numFmtId="0" fontId="50" fillId="0" borderId="0" xfId="11" applyFont="1"/>
    <xf numFmtId="0" fontId="64" fillId="0" borderId="0" xfId="0" applyFont="1" applyAlignment="1">
      <alignment horizontal="center" vertical="center" wrapText="1"/>
    </xf>
    <xf numFmtId="0" fontId="64" fillId="7" borderId="0" xfId="0" applyFont="1" applyFill="1" applyAlignment="1">
      <alignment vertical="center" wrapText="1"/>
    </xf>
    <xf numFmtId="0" fontId="50" fillId="6" borderId="9" xfId="0" applyFont="1" applyFill="1" applyBorder="1" applyAlignment="1">
      <alignment vertical="center" wrapText="1"/>
    </xf>
    <xf numFmtId="3" fontId="50" fillId="5" borderId="9" xfId="0" applyNumberFormat="1" applyFont="1" applyFill="1" applyBorder="1" applyAlignment="1">
      <alignment vertical="center" wrapText="1"/>
    </xf>
    <xf numFmtId="3" fontId="50" fillId="6" borderId="9" xfId="0" applyNumberFormat="1" applyFont="1" applyFill="1" applyBorder="1" applyAlignment="1">
      <alignment vertical="center" wrapText="1"/>
    </xf>
    <xf numFmtId="168" fontId="50" fillId="0" borderId="9" xfId="31" applyNumberFormat="1" applyFont="1" applyBorder="1" applyAlignment="1">
      <alignment vertical="center" wrapText="1"/>
    </xf>
    <xf numFmtId="168" fontId="50" fillId="10" borderId="9" xfId="31" applyNumberFormat="1" applyFont="1" applyFill="1" applyBorder="1" applyAlignment="1">
      <alignment vertical="center" wrapText="1"/>
    </xf>
    <xf numFmtId="168" fontId="50" fillId="7" borderId="9" xfId="31" applyNumberFormat="1" applyFont="1" applyFill="1" applyBorder="1" applyAlignment="1">
      <alignment horizontal="center" vertical="center" wrapText="1"/>
    </xf>
    <xf numFmtId="168" fontId="52" fillId="7" borderId="9" xfId="31" applyNumberFormat="1" applyFont="1" applyFill="1" applyBorder="1" applyAlignment="1">
      <alignment horizontal="center" vertical="center" wrapText="1"/>
    </xf>
    <xf numFmtId="168" fontId="50" fillId="0" borderId="9" xfId="31" applyNumberFormat="1" applyFont="1" applyBorder="1" applyAlignment="1">
      <alignment horizontal="center" vertical="center" wrapText="1"/>
    </xf>
    <xf numFmtId="168" fontId="50" fillId="10" borderId="17" xfId="31" applyNumberFormat="1" applyFont="1" applyFill="1" applyBorder="1" applyAlignment="1">
      <alignment vertical="center"/>
    </xf>
    <xf numFmtId="168" fontId="50" fillId="10" borderId="15" xfId="31" applyNumberFormat="1" applyFont="1" applyFill="1" applyBorder="1" applyAlignment="1">
      <alignment vertical="center" wrapText="1"/>
    </xf>
    <xf numFmtId="168" fontId="52" fillId="10" borderId="15" xfId="31" applyNumberFormat="1" applyFont="1" applyFill="1" applyBorder="1" applyAlignment="1">
      <alignment vertical="center" wrapText="1"/>
    </xf>
    <xf numFmtId="3" fontId="99" fillId="10" borderId="9" xfId="0" applyNumberFormat="1" applyFont="1" applyFill="1" applyBorder="1" applyAlignment="1">
      <alignment horizontal="right" vertical="center" wrapText="1" indent="1"/>
    </xf>
    <xf numFmtId="0" fontId="50" fillId="7" borderId="0" xfId="9" applyFont="1" applyFill="1" applyBorder="1"/>
    <xf numFmtId="3" fontId="84" fillId="0" borderId="15" xfId="0" quotePrefix="1" applyNumberFormat="1" applyFont="1" applyBorder="1" applyAlignment="1">
      <alignment horizontal="right" vertical="center" wrapText="1"/>
    </xf>
    <xf numFmtId="3" fontId="83" fillId="0" borderId="9" xfId="0" quotePrefix="1" applyNumberFormat="1" applyFont="1" applyBorder="1" applyAlignment="1">
      <alignment horizontal="right" vertical="center" wrapText="1"/>
    </xf>
    <xf numFmtId="0" fontId="83" fillId="4" borderId="9" xfId="0" applyFont="1" applyFill="1" applyBorder="1" applyAlignment="1">
      <alignment horizontal="right" vertical="center" wrapText="1"/>
    </xf>
    <xf numFmtId="0" fontId="83" fillId="0" borderId="9" xfId="0" applyFont="1" applyBorder="1" applyAlignment="1">
      <alignment horizontal="right" vertical="center" wrapText="1"/>
    </xf>
    <xf numFmtId="3" fontId="106" fillId="0" borderId="9" xfId="0" quotePrefix="1" applyNumberFormat="1" applyFont="1" applyBorder="1" applyAlignment="1">
      <alignment horizontal="right" vertical="center" wrapText="1"/>
    </xf>
    <xf numFmtId="3" fontId="50" fillId="0" borderId="9" xfId="5" applyFont="1" applyFill="1" applyBorder="1">
      <alignment horizontal="right" vertical="center"/>
      <protection locked="0"/>
    </xf>
    <xf numFmtId="9" fontId="50" fillId="0" borderId="9" xfId="5" applyNumberFormat="1" applyFont="1" applyFill="1" applyBorder="1">
      <alignment horizontal="right" vertical="center"/>
      <protection locked="0"/>
    </xf>
    <xf numFmtId="3" fontId="50" fillId="0" borderId="11" xfId="5" applyFont="1" applyFill="1" applyBorder="1">
      <alignment horizontal="right" vertical="center"/>
      <protection locked="0"/>
    </xf>
    <xf numFmtId="9" fontId="50" fillId="0" borderId="11" xfId="5" applyNumberFormat="1" applyFont="1" applyFill="1" applyBorder="1">
      <alignment horizontal="right" vertical="center"/>
      <protection locked="0"/>
    </xf>
    <xf numFmtId="3" fontId="87" fillId="5" borderId="16" xfId="5" applyFont="1" applyFill="1" applyBorder="1">
      <alignment horizontal="right" vertical="center"/>
      <protection locked="0"/>
    </xf>
    <xf numFmtId="9" fontId="76" fillId="0" borderId="8" xfId="0" applyNumberFormat="1" applyFont="1" applyBorder="1" applyAlignment="1">
      <alignment horizontal="center" vertical="center" wrapText="1"/>
    </xf>
    <xf numFmtId="9" fontId="64" fillId="0" borderId="12" xfId="0" applyNumberFormat="1" applyFont="1" applyBorder="1" applyAlignment="1">
      <alignment horizontal="center" vertical="center" wrapText="1"/>
    </xf>
    <xf numFmtId="1" fontId="52" fillId="0" borderId="12" xfId="0" applyNumberFormat="1" applyFont="1" applyBorder="1" applyAlignment="1">
      <alignment horizontal="center" wrapText="1"/>
    </xf>
    <xf numFmtId="10" fontId="52" fillId="0" borderId="12" xfId="7" applyNumberFormat="1" applyFont="1" applyBorder="1" applyAlignment="1">
      <alignment horizontal="center" wrapText="1"/>
    </xf>
    <xf numFmtId="2" fontId="52" fillId="0" borderId="12" xfId="0" applyNumberFormat="1" applyFont="1" applyBorder="1" applyAlignment="1">
      <alignment horizontal="center" wrapText="1"/>
    </xf>
    <xf numFmtId="170" fontId="52" fillId="0" borderId="13" xfId="0" applyNumberFormat="1" applyFont="1" applyBorder="1" applyAlignment="1">
      <alignment horizontal="center" vertical="center" wrapText="1"/>
    </xf>
    <xf numFmtId="170" fontId="50" fillId="0" borderId="9" xfId="0" applyNumberFormat="1" applyFont="1" applyBorder="1" applyAlignment="1">
      <alignment horizontal="center" vertical="center" wrapText="1"/>
    </xf>
    <xf numFmtId="170" fontId="52" fillId="0" borderId="9" xfId="0" applyNumberFormat="1" applyFont="1" applyBorder="1" applyAlignment="1">
      <alignment horizontal="center" vertical="center" wrapText="1"/>
    </xf>
    <xf numFmtId="170" fontId="52" fillId="0" borderId="11" xfId="0" applyNumberFormat="1" applyFont="1" applyBorder="1" applyAlignment="1">
      <alignment horizontal="center" vertical="center" wrapText="1"/>
    </xf>
    <xf numFmtId="170" fontId="52" fillId="0" borderId="12" xfId="0" applyNumberFormat="1" applyFont="1" applyBorder="1" applyAlignment="1">
      <alignment horizontal="center" wrapText="1"/>
    </xf>
    <xf numFmtId="3" fontId="52" fillId="4" borderId="13" xfId="0" applyNumberFormat="1" applyFont="1" applyFill="1" applyBorder="1" applyAlignment="1">
      <alignment horizontal="center" vertical="center" wrapText="1"/>
    </xf>
    <xf numFmtId="3" fontId="50" fillId="4" borderId="9" xfId="0" applyNumberFormat="1" applyFont="1" applyFill="1" applyBorder="1" applyAlignment="1">
      <alignment horizontal="center" vertical="center" wrapText="1"/>
    </xf>
    <xf numFmtId="3" fontId="52" fillId="4" borderId="9" xfId="0" applyNumberFormat="1" applyFont="1" applyFill="1" applyBorder="1" applyAlignment="1">
      <alignment horizontal="center" vertical="center" wrapText="1"/>
    </xf>
    <xf numFmtId="3" fontId="52" fillId="4" borderId="11" xfId="0" applyNumberFormat="1" applyFont="1" applyFill="1" applyBorder="1" applyAlignment="1">
      <alignment horizontal="center" vertical="center" wrapText="1"/>
    </xf>
    <xf numFmtId="3" fontId="52" fillId="4" borderId="12" xfId="0" applyNumberFormat="1" applyFont="1" applyFill="1" applyBorder="1" applyAlignment="1">
      <alignment horizontal="center" vertical="center" wrapText="1"/>
    </xf>
    <xf numFmtId="166" fontId="64" fillId="0" borderId="21" xfId="7" applyNumberFormat="1" applyFont="1" applyBorder="1" applyAlignment="1">
      <alignment horizontal="center" vertical="center" wrapText="1"/>
    </xf>
    <xf numFmtId="4" fontId="64" fillId="0" borderId="21" xfId="0" applyNumberFormat="1" applyFont="1" applyBorder="1" applyAlignment="1">
      <alignment horizontal="center" vertical="center" wrapText="1"/>
    </xf>
    <xf numFmtId="3" fontId="106" fillId="0" borderId="10" xfId="0" applyNumberFormat="1" applyFont="1" applyBorder="1" applyAlignment="1">
      <alignment horizontal="center" vertical="center" wrapText="1"/>
    </xf>
    <xf numFmtId="10" fontId="106" fillId="7" borderId="9" xfId="0" applyNumberFormat="1" applyFont="1" applyFill="1" applyBorder="1" applyAlignment="1">
      <alignment horizontal="center" vertical="center" wrapText="1"/>
    </xf>
    <xf numFmtId="0" fontId="83" fillId="0" borderId="8" xfId="0" applyFont="1" applyBorder="1" applyAlignment="1">
      <alignment vertical="center" wrapText="1"/>
    </xf>
    <xf numFmtId="3" fontId="83" fillId="0" borderId="8" xfId="0" applyNumberFormat="1" applyFont="1" applyBorder="1" applyAlignment="1">
      <alignment horizontal="center" vertical="center" wrapText="1"/>
    </xf>
    <xf numFmtId="9" fontId="83" fillId="0" borderId="8" xfId="0" applyNumberFormat="1" applyFont="1" applyBorder="1" applyAlignment="1">
      <alignment horizontal="center" wrapText="1"/>
    </xf>
    <xf numFmtId="3" fontId="83" fillId="0" borderId="9" xfId="0" applyNumberFormat="1" applyFont="1" applyBorder="1" applyAlignment="1">
      <alignment horizontal="center" vertical="center" wrapText="1"/>
    </xf>
    <xf numFmtId="9" fontId="83" fillId="0" borderId="9" xfId="0" applyNumberFormat="1" applyFont="1" applyBorder="1" applyAlignment="1">
      <alignment horizontal="center" wrapText="1"/>
    </xf>
    <xf numFmtId="3" fontId="84" fillId="0" borderId="12" xfId="0" applyNumberFormat="1" applyFont="1" applyBorder="1" applyAlignment="1">
      <alignment horizontal="center" vertical="center" wrapText="1"/>
    </xf>
    <xf numFmtId="3" fontId="50" fillId="0" borderId="9" xfId="0" quotePrefix="1" applyNumberFormat="1" applyFont="1" applyBorder="1" applyAlignment="1">
      <alignment horizontal="center" wrapText="1"/>
    </xf>
    <xf numFmtId="0" fontId="11" fillId="0" borderId="0" xfId="0" applyFont="1" applyAlignment="1">
      <alignment vertical="center"/>
    </xf>
    <xf numFmtId="0" fontId="11" fillId="0" borderId="0" xfId="0" applyFont="1" applyAlignment="1">
      <alignment horizontal="center"/>
    </xf>
    <xf numFmtId="0" fontId="64" fillId="0" borderId="0" xfId="0" applyFont="1" applyAlignment="1">
      <alignment horizontal="center"/>
    </xf>
    <xf numFmtId="0" fontId="64" fillId="0" borderId="7" xfId="0" applyFont="1" applyBorder="1" applyAlignment="1">
      <alignment horizontal="center"/>
    </xf>
    <xf numFmtId="171" fontId="50" fillId="0" borderId="8" xfId="0" applyNumberFormat="1" applyFont="1" applyBorder="1" applyAlignment="1">
      <alignment horizontal="center" wrapText="1"/>
    </xf>
    <xf numFmtId="4" fontId="84" fillId="0" borderId="0" xfId="0" applyNumberFormat="1" applyFont="1" applyBorder="1" applyAlignment="1">
      <alignment vertical="center" wrapText="1"/>
    </xf>
    <xf numFmtId="14" fontId="84" fillId="7" borderId="1" xfId="9" applyNumberFormat="1" applyFont="1" applyFill="1" applyBorder="1" applyAlignment="1">
      <alignment horizontal="center" vertical="center"/>
    </xf>
    <xf numFmtId="4" fontId="84" fillId="7" borderId="1" xfId="0" applyNumberFormat="1" applyFont="1" applyFill="1" applyBorder="1" applyAlignment="1">
      <alignment horizontal="center" vertical="center"/>
    </xf>
    <xf numFmtId="4" fontId="84" fillId="7" borderId="1" xfId="0" applyNumberFormat="1" applyFont="1" applyFill="1" applyBorder="1" applyAlignment="1">
      <alignment horizontal="center" vertical="center" wrapText="1"/>
    </xf>
    <xf numFmtId="14" fontId="50" fillId="7" borderId="1" xfId="9" applyNumberFormat="1" applyFont="1" applyFill="1" applyBorder="1" applyAlignment="1">
      <alignment vertical="top"/>
    </xf>
    <xf numFmtId="3" fontId="50" fillId="7" borderId="1" xfId="0" applyNumberFormat="1" applyFont="1" applyFill="1" applyBorder="1" applyAlignment="1">
      <alignment vertical="top"/>
    </xf>
    <xf numFmtId="0" fontId="50" fillId="7" borderId="1" xfId="9" applyFont="1" applyFill="1" applyBorder="1" applyAlignment="1">
      <alignment horizontal="left" wrapText="1"/>
    </xf>
    <xf numFmtId="49" fontId="9" fillId="0" borderId="0" xfId="0" applyNumberFormat="1" applyFont="1"/>
    <xf numFmtId="0" fontId="48" fillId="7" borderId="0" xfId="6" applyFont="1" applyFill="1" applyBorder="1" applyAlignment="1">
      <alignment horizontal="center" vertical="center" wrapText="1"/>
    </xf>
    <xf numFmtId="0" fontId="16" fillId="0" borderId="0" xfId="0" applyFont="1" applyAlignment="1">
      <alignment horizontal="center"/>
    </xf>
    <xf numFmtId="0" fontId="16" fillId="0" borderId="0" xfId="0" applyFont="1" applyAlignment="1">
      <alignment horizontal="center" vertical="center" wrapText="1"/>
    </xf>
    <xf numFmtId="0" fontId="15" fillId="0" borderId="0" xfId="0" applyFont="1" applyAlignment="1">
      <alignment horizontal="left" vertical="center"/>
    </xf>
    <xf numFmtId="0" fontId="108" fillId="0" borderId="0" xfId="0" applyFont="1" applyAlignment="1">
      <alignment horizontal="left" vertical="center"/>
    </xf>
    <xf numFmtId="17" fontId="76" fillId="0" borderId="0" xfId="0" applyNumberFormat="1" applyFont="1" applyAlignment="1">
      <alignment horizontal="center" vertical="center" wrapText="1"/>
    </xf>
    <xf numFmtId="0" fontId="9" fillId="0" borderId="39" xfId="33" applyFont="1" applyBorder="1" applyAlignment="1">
      <alignment horizontal="center" vertical="center" wrapText="1"/>
    </xf>
    <xf numFmtId="0" fontId="9" fillId="0" borderId="39" xfId="33" applyFont="1" applyBorder="1" applyAlignment="1">
      <alignment horizontal="left" vertical="center" wrapText="1"/>
    </xf>
    <xf numFmtId="49" fontId="11" fillId="0" borderId="0" xfId="0" applyNumberFormat="1" applyFont="1"/>
    <xf numFmtId="0" fontId="9" fillId="0" borderId="40" xfId="33" quotePrefix="1" applyFont="1" applyBorder="1" applyAlignment="1">
      <alignment horizontal="center" vertical="center" wrapText="1"/>
    </xf>
    <xf numFmtId="0" fontId="9" fillId="0" borderId="40" xfId="33" applyFont="1" applyBorder="1" applyAlignment="1">
      <alignment horizontal="left" vertical="center" wrapText="1"/>
    </xf>
    <xf numFmtId="17" fontId="76" fillId="0" borderId="0" xfId="0" quotePrefix="1" applyNumberFormat="1" applyFont="1" applyAlignment="1">
      <alignment horizontal="center" vertical="center" wrapText="1"/>
    </xf>
    <xf numFmtId="0" fontId="109" fillId="0" borderId="6" xfId="6" applyFont="1" applyFill="1" applyBorder="1" applyAlignment="1">
      <alignment horizontal="center" vertical="center"/>
    </xf>
    <xf numFmtId="0" fontId="109" fillId="0" borderId="6" xfId="6" applyFont="1" applyBorder="1" applyAlignment="1">
      <alignment horizontal="center" vertical="center"/>
    </xf>
    <xf numFmtId="2" fontId="31" fillId="0" borderId="39" xfId="33" applyNumberFormat="1" applyFont="1" applyBorder="1" applyAlignment="1">
      <alignment horizontal="center" vertical="center" wrapText="1"/>
    </xf>
    <xf numFmtId="2" fontId="31" fillId="5" borderId="39" xfId="33" applyNumberFormat="1" applyFont="1" applyFill="1" applyBorder="1" applyAlignment="1">
      <alignment horizontal="center" vertical="center" wrapText="1"/>
    </xf>
    <xf numFmtId="2" fontId="110" fillId="0" borderId="39" xfId="33" applyNumberFormat="1" applyFont="1" applyBorder="1"/>
    <xf numFmtId="2" fontId="31" fillId="0" borderId="39" xfId="33" applyNumberFormat="1" applyFont="1" applyBorder="1"/>
    <xf numFmtId="2" fontId="31" fillId="0" borderId="40" xfId="33" applyNumberFormat="1" applyFont="1" applyBorder="1" applyAlignment="1">
      <alignment horizontal="center" vertical="center" wrapText="1"/>
    </xf>
    <xf numFmtId="2" fontId="31" fillId="5" borderId="40" xfId="33" applyNumberFormat="1" applyFont="1" applyFill="1" applyBorder="1" applyAlignment="1">
      <alignment horizontal="center" vertical="center" wrapText="1"/>
    </xf>
    <xf numFmtId="2" fontId="31" fillId="0" borderId="40" xfId="33" applyNumberFormat="1" applyFont="1" applyBorder="1"/>
    <xf numFmtId="0" fontId="78" fillId="7" borderId="0" xfId="0" applyFont="1" applyFill="1" applyAlignment="1">
      <alignment horizontal="left" vertical="center"/>
    </xf>
    <xf numFmtId="0" fontId="80" fillId="7" borderId="0" xfId="0" applyFont="1" applyFill="1" applyAlignment="1">
      <alignment horizontal="left" vertical="center"/>
    </xf>
    <xf numFmtId="0" fontId="25" fillId="0" borderId="16" xfId="0" applyFont="1" applyFill="1" applyBorder="1" applyAlignment="1">
      <alignment horizontal="left" vertical="center" wrapText="1"/>
    </xf>
    <xf numFmtId="0" fontId="25" fillId="0" borderId="4" xfId="0" applyFont="1" applyFill="1" applyBorder="1" applyAlignment="1">
      <alignment horizontal="left" vertical="center" wrapText="1"/>
    </xf>
    <xf numFmtId="0" fontId="25" fillId="0" borderId="0" xfId="0" applyFont="1" applyFill="1" applyBorder="1" applyAlignment="1">
      <alignment horizontal="left" vertical="center" wrapText="1"/>
    </xf>
    <xf numFmtId="3" fontId="25" fillId="0" borderId="16" xfId="0" quotePrefix="1" applyNumberFormat="1" applyFont="1" applyFill="1" applyBorder="1" applyAlignment="1">
      <alignment horizontal="left" vertical="center" wrapText="1"/>
    </xf>
    <xf numFmtId="3" fontId="52" fillId="0" borderId="9" xfId="0" quotePrefix="1" applyNumberFormat="1" applyFont="1" applyFill="1" applyBorder="1" applyAlignment="1">
      <alignment horizontal="right" vertical="center" wrapText="1"/>
    </xf>
    <xf numFmtId="3" fontId="52" fillId="0" borderId="17" xfId="0" applyNumberFormat="1" applyFont="1" applyFill="1" applyBorder="1" applyAlignment="1">
      <alignment horizontal="right" vertical="center" wrapText="1"/>
    </xf>
    <xf numFmtId="0" fontId="52" fillId="0" borderId="12" xfId="0" applyFont="1" applyFill="1" applyBorder="1" applyAlignment="1">
      <alignment horizontal="right" vertical="center" wrapText="1"/>
    </xf>
    <xf numFmtId="0" fontId="61" fillId="0" borderId="0" xfId="0" applyFont="1" applyAlignment="1">
      <alignment vertical="center" wrapText="1"/>
    </xf>
    <xf numFmtId="0" fontId="64" fillId="7" borderId="0" xfId="0" applyFont="1" applyFill="1" applyBorder="1" applyAlignment="1">
      <alignment horizontal="right" vertical="center" wrapText="1"/>
    </xf>
    <xf numFmtId="0" fontId="64" fillId="7" borderId="7" xfId="0" applyFont="1" applyFill="1" applyBorder="1" applyAlignment="1">
      <alignment horizontal="right" vertical="center" wrapText="1"/>
    </xf>
    <xf numFmtId="0" fontId="52" fillId="0" borderId="11" xfId="0" applyFont="1" applyFill="1" applyBorder="1" applyAlignment="1">
      <alignment horizontal="right" vertical="center" wrapText="1"/>
    </xf>
    <xf numFmtId="0" fontId="64" fillId="0" borderId="4" xfId="0" applyFont="1" applyFill="1" applyBorder="1" applyAlignment="1">
      <alignment horizontal="center" vertical="center" wrapText="1"/>
    </xf>
    <xf numFmtId="0" fontId="50" fillId="0" borderId="0" xfId="0" applyFont="1" applyBorder="1" applyAlignment="1">
      <alignment horizontal="center" vertical="center" wrapText="1"/>
    </xf>
    <xf numFmtId="0" fontId="50" fillId="0" borderId="7" xfId="0" applyFont="1" applyBorder="1" applyAlignment="1">
      <alignment horizontal="center" vertical="center" wrapText="1"/>
    </xf>
    <xf numFmtId="0" fontId="64" fillId="0" borderId="16" xfId="0" applyFont="1" applyFill="1" applyBorder="1" applyAlignment="1">
      <alignment horizontal="left" vertical="center" wrapText="1"/>
    </xf>
    <xf numFmtId="0" fontId="84" fillId="6" borderId="18" xfId="0" applyFont="1" applyFill="1" applyBorder="1" applyAlignment="1">
      <alignment horizontal="center" vertical="center" wrapText="1"/>
    </xf>
    <xf numFmtId="0" fontId="84" fillId="6" borderId="19" xfId="0" applyFont="1" applyFill="1" applyBorder="1" applyAlignment="1">
      <alignment horizontal="center" vertical="center" wrapText="1"/>
    </xf>
    <xf numFmtId="0" fontId="76" fillId="0" borderId="0" xfId="0" applyFont="1" applyBorder="1" applyAlignment="1">
      <alignment vertical="center" wrapText="1"/>
    </xf>
    <xf numFmtId="0" fontId="76" fillId="0" borderId="7" xfId="0" applyFont="1" applyBorder="1" applyAlignment="1">
      <alignment vertical="center" wrapText="1"/>
    </xf>
    <xf numFmtId="0" fontId="64" fillId="0" borderId="8" xfId="0" applyFont="1" applyBorder="1" applyAlignment="1">
      <alignment horizontal="center" vertical="center" wrapText="1"/>
    </xf>
    <xf numFmtId="0" fontId="64" fillId="0" borderId="10" xfId="0" applyFont="1" applyBorder="1" applyAlignment="1">
      <alignment horizontal="center" vertical="center" wrapText="1"/>
    </xf>
    <xf numFmtId="0" fontId="64" fillId="0" borderId="0" xfId="0" applyFont="1" applyBorder="1" applyAlignment="1">
      <alignment horizontal="center" vertical="center"/>
    </xf>
    <xf numFmtId="0" fontId="64" fillId="0" borderId="7" xfId="0" applyFont="1" applyBorder="1" applyAlignment="1">
      <alignment horizontal="center" vertical="center"/>
    </xf>
    <xf numFmtId="0" fontId="64" fillId="0" borderId="0" xfId="0" applyFont="1" applyBorder="1" applyAlignment="1">
      <alignment horizontal="center" vertical="center" wrapText="1"/>
    </xf>
    <xf numFmtId="0" fontId="64" fillId="0" borderId="5" xfId="0" applyFont="1" applyBorder="1" applyAlignment="1">
      <alignment horizontal="center" vertical="center" wrapText="1"/>
    </xf>
    <xf numFmtId="0" fontId="64" fillId="0" borderId="7" xfId="0" applyFont="1" applyBorder="1" applyAlignment="1">
      <alignment horizontal="center" vertical="center" wrapText="1"/>
    </xf>
    <xf numFmtId="0" fontId="64" fillId="0" borderId="0" xfId="0" applyFont="1" applyBorder="1" applyAlignment="1">
      <alignment vertical="center" wrapText="1"/>
    </xf>
    <xf numFmtId="0" fontId="64" fillId="0" borderId="7" xfId="0" applyFont="1" applyBorder="1" applyAlignment="1">
      <alignment vertical="center" wrapText="1"/>
    </xf>
    <xf numFmtId="0" fontId="64" fillId="0" borderId="4" xfId="0" applyFont="1" applyBorder="1" applyAlignment="1">
      <alignment horizontal="center" vertical="center" wrapText="1"/>
    </xf>
    <xf numFmtId="0" fontId="64" fillId="0" borderId="14" xfId="0" applyFont="1" applyBorder="1" applyAlignment="1">
      <alignment horizontal="right" vertical="center" wrapText="1"/>
    </xf>
    <xf numFmtId="0" fontId="52" fillId="0" borderId="15" xfId="0" applyFont="1" applyBorder="1" applyAlignment="1">
      <alignment horizontal="left" vertical="center" wrapText="1" indent="7"/>
    </xf>
    <xf numFmtId="0" fontId="52" fillId="0" borderId="9" xfId="0" applyFont="1" applyBorder="1" applyAlignment="1">
      <alignment horizontal="left" vertical="center" wrapText="1" indent="7"/>
    </xf>
    <xf numFmtId="0" fontId="70" fillId="8" borderId="0" xfId="0" applyFont="1" applyFill="1" applyBorder="1" applyAlignment="1">
      <alignment horizontal="center" wrapText="1"/>
    </xf>
    <xf numFmtId="0" fontId="71" fillId="0" borderId="0" xfId="0" applyFont="1" applyBorder="1" applyAlignment="1">
      <alignment horizontal="center" wrapText="1"/>
    </xf>
    <xf numFmtId="0" fontId="64" fillId="0" borderId="14" xfId="0" applyFont="1" applyBorder="1" applyAlignment="1">
      <alignment horizontal="center" vertical="center" wrapText="1"/>
    </xf>
    <xf numFmtId="0" fontId="64" fillId="0" borderId="14" xfId="0" applyFont="1" applyBorder="1" applyAlignment="1">
      <alignment horizontal="center"/>
    </xf>
    <xf numFmtId="9" fontId="64" fillId="0" borderId="14" xfId="0" applyNumberFormat="1" applyFont="1" applyBorder="1" applyAlignment="1">
      <alignment horizontal="center" vertical="center" wrapText="1"/>
    </xf>
    <xf numFmtId="9" fontId="64" fillId="0" borderId="5" xfId="0" applyNumberFormat="1" applyFont="1" applyBorder="1" applyAlignment="1">
      <alignment horizontal="center" vertical="center" wrapText="1"/>
    </xf>
    <xf numFmtId="0" fontId="64" fillId="7" borderId="21" xfId="0" applyFont="1" applyFill="1" applyBorder="1" applyAlignment="1">
      <alignment horizontal="center" vertical="center" wrapText="1"/>
    </xf>
    <xf numFmtId="0" fontId="64" fillId="0" borderId="5" xfId="0" applyFont="1" applyBorder="1" applyAlignment="1">
      <alignment horizontal="center" vertical="center"/>
    </xf>
    <xf numFmtId="0" fontId="25" fillId="7" borderId="16" xfId="13" applyFont="1" applyFill="1" applyBorder="1" applyAlignment="1">
      <alignment horizontal="left" vertical="center" wrapText="1"/>
    </xf>
    <xf numFmtId="0" fontId="93" fillId="7" borderId="16" xfId="13" applyFont="1" applyFill="1" applyBorder="1" applyAlignment="1">
      <alignment horizontal="left" vertical="center" wrapText="1"/>
    </xf>
    <xf numFmtId="0" fontId="64" fillId="7" borderId="12" xfId="0" applyFont="1" applyFill="1" applyBorder="1" applyAlignment="1">
      <alignment horizontal="left" vertical="center" wrapText="1"/>
    </xf>
    <xf numFmtId="0" fontId="83" fillId="0" borderId="0" xfId="0" applyFont="1" applyAlignment="1">
      <alignment horizontal="center" vertical="center" wrapText="1"/>
    </xf>
    <xf numFmtId="0" fontId="83" fillId="0" borderId="7" xfId="0" applyFont="1" applyBorder="1" applyAlignment="1">
      <alignment horizontal="center" vertical="center" wrapText="1"/>
    </xf>
    <xf numFmtId="0" fontId="84" fillId="7" borderId="0" xfId="0" applyFont="1" applyFill="1" applyAlignment="1">
      <alignment horizontal="center" vertical="center" wrapText="1"/>
    </xf>
    <xf numFmtId="0" fontId="84" fillId="7" borderId="4" xfId="0" applyFont="1" applyFill="1" applyBorder="1" applyAlignment="1">
      <alignment horizontal="center" vertical="center" wrapText="1"/>
    </xf>
    <xf numFmtId="0" fontId="84" fillId="7" borderId="14" xfId="0" applyFont="1" applyFill="1" applyBorder="1" applyAlignment="1">
      <alignment horizontal="center" vertical="center" wrapText="1"/>
    </xf>
    <xf numFmtId="0" fontId="64" fillId="0" borderId="5" xfId="0" applyFont="1" applyBorder="1" applyAlignment="1">
      <alignment horizontal="center" wrapText="1"/>
    </xf>
    <xf numFmtId="0" fontId="64" fillId="0" borderId="0" xfId="0" applyFont="1" applyAlignment="1">
      <alignment horizontal="center" vertical="center" wrapText="1"/>
    </xf>
    <xf numFmtId="0" fontId="64" fillId="0" borderId="5" xfId="0" applyFont="1" applyBorder="1" applyAlignment="1">
      <alignment horizontal="center"/>
    </xf>
    <xf numFmtId="0" fontId="64" fillId="0" borderId="0" xfId="0" applyFont="1" applyAlignment="1">
      <alignment horizontal="center"/>
    </xf>
    <xf numFmtId="0" fontId="64" fillId="0" borderId="0" xfId="0" applyFont="1" applyAlignment="1">
      <alignment horizontal="center" vertical="center"/>
    </xf>
    <xf numFmtId="0" fontId="64" fillId="0" borderId="23" xfId="0" applyFont="1" applyBorder="1" applyAlignment="1">
      <alignment horizontal="center"/>
    </xf>
    <xf numFmtId="0" fontId="64" fillId="0" borderId="18" xfId="0" applyFont="1" applyBorder="1" applyAlignment="1">
      <alignment horizontal="center"/>
    </xf>
    <xf numFmtId="0" fontId="64" fillId="0" borderId="28" xfId="0" applyFont="1" applyBorder="1" applyAlignment="1">
      <alignment horizontal="center"/>
    </xf>
    <xf numFmtId="0" fontId="64" fillId="0" borderId="18" xfId="0" applyFont="1" applyBorder="1" applyAlignment="1">
      <alignment horizontal="center" vertical="center"/>
    </xf>
    <xf numFmtId="0" fontId="64" fillId="0" borderId="30" xfId="0" applyFont="1" applyBorder="1" applyAlignment="1">
      <alignment horizontal="center" vertical="center"/>
    </xf>
    <xf numFmtId="0" fontId="84" fillId="0" borderId="23" xfId="0" applyFont="1" applyBorder="1" applyAlignment="1">
      <alignment horizontal="center" vertical="center" wrapText="1"/>
    </xf>
    <xf numFmtId="0" fontId="84" fillId="0" borderId="18" xfId="0" applyFont="1" applyBorder="1" applyAlignment="1">
      <alignment horizontal="center" vertical="center"/>
    </xf>
    <xf numFmtId="0" fontId="84" fillId="0" borderId="18" xfId="0" applyFont="1" applyBorder="1" applyAlignment="1">
      <alignment horizontal="center" vertical="center" wrapText="1"/>
    </xf>
    <xf numFmtId="0" fontId="84" fillId="0" borderId="28" xfId="0" applyFont="1" applyBorder="1" applyAlignment="1">
      <alignment horizontal="center" vertical="center"/>
    </xf>
    <xf numFmtId="0" fontId="64" fillId="0" borderId="23" xfId="0" applyFont="1" applyBorder="1" applyAlignment="1">
      <alignment horizontal="center" vertical="center" wrapText="1"/>
    </xf>
    <xf numFmtId="0" fontId="64" fillId="0" borderId="18" xfId="0" applyFont="1" applyBorder="1" applyAlignment="1">
      <alignment horizontal="center" vertical="center" wrapText="1"/>
    </xf>
    <xf numFmtId="0" fontId="64" fillId="0" borderId="28" xfId="0" applyFont="1" applyBorder="1" applyAlignment="1">
      <alignment horizontal="center" vertical="center"/>
    </xf>
    <xf numFmtId="0" fontId="64" fillId="0" borderId="25" xfId="0" applyFont="1" applyBorder="1" applyAlignment="1">
      <alignment horizontal="center"/>
    </xf>
    <xf numFmtId="0" fontId="64" fillId="0" borderId="0" xfId="0" applyFont="1" applyBorder="1" applyAlignment="1">
      <alignment horizontal="center"/>
    </xf>
    <xf numFmtId="0" fontId="84" fillId="0" borderId="25" xfId="0" applyFont="1" applyBorder="1" applyAlignment="1">
      <alignment horizontal="center" vertical="center" wrapText="1"/>
    </xf>
    <xf numFmtId="0" fontId="84" fillId="0" borderId="0" xfId="0" applyFont="1" applyAlignment="1">
      <alignment horizontal="center" vertical="center" wrapText="1"/>
    </xf>
    <xf numFmtId="0" fontId="84" fillId="0" borderId="4" xfId="0" applyFont="1" applyBorder="1" applyAlignment="1">
      <alignment horizontal="center" vertical="center" wrapText="1"/>
    </xf>
    <xf numFmtId="0" fontId="64" fillId="0" borderId="25" xfId="0" applyFont="1" applyBorder="1" applyAlignment="1">
      <alignment horizontal="center" vertical="center" wrapText="1"/>
    </xf>
    <xf numFmtId="0" fontId="42" fillId="0" borderId="0" xfId="0" applyFont="1" applyAlignment="1">
      <alignment horizontal="justify" vertical="center" wrapText="1"/>
    </xf>
    <xf numFmtId="0" fontId="24" fillId="0" borderId="0" xfId="0" applyFont="1" applyBorder="1"/>
    <xf numFmtId="0" fontId="64" fillId="0" borderId="0" xfId="0" applyFont="1" applyAlignment="1">
      <alignment horizontal="center" vertical="top" wrapText="1"/>
    </xf>
    <xf numFmtId="0" fontId="64" fillId="0" borderId="7" xfId="0" applyFont="1" applyBorder="1" applyAlignment="1">
      <alignment horizontal="center" vertical="top" wrapText="1"/>
    </xf>
    <xf numFmtId="0" fontId="64" fillId="0" borderId="0" xfId="0" applyFont="1" applyAlignment="1">
      <alignment vertical="center" wrapText="1"/>
    </xf>
    <xf numFmtId="0" fontId="64" fillId="7" borderId="0" xfId="0" applyFont="1" applyFill="1" applyAlignment="1">
      <alignment vertical="center" wrapText="1"/>
    </xf>
    <xf numFmtId="0" fontId="64" fillId="7" borderId="7" xfId="0" applyFont="1" applyFill="1" applyBorder="1" applyAlignment="1">
      <alignment vertical="center" wrapText="1"/>
    </xf>
    <xf numFmtId="0" fontId="84" fillId="0" borderId="7" xfId="0" applyFont="1" applyBorder="1" applyAlignment="1">
      <alignment horizontal="center" vertical="center" wrapText="1"/>
    </xf>
    <xf numFmtId="0" fontId="84" fillId="0" borderId="0" xfId="0" applyFont="1" applyAlignment="1">
      <alignment vertical="top" wrapText="1"/>
    </xf>
    <xf numFmtId="0" fontId="50" fillId="6" borderId="11" xfId="0" applyFont="1" applyFill="1" applyBorder="1" applyAlignment="1">
      <alignment horizontal="left" vertical="center" wrapText="1" indent="2"/>
    </xf>
    <xf numFmtId="0" fontId="52" fillId="0" borderId="12" xfId="0" applyFont="1" applyBorder="1" applyAlignment="1">
      <alignment vertical="center" wrapText="1"/>
    </xf>
    <xf numFmtId="0" fontId="50" fillId="0" borderId="15" xfId="0" applyFont="1" applyBorder="1" applyAlignment="1">
      <alignment vertical="center" wrapText="1"/>
    </xf>
    <xf numFmtId="0" fontId="50" fillId="0" borderId="9" xfId="0" applyFont="1" applyBorder="1" applyAlignment="1">
      <alignment vertical="center" wrapText="1"/>
    </xf>
    <xf numFmtId="0" fontId="50" fillId="6" borderId="9" xfId="0" applyFont="1" applyFill="1" applyBorder="1" applyAlignment="1">
      <alignment horizontal="left" vertical="center" wrapText="1" indent="2"/>
    </xf>
    <xf numFmtId="0" fontId="76" fillId="0" borderId="0" xfId="0" applyFont="1" applyBorder="1"/>
    <xf numFmtId="0" fontId="90" fillId="0" borderId="0" xfId="0" applyFont="1"/>
    <xf numFmtId="0" fontId="64" fillId="0" borderId="5" xfId="0" applyFont="1" applyBorder="1" applyAlignment="1">
      <alignment horizontal="left" vertical="center"/>
    </xf>
    <xf numFmtId="0" fontId="76" fillId="7" borderId="0" xfId="0" applyFont="1" applyFill="1" applyBorder="1" applyAlignment="1">
      <alignment vertical="center" wrapText="1"/>
    </xf>
    <xf numFmtId="0" fontId="64" fillId="0" borderId="12" xfId="0" applyFont="1" applyFill="1" applyBorder="1" applyAlignment="1">
      <alignment vertical="center" wrapText="1"/>
    </xf>
    <xf numFmtId="0" fontId="15" fillId="0" borderId="0" xfId="0" applyFont="1" applyAlignment="1">
      <alignment horizontal="justify" vertical="top" wrapText="1"/>
    </xf>
    <xf numFmtId="0" fontId="36" fillId="0" borderId="0" xfId="0" applyFont="1" applyAlignment="1">
      <alignment vertical="top" wrapText="1"/>
    </xf>
    <xf numFmtId="0" fontId="13" fillId="0" borderId="0" xfId="0" applyFont="1" applyAlignment="1">
      <alignment wrapText="1"/>
    </xf>
    <xf numFmtId="0" fontId="0" fillId="0" borderId="0" xfId="0" applyAlignment="1">
      <alignment wrapText="1"/>
    </xf>
    <xf numFmtId="0" fontId="64" fillId="7" borderId="12" xfId="0" applyFont="1" applyFill="1" applyBorder="1" applyAlignment="1">
      <alignment horizontal="center" vertical="center"/>
    </xf>
    <xf numFmtId="0" fontId="76" fillId="0" borderId="0" xfId="0" applyFont="1" applyBorder="1" applyAlignment="1">
      <alignment horizontal="center"/>
    </xf>
    <xf numFmtId="0" fontId="50" fillId="5" borderId="0" xfId="0" applyFont="1" applyFill="1" applyBorder="1" applyAlignment="1">
      <alignment horizontal="center" vertical="center"/>
    </xf>
    <xf numFmtId="0" fontId="50" fillId="5" borderId="7" xfId="0" applyFont="1" applyFill="1" applyBorder="1" applyAlignment="1">
      <alignment horizontal="center" vertical="center"/>
    </xf>
    <xf numFmtId="3" fontId="50" fillId="6" borderId="9" xfId="0" applyNumberFormat="1" applyFont="1" applyFill="1" applyBorder="1" applyAlignment="1">
      <alignment vertical="center" wrapText="1"/>
    </xf>
    <xf numFmtId="3" fontId="50" fillId="6" borderId="17" xfId="0" applyNumberFormat="1" applyFont="1" applyFill="1" applyBorder="1" applyAlignment="1">
      <alignment vertical="center" wrapText="1"/>
    </xf>
    <xf numFmtId="0" fontId="50" fillId="6" borderId="9" xfId="0" applyFont="1" applyFill="1" applyBorder="1" applyAlignment="1">
      <alignment horizontal="center" vertical="center" wrapText="1"/>
    </xf>
    <xf numFmtId="0" fontId="50" fillId="6" borderId="17" xfId="0" applyFont="1" applyFill="1" applyBorder="1" applyAlignment="1">
      <alignment horizontal="center" vertical="center" wrapText="1"/>
    </xf>
    <xf numFmtId="0" fontId="50" fillId="6" borderId="9" xfId="0" applyFont="1" applyFill="1" applyBorder="1" applyAlignment="1">
      <alignment vertical="center" wrapText="1"/>
    </xf>
    <xf numFmtId="0" fontId="50" fillId="6" borderId="17" xfId="0" applyFont="1" applyFill="1" applyBorder="1" applyAlignment="1">
      <alignment vertical="center" wrapText="1"/>
    </xf>
    <xf numFmtId="3" fontId="50" fillId="5" borderId="9" xfId="0" applyNumberFormat="1" applyFont="1" applyFill="1" applyBorder="1" applyAlignment="1">
      <alignment vertical="center" wrapText="1"/>
    </xf>
    <xf numFmtId="3" fontId="50" fillId="5" borderId="17" xfId="0" applyNumberFormat="1" applyFont="1" applyFill="1" applyBorder="1" applyAlignment="1">
      <alignment vertical="center" wrapText="1"/>
    </xf>
    <xf numFmtId="3" fontId="89" fillId="5" borderId="9" xfId="0" applyNumberFormat="1" applyFont="1" applyFill="1" applyBorder="1" applyAlignment="1">
      <alignment vertical="center" wrapText="1"/>
    </xf>
    <xf numFmtId="0" fontId="64" fillId="6" borderId="5" xfId="0" applyFont="1" applyFill="1" applyBorder="1" applyAlignment="1">
      <alignment horizontal="center" vertical="center" wrapText="1"/>
    </xf>
    <xf numFmtId="0" fontId="50" fillId="5" borderId="0" xfId="0" applyFont="1" applyFill="1" applyBorder="1" applyAlignment="1">
      <alignment vertical="center" wrapText="1"/>
    </xf>
    <xf numFmtId="168" fontId="50" fillId="0" borderId="9" xfId="31" applyNumberFormat="1" applyFont="1" applyBorder="1" applyAlignment="1">
      <alignment vertical="center" wrapText="1"/>
    </xf>
    <xf numFmtId="168" fontId="50" fillId="0" borderId="9" xfId="31" applyNumberFormat="1" applyFont="1" applyFill="1" applyBorder="1" applyAlignment="1">
      <alignment vertical="center" wrapText="1"/>
    </xf>
    <xf numFmtId="0" fontId="76" fillId="0" borderId="0" xfId="0" applyFont="1" applyBorder="1" applyAlignment="1">
      <alignment vertical="center"/>
    </xf>
    <xf numFmtId="0" fontId="11" fillId="7" borderId="33" xfId="0" applyFont="1" applyFill="1" applyBorder="1" applyAlignment="1">
      <alignment horizontal="left" vertical="center" wrapText="1"/>
    </xf>
    <xf numFmtId="0" fontId="11" fillId="7" borderId="34" xfId="0" applyFont="1" applyFill="1" applyBorder="1" applyAlignment="1">
      <alignment horizontal="left" vertical="center" wrapText="1"/>
    </xf>
    <xf numFmtId="0" fontId="111" fillId="0" borderId="0" xfId="33" applyFont="1" applyAlignment="1">
      <alignment horizontal="left" vertical="center" wrapText="1"/>
    </xf>
    <xf numFmtId="0" fontId="111" fillId="0" borderId="0" xfId="0" applyFont="1" applyAlignment="1">
      <alignment horizontal="left" vertical="center" wrapText="1"/>
    </xf>
    <xf numFmtId="0" fontId="64" fillId="0" borderId="12" xfId="0" applyFont="1" applyBorder="1" applyAlignment="1">
      <alignment horizontal="center" vertical="center" wrapText="1"/>
    </xf>
    <xf numFmtId="0" fontId="64" fillId="0" borderId="41" xfId="0" applyFont="1" applyBorder="1" applyAlignment="1">
      <alignment horizontal="center" vertical="center" wrapText="1"/>
    </xf>
    <xf numFmtId="0" fontId="16" fillId="0" borderId="33" xfId="0" applyFont="1" applyBorder="1" applyAlignment="1">
      <alignment horizontal="center" vertical="center" wrapText="1"/>
    </xf>
    <xf numFmtId="0" fontId="16" fillId="0" borderId="36" xfId="0" applyFont="1" applyBorder="1" applyAlignment="1">
      <alignment horizontal="center" vertical="center" wrapText="1"/>
    </xf>
    <xf numFmtId="0" fontId="16" fillId="0" borderId="34" xfId="0" applyFont="1" applyBorder="1" applyAlignment="1">
      <alignment horizontal="center" vertical="center" wrapText="1"/>
    </xf>
    <xf numFmtId="0" fontId="15" fillId="0" borderId="3" xfId="0" applyFont="1" applyBorder="1" applyAlignment="1">
      <alignment horizontal="left" vertical="center" wrapText="1"/>
    </xf>
    <xf numFmtId="0" fontId="15" fillId="0" borderId="35" xfId="0" applyFont="1" applyBorder="1" applyAlignment="1">
      <alignment horizontal="left" vertical="center" wrapText="1"/>
    </xf>
    <xf numFmtId="0" fontId="15" fillId="0" borderId="37" xfId="0" applyFont="1" applyBorder="1" applyAlignment="1">
      <alignment horizontal="left" vertical="center" wrapText="1"/>
    </xf>
    <xf numFmtId="0" fontId="15" fillId="0" borderId="38" xfId="0" applyFont="1" applyBorder="1" applyAlignment="1">
      <alignment horizontal="left" vertical="center" wrapText="1"/>
    </xf>
    <xf numFmtId="0" fontId="90" fillId="0" borderId="0" xfId="0" applyFont="1" applyAlignment="1">
      <alignment vertical="center" wrapText="1"/>
    </xf>
    <xf numFmtId="0" fontId="46" fillId="0" borderId="0" xfId="16" quotePrefix="1" applyFont="1" applyAlignment="1">
      <alignment horizontal="left" vertical="center"/>
    </xf>
    <xf numFmtId="0" fontId="76" fillId="0" borderId="0" xfId="14" applyFont="1" applyBorder="1" applyAlignment="1">
      <alignment horizontal="center" vertical="top" wrapText="1"/>
    </xf>
    <xf numFmtId="0" fontId="64" fillId="7" borderId="31" xfId="13" applyFont="1" applyFill="1" applyBorder="1" applyAlignment="1">
      <alignment horizontal="center" vertical="center" wrapText="1"/>
    </xf>
    <xf numFmtId="0" fontId="64" fillId="0" borderId="0" xfId="15" applyFont="1" applyAlignment="1">
      <alignment horizontal="center" vertical="center" wrapText="1"/>
    </xf>
    <xf numFmtId="49" fontId="84" fillId="0" borderId="32" xfId="14" applyNumberFormat="1" applyFont="1" applyBorder="1" applyAlignment="1">
      <alignment horizontal="center" vertical="center" wrapText="1"/>
    </xf>
    <xf numFmtId="0" fontId="84" fillId="0" borderId="0" xfId="15" applyFont="1" applyAlignment="1">
      <alignment horizontal="center" vertical="center" wrapText="1"/>
    </xf>
    <xf numFmtId="0" fontId="83" fillId="0" borderId="0" xfId="11" applyFont="1" applyAlignment="1">
      <alignment horizontal="center" vertical="center" wrapText="1"/>
    </xf>
    <xf numFmtId="0" fontId="50" fillId="0" borderId="9" xfId="15" applyFont="1" applyBorder="1" applyAlignment="1">
      <alignment horizontal="left" vertical="center" wrapText="1" indent="1"/>
    </xf>
    <xf numFmtId="0" fontId="50" fillId="0" borderId="10" xfId="15" applyFont="1" applyBorder="1" applyAlignment="1">
      <alignment horizontal="left" vertical="center" wrapText="1" indent="1"/>
    </xf>
    <xf numFmtId="0" fontId="83" fillId="0" borderId="0" xfId="15" applyFont="1" applyAlignment="1">
      <alignment horizontal="center" vertical="center" wrapText="1"/>
    </xf>
    <xf numFmtId="0" fontId="52" fillId="0" borderId="13" xfId="15" applyFont="1" applyBorder="1" applyAlignment="1">
      <alignment horizontal="left" vertical="center" wrapText="1"/>
    </xf>
    <xf numFmtId="49" fontId="83" fillId="0" borderId="0" xfId="14" applyNumberFormat="1" applyFont="1" applyBorder="1" applyAlignment="1">
      <alignment horizontal="center" vertical="center" wrapText="1"/>
    </xf>
    <xf numFmtId="49" fontId="84" fillId="0" borderId="0" xfId="14" applyNumberFormat="1" applyFont="1" applyBorder="1" applyAlignment="1">
      <alignment horizontal="center" vertical="center" wrapText="1"/>
    </xf>
    <xf numFmtId="0" fontId="64" fillId="0" borderId="0" xfId="17" applyFont="1" applyBorder="1" applyAlignment="1">
      <alignment horizontal="center" vertical="center" wrapText="1"/>
    </xf>
    <xf numFmtId="0" fontId="64" fillId="0" borderId="7" xfId="17" applyFont="1" applyBorder="1" applyAlignment="1">
      <alignment horizontal="center" vertical="center" wrapText="1"/>
    </xf>
    <xf numFmtId="0" fontId="64" fillId="0" borderId="0" xfId="17" applyFont="1" applyBorder="1" applyAlignment="1">
      <alignment horizontal="center" vertical="center"/>
    </xf>
    <xf numFmtId="0" fontId="64" fillId="0" borderId="7" xfId="17" applyFont="1" applyBorder="1" applyAlignment="1">
      <alignment horizontal="center" vertical="center"/>
    </xf>
    <xf numFmtId="0" fontId="76" fillId="0" borderId="0" xfId="16" applyFont="1" applyBorder="1" applyAlignment="1">
      <alignment horizontal="center"/>
    </xf>
    <xf numFmtId="0" fontId="64" fillId="0" borderId="5" xfId="14" applyFont="1" applyBorder="1" applyAlignment="1">
      <alignment horizontal="center" vertical="center" wrapText="1"/>
    </xf>
    <xf numFmtId="0" fontId="64" fillId="0" borderId="0" xfId="14" applyFont="1" applyBorder="1" applyAlignment="1">
      <alignment horizontal="center" vertical="center" wrapText="1"/>
    </xf>
    <xf numFmtId="0" fontId="64" fillId="0" borderId="5" xfId="17" applyFont="1" applyBorder="1" applyAlignment="1">
      <alignment horizontal="center" vertical="center"/>
    </xf>
    <xf numFmtId="0" fontId="64" fillId="0" borderId="5" xfId="17" applyFont="1" applyBorder="1" applyAlignment="1">
      <alignment horizontal="center" vertical="center" wrapText="1"/>
    </xf>
    <xf numFmtId="0" fontId="13" fillId="0" borderId="0" xfId="16" quotePrefix="1" applyFont="1" applyAlignment="1">
      <alignment horizontal="left" vertical="center" wrapText="1"/>
    </xf>
    <xf numFmtId="0" fontId="0" fillId="0" borderId="0" xfId="0" applyAlignment="1">
      <alignment horizontal="left" wrapText="1"/>
    </xf>
    <xf numFmtId="0" fontId="13" fillId="0" borderId="0" xfId="16" applyFont="1" applyAlignment="1">
      <alignment horizontal="left" vertical="center"/>
    </xf>
    <xf numFmtId="14" fontId="64" fillId="7" borderId="0" xfId="16" applyNumberFormat="1" applyFont="1" applyFill="1" applyBorder="1" applyAlignment="1">
      <alignment horizontal="center" vertical="center"/>
    </xf>
    <xf numFmtId="0" fontId="77" fillId="7" borderId="0" xfId="16" applyFont="1" applyFill="1" applyBorder="1" applyAlignment="1">
      <alignment horizontal="left" vertical="center"/>
    </xf>
    <xf numFmtId="0" fontId="50" fillId="7" borderId="0" xfId="16" applyFont="1" applyFill="1" applyAlignment="1">
      <alignment horizontal="justify" vertical="center" wrapText="1"/>
    </xf>
    <xf numFmtId="0" fontId="13" fillId="7" borderId="0" xfId="16" applyFont="1" applyFill="1" applyAlignment="1">
      <alignment horizontal="left" vertical="center"/>
    </xf>
    <xf numFmtId="0" fontId="59" fillId="7" borderId="0" xfId="16" applyFont="1" applyFill="1" applyAlignment="1">
      <alignment horizontal="left" wrapText="1"/>
    </xf>
    <xf numFmtId="0" fontId="13" fillId="7" borderId="0" xfId="16" applyFont="1" applyFill="1" applyAlignment="1">
      <alignment horizontal="left" wrapText="1"/>
    </xf>
    <xf numFmtId="0" fontId="101" fillId="0" borderId="0" xfId="16" applyFont="1" applyBorder="1"/>
    <xf numFmtId="0" fontId="3" fillId="0" borderId="0" xfId="16"/>
    <xf numFmtId="0" fontId="31" fillId="7" borderId="0" xfId="16" applyFont="1" applyFill="1" applyAlignment="1">
      <alignment horizontal="left" vertical="center" wrapText="1"/>
    </xf>
  </cellXfs>
  <cellStyles count="34">
    <cellStyle name="=C:\WINNT35\SYSTEM32\COMMAND.COM" xfId="3" xr:uid="{00000000-0005-0000-0000-000000000000}"/>
    <cellStyle name="Comma" xfId="31" builtinId="3"/>
    <cellStyle name="gs]_x000d__x000a_Window=0,0,640,480, , ,3_x000d__x000a_dir1=5,7,637,250,-1,-1,1,30,201,1905,231,G:\UGRC\RB\B-DADOS\FOX-PRO\CRED-VEN\KP 3 3" xfId="21" xr:uid="{F1855EC4-0A98-41D5-998B-7A6545C39325}"/>
    <cellStyle name="Heading 1 2" xfId="1" xr:uid="{00000000-0005-0000-0000-000001000000}"/>
    <cellStyle name="Heading 2 2" xfId="4" xr:uid="{00000000-0005-0000-0000-000002000000}"/>
    <cellStyle name="HeadingTable" xfId="30" xr:uid="{B14E509F-C39C-40C3-802D-9E2535119256}"/>
    <cellStyle name="Hyperlink" xfId="6" builtinId="8"/>
    <cellStyle name="Hyperlink 2" xfId="12" xr:uid="{EA4D105E-A862-41B2-8EEE-06FFD2F623FD}"/>
    <cellStyle name="Hyperlink 3" xfId="28" xr:uid="{21FC88EC-7C2C-4BE2-84A2-8F753B1E10E6}"/>
    <cellStyle name="Normal" xfId="0" builtinId="0"/>
    <cellStyle name="Normal 15 2" xfId="27" xr:uid="{BD3252AF-9580-425C-BFA2-F6AD8954FE9C}"/>
    <cellStyle name="Normal 2" xfId="2" xr:uid="{00000000-0005-0000-0000-000005000000}"/>
    <cellStyle name="Normal 2 2" xfId="8" xr:uid="{7DEA53A7-77B3-42FE-BE56-CEFA22F6E3B4}"/>
    <cellStyle name="Normal 2 2 2 2" xfId="16" xr:uid="{DABB093C-25D8-4EF5-8155-6F640D2D82C6}"/>
    <cellStyle name="Normal 2 5 2 2" xfId="15" xr:uid="{531EFB31-D31C-4907-893B-15D5381FB4E5}"/>
    <cellStyle name="Normal 2_~0149226 2" xfId="17" xr:uid="{F7BCD61F-AA04-47C5-8A70-C9B67BB3FA72}"/>
    <cellStyle name="Normal 3" xfId="32" xr:uid="{421B7080-26E5-4785-8058-75A09086B68F}"/>
    <cellStyle name="Normal 4" xfId="9" xr:uid="{5747AC10-F029-47ED-BEEA-CBFFE535F4E7}"/>
    <cellStyle name="Normal 6 3" xfId="26" xr:uid="{90475108-4FB3-45EB-B061-C391705AF4ED}"/>
    <cellStyle name="Normal 7 3" xfId="25" xr:uid="{D67962EC-D893-4038-9012-8F7D32E482B2}"/>
    <cellStyle name="Normal 7 3 2" xfId="23" xr:uid="{9968B1EC-25CF-4CA8-B9D7-045E87768A12}"/>
    <cellStyle name="Normal 7 4" xfId="24" xr:uid="{DC2068C8-59E6-44B5-97E6-8DF25FFB6644}"/>
    <cellStyle name="Normal 8" xfId="11" xr:uid="{DED7BA76-A74A-42F2-91D3-E81966466297}"/>
    <cellStyle name="Normal 9 3" xfId="14" xr:uid="{30C49B92-EE88-4637-AEA8-8A74868A0CD6}"/>
    <cellStyle name="Normal_03 STA" xfId="13" xr:uid="{D6FE7DA6-7A99-4124-9C50-83C2D0750507}"/>
    <cellStyle name="Normal_20 OPR" xfId="33" xr:uid="{50205D90-1367-4A69-98EF-FC5335136192}"/>
    <cellStyle name="optionalExposure" xfId="5" xr:uid="{00000000-0005-0000-0000-000006000000}"/>
    <cellStyle name="Percent" xfId="7" builtinId="5"/>
    <cellStyle name="Percent 2 2" xfId="20" xr:uid="{ABBD0B51-585C-46A7-8293-D90E9DFDFE40}"/>
    <cellStyle name="Percent 3" xfId="18" xr:uid="{54C80868-09D6-45BA-8374-836FFE13546F}"/>
    <cellStyle name="Percent 4" xfId="22" xr:uid="{2B7EF124-30B4-4A76-BAB7-7D017E690987}"/>
    <cellStyle name="Percent 5" xfId="29" xr:uid="{1841832B-C0A3-4350-AE77-8943EE130EB5}"/>
    <cellStyle name="Percentagem 2" xfId="19" xr:uid="{EC408385-05F6-47B5-A741-8B8A1CBD52C9}"/>
    <cellStyle name="Standard 3" xfId="10" xr:uid="{6793C0ED-B175-4EC1-9F3D-63FDA7FC38DF}"/>
  </cellStyles>
  <dxfs count="6">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D1005D"/>
      <color rgb="FFBFBFBF"/>
      <color rgb="FF57575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externalLink" Target="externalLinks/externalLink1.xml"/><Relationship Id="rId66" Type="http://schemas.openxmlformats.org/officeDocument/2006/relationships/customXml" Target="../customXml/item3.xml"/><Relationship Id="rId5" Type="http://schemas.openxmlformats.org/officeDocument/2006/relationships/worksheet" Target="worksheets/sheet5.xml"/><Relationship Id="rId61" Type="http://schemas.openxmlformats.org/officeDocument/2006/relationships/styles" Target="style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customXml" Target="../customXml/item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externalLink" Target="externalLinks/externalLink2.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theme" Target="theme/theme1.xml"/><Relationship Id="rId65"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oneCellAnchor>
    <xdr:from>
      <xdr:col>5</xdr:col>
      <xdr:colOff>0</xdr:colOff>
      <xdr:row>55</xdr:row>
      <xdr:rowOff>0</xdr:rowOff>
    </xdr:from>
    <xdr:ext cx="184731" cy="264560"/>
    <xdr:sp macro="" textlink="">
      <xdr:nvSpPr>
        <xdr:cNvPr id="2" name="TextBox 1">
          <a:extLst>
            <a:ext uri="{FF2B5EF4-FFF2-40B4-BE49-F238E27FC236}">
              <a16:creationId xmlns:a16="http://schemas.microsoft.com/office/drawing/2014/main" id="{9AC0E4A2-0F0C-47AD-BE92-8751A53BA232}"/>
            </a:ext>
          </a:extLst>
        </xdr:cNvPr>
        <xdr:cNvSpPr txBox="1"/>
      </xdr:nvSpPr>
      <xdr:spPr>
        <a:xfrm>
          <a:off x="5057775" y="1851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editAs="oneCell">
    <xdr:from>
      <xdr:col>4</xdr:col>
      <xdr:colOff>1905000</xdr:colOff>
      <xdr:row>0</xdr:row>
      <xdr:rowOff>23808</xdr:rowOff>
    </xdr:from>
    <xdr:to>
      <xdr:col>4</xdr:col>
      <xdr:colOff>4066236</xdr:colOff>
      <xdr:row>3</xdr:row>
      <xdr:rowOff>146160</xdr:rowOff>
    </xdr:to>
    <xdr:pic>
      <xdr:nvPicPr>
        <xdr:cNvPr id="3" name="Imagem 1">
          <a:extLst>
            <a:ext uri="{FF2B5EF4-FFF2-40B4-BE49-F238E27FC236}">
              <a16:creationId xmlns:a16="http://schemas.microsoft.com/office/drawing/2014/main" id="{8D130228-EAAF-4241-BD74-AAE3E2ED4B8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30563" y="23808"/>
          <a:ext cx="2161236" cy="62241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1866900</xdr:colOff>
      <xdr:row>25</xdr:row>
      <xdr:rowOff>152400</xdr:rowOff>
    </xdr:from>
    <xdr:to>
      <xdr:col>13</xdr:col>
      <xdr:colOff>3176</xdr:colOff>
      <xdr:row>34</xdr:row>
      <xdr:rowOff>84932</xdr:rowOff>
    </xdr:to>
    <xdr:sp macro="" textlink="">
      <xdr:nvSpPr>
        <xdr:cNvPr id="2" name="AutoShape 1">
          <a:extLst>
            <a:ext uri="{FF2B5EF4-FFF2-40B4-BE49-F238E27FC236}">
              <a16:creationId xmlns:a16="http://schemas.microsoft.com/office/drawing/2014/main" id="{8E8EFED5-09F2-4732-81E0-5C74DEA5F896}"/>
            </a:ext>
          </a:extLst>
        </xdr:cNvPr>
        <xdr:cNvSpPr>
          <a:spLocks noChangeAspect="1" noChangeArrowheads="1"/>
        </xdr:cNvSpPr>
      </xdr:nvSpPr>
      <xdr:spPr bwMode="auto">
        <a:xfrm>
          <a:off x="3905250" y="3657600"/>
          <a:ext cx="9203532" cy="1930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8</xdr:col>
      <xdr:colOff>448733</xdr:colOff>
      <xdr:row>23</xdr:row>
      <xdr:rowOff>63500</xdr:rowOff>
    </xdr:to>
    <xdr:pic>
      <xdr:nvPicPr>
        <xdr:cNvPr id="4" name="Picture 3">
          <a:extLst>
            <a:ext uri="{FF2B5EF4-FFF2-40B4-BE49-F238E27FC236}">
              <a16:creationId xmlns:a16="http://schemas.microsoft.com/office/drawing/2014/main" id="{17C09194-14B9-499F-A69C-59AEB00C5BB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7500" y="423333"/>
          <a:ext cx="9296400" cy="604308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dpttpgbl4.bcpcorp.net\Global4\5012370_DCIG\DCIG\Susana%20Vasconcelos\Relat&#243;rios\2016\dezembro%202016\Modelo%20Custos%20e%20Reporte%20-%20201612_vs_20170221_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DCTB\5012370_DCIG\Trabalho\Data2018%2009\Relatorios%20Oficiais\Relat&#243;rio%20Grupo%20BCP%2030%20de%20setembro%20de%202018_P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supostos"/>
      <sheetName val="Nota Pensões 201612"/>
      <sheetName val="Carteira FP_BCP_201612"/>
      <sheetName val="Lançamentos 201612"/>
      <sheetName val="dctb 201612"/>
      <sheetName val="Auxiliar Contabilidade 201612"/>
      <sheetName val="Accounting 201612"/>
      <sheetName val="DADOS 2016"/>
      <sheetName val="Split G&amp;L 2013"/>
      <sheetName val="Apoio BdP"/>
      <sheetName val="Evolução G&amp;L"/>
      <sheetName val="Split G&amp;L 2015"/>
      <sheetName val="Split G&amp;L 2016"/>
      <sheetName val="Amort G&amp;L"/>
      <sheetName val="Assumptions &amp; Data"/>
      <sheetName val="Nota Pensões 201606"/>
      <sheetName val="Auxiliar Contabilidade 2016"/>
      <sheetName val="Lançamentos 2016"/>
      <sheetName val="Carteira FP_BCP_201606"/>
      <sheetName val="Lançamentos 201606"/>
      <sheetName val="dctb 201606"/>
      <sheetName val="Auxiliar Contabilidade 201606"/>
      <sheetName val="Accounting 201606"/>
      <sheetName val="Carteira FP_BCP_201512"/>
      <sheetName val="Nota Pensões 201512"/>
      <sheetName val="Auxiliar Contabilidade 201512"/>
      <sheetName val="Lançamentos 201512"/>
      <sheetName val="Accounting 201512"/>
      <sheetName val="dctb 201512"/>
      <sheetName val="DADOS 2015 - FUNDO"/>
      <sheetName val="DADOS 2015 - EXTRA-FUNDO"/>
      <sheetName val="Nota Pensões 201506"/>
      <sheetName val="201506 - Carteira FP_BCP"/>
      <sheetName val="Accounting 201506"/>
      <sheetName val="Auxiliar Contabilidade 201506"/>
      <sheetName val="Lançamentos 201506"/>
      <sheetName val="dctb 201506"/>
      <sheetName val="ER 201512 F&amp;C"/>
      <sheetName val="Sensibilidades 2016"/>
      <sheetName val="Sensibilidades 2015"/>
      <sheetName val="Sensibilidades 2014"/>
      <sheetName val="Sensibilidades 2013"/>
      <sheetName val="Nota Pensões 2014"/>
      <sheetName val="Nota Pensões 201312"/>
      <sheetName val="Nota Pensões 201212"/>
      <sheetName val="G&amp;L - 2014"/>
      <sheetName val="Custos Benefícios Reforma 2014"/>
      <sheetName val="Custo PA e PP 2014"/>
      <sheetName val="DADOS 2014 - FUNDO"/>
      <sheetName val="DADOS 2014 - EXTRA-FUNDO"/>
      <sheetName val="Custo Benefícios Reforma 201412"/>
      <sheetName val="Auxiliar Contabilidade 2014"/>
      <sheetName val="Lançamentos 2014"/>
      <sheetName val="dctb 2014"/>
      <sheetName val="G&amp;L - 201406"/>
      <sheetName val="Custos Benefícios Reforma 20146"/>
      <sheetName val="Custo PA e PP 201412"/>
      <sheetName val="Custo PA e PP 201406"/>
      <sheetName val="Custo PA e PP 2013"/>
      <sheetName val="DADOS 2013 - FUNDO"/>
      <sheetName val="DADOS 2013 - EXTRA-FUNDO"/>
      <sheetName val="SM - Situação Especial 2013"/>
      <sheetName val="N4 AVISO12_2001"/>
      <sheetName val="Custos Prémio Antiguidade 1306"/>
      <sheetName val="Custos Prémio Antiguidade 2013"/>
      <sheetName val="G&amp;L - 2013"/>
      <sheetName val="G&amp;L - 2012"/>
      <sheetName val="ER 2013 F&amp;C"/>
      <sheetName val="BdP Quadro 2-Responsab. e Fundo"/>
      <sheetName val="G&amp;L - 2011"/>
      <sheetName val="G&amp;L - 2010"/>
      <sheetName val="G&amp;L - 2009"/>
      <sheetName val="G&amp;L - 2008"/>
      <sheetName val="G&amp;L - 2007"/>
      <sheetName val="Custos Benefícios Reforma 2013"/>
      <sheetName val="Custos Reforma 201312"/>
      <sheetName val="Custos Reforma 201306"/>
      <sheetName val="Custos Benefícios Reforma 2012"/>
      <sheetName val="SM - Situação Especial 201206"/>
      <sheetName val="DADOS 2012 - FUNDO"/>
      <sheetName val="DADOS 2012 - EXTRA-FUNDO"/>
      <sheetName val="201206 - Activos Financeiros"/>
      <sheetName val="Curtailments Liabilities"/>
      <sheetName val="N12 AVISO12_2001"/>
      <sheetName val="Custos Benefícios Reforma 2011"/>
      <sheetName val="DADOS 2011 - FUNDO 1112"/>
      <sheetName val="DADOS 2011 - EXTRA-FUNDO 1112"/>
      <sheetName val="DADOS 2011 - FUNDO 1106"/>
      <sheetName val="DADOS 2011 - EXTRA-FUNDO 1106"/>
      <sheetName val="Custos Benefícios Reforma 2010"/>
      <sheetName val="DADOS 2010 - FUNDO 1012"/>
      <sheetName val="DADOS 2010 - EXTRA-FUNDO 1012"/>
      <sheetName val="DADOS 2010 - FUNDO 1006"/>
      <sheetName val="DADOS 2010 - EXTRA-FUNDO 1006"/>
      <sheetName val="Custos Benefícios Reforma 09"/>
      <sheetName val="DADOS 2009 - FUNDO 0912"/>
      <sheetName val="DADOS 2009 - EXTRA-FUNDO 0912"/>
      <sheetName val="DADOS 2009 - FUNDO 0906"/>
      <sheetName val="DADOS 2009 - EXTRA-FUNDO 0906"/>
      <sheetName val="Custos Benefícios Reforma 08"/>
      <sheetName val="DADOS 2008 - FUNDO"/>
      <sheetName val="DADOS 2008 - EXTRA-FUNDO"/>
      <sheetName val="Custos com Pensões 2007"/>
      <sheetName val="DADOS 2007 - FUNDO"/>
      <sheetName val="DADOS 2007 - EXTRA-FUNDO"/>
      <sheetName val="G_P Actuariais Totais 2006"/>
      <sheetName val="G_P Fin Fundo 2006"/>
      <sheetName val="G_P não Fin Extra Fundo 2006"/>
      <sheetName val="G_P não Fin Fundo 2006"/>
      <sheetName val="Custos com Pensões 2006"/>
      <sheetName val="Custos Prémio Antiguidade 2012"/>
      <sheetName val="Custos Prémio Antiguidade 1112"/>
      <sheetName val="Custos Prémio Antiguidade 1012"/>
      <sheetName val="Custos Prémio Antiguidade 1006"/>
      <sheetName val="Custos Prémio Antiguidade 0912"/>
      <sheetName val="Custos Prémio Antiguidade 08"/>
      <sheetName val="Custos Prémio Antiguidade 2007"/>
      <sheetName val="Custos Prémio Antiguidade 2006"/>
      <sheetName val="201412 - Carteira FP_BCP"/>
      <sheetName val="201312 - Carteira FP_BCP"/>
      <sheetName val="201212 - Carteira FP_BCP"/>
      <sheetName val="DADOS 2006 - FUNDO"/>
      <sheetName val="DADOS 2006 - EXTRA-FUNDO"/>
      <sheetName val="DADOS 2005 - FUNDO"/>
      <sheetName val="DADOS 2005 - EXTRA-FUND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ow r="3">
          <cell r="M3">
            <v>1000</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itura"/>
      <sheetName val="Plano"/>
      <sheetName val="Notas Automáticas"/>
      <sheetName val="DR's Sintese IAS CONS - Ver. PT"/>
      <sheetName val="DR's Sintese IAS CONS - Ver Tri"/>
      <sheetName val="OCI"/>
      <sheetName val="OCI TRIM"/>
      <sheetName val="BS's Sintese IAS CONS - Ver PT"/>
      <sheetName val="Mapa 'CX FL' FIN CONS - Ver. PT"/>
      <sheetName val="Rec. 'Equity' - Versão PT"/>
      <sheetName val="Nota 1 - Pág. seg. Ver PT"/>
      <sheetName val="Notas 2 a 17 - Versão PT"/>
      <sheetName val="Notas 18 a 26 - Versão PT"/>
      <sheetName val="Notas 27 a 47 FIN - Versão PT"/>
      <sheetName val="Notas 48 - 50AVersão PT"/>
      <sheetName val="Notas 50B FIN - Versão PT"/>
      <sheetName val="Nota 50C - 51A Versão PT"/>
      <sheetName val="Nota 51B - Versão PT"/>
      <sheetName val="Nota 51C - Versão PT"/>
      <sheetName val="Nota 51D Versão PT"/>
      <sheetName val="Nota 52A Versão PT"/>
      <sheetName val="Nota 52B PT"/>
      <sheetName val="Nota 52C-55 Versão PT"/>
      <sheetName val="Nota 56 e 57 A Versão PT "/>
      <sheetName val="Nota 57 B PT "/>
      <sheetName val="Nota 57 C PT"/>
      <sheetName val="Nota 58 Versão PT"/>
      <sheetName val="Relatório BP"/>
      <sheetName val="Relatório Read CMVM"/>
      <sheetName val="Income Statement - GB"/>
      <sheetName val="Income Statement Quarter - GB"/>
      <sheetName val="Comprehensive income"/>
      <sheetName val="Comprehensive income - Quarter"/>
      <sheetName val="Balance - GB"/>
      <sheetName val="Mapa 'Cash Flow' FIN - GB"/>
      <sheetName val="Rec. Sit. Líq. - GB"/>
      <sheetName val="Note 1 - Pág. seg.  GB"/>
      <sheetName val="Notes 2 to 17 - GB"/>
      <sheetName val="Notes 18 to 26 - GB"/>
      <sheetName val="Notes 27 to 47 - GB"/>
      <sheetName val="Notes 48 - 50A GB"/>
      <sheetName val="Note 50B - GB"/>
      <sheetName val="Note 50C- 51A GB"/>
      <sheetName val="Note 51B - GB"/>
      <sheetName val="Note 51C - GB"/>
      <sheetName val="Notes 51D- GB "/>
      <sheetName val="Notes 52A GB"/>
      <sheetName val="Nota 52B GB"/>
      <sheetName val="Notes 52C-55 GB"/>
      <sheetName val="Notes 56-57 A GB"/>
      <sheetName val="Nota 57 B GB"/>
      <sheetName val="Nota 57 C GB"/>
      <sheetName val="Note 58GB"/>
      <sheetName val="Dem's CONS Release - PT"/>
      <sheetName val="Dem's CONS Release - GB"/>
      <sheetName val="Module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ow r="750">
          <cell r="G750">
            <v>0</v>
          </cell>
        </row>
      </sheetData>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96E48A-F3E9-4B51-8500-8133674E9C8C}">
  <dimension ref="B5:E81"/>
  <sheetViews>
    <sheetView showGridLines="0" tabSelected="1" zoomScaleNormal="100" workbookViewId="0"/>
  </sheetViews>
  <sheetFormatPr defaultColWidth="8.7109375" defaultRowHeight="12.75"/>
  <cols>
    <col min="1" max="1" width="3" style="72" customWidth="1"/>
    <col min="2" max="2" width="3.42578125" style="81" bestFit="1" customWidth="1"/>
    <col min="3" max="3" width="1.85546875" style="72" customWidth="1"/>
    <col min="4" max="4" width="10.5703125" style="72" customWidth="1"/>
    <col min="5" max="5" width="119.140625" style="72" customWidth="1"/>
    <col min="6" max="16384" width="8.7109375" style="72"/>
  </cols>
  <sheetData>
    <row r="5" spans="2:5" ht="27.75">
      <c r="D5" s="1040" t="s">
        <v>1351</v>
      </c>
      <c r="E5" s="1040"/>
    </row>
    <row r="6" spans="2:5" ht="15.75">
      <c r="D6" s="1041" t="s">
        <v>1294</v>
      </c>
      <c r="E6" s="1041"/>
    </row>
    <row r="8" spans="2:5" ht="15.75">
      <c r="D8" s="102" t="s">
        <v>1089</v>
      </c>
    </row>
    <row r="9" spans="2:5" ht="5.45" customHeight="1">
      <c r="D9" s="73"/>
    </row>
    <row r="10" spans="2:5" s="107" customFormat="1" ht="15" customHeight="1">
      <c r="B10" s="892">
        <v>1</v>
      </c>
      <c r="D10" s="108" t="s">
        <v>1098</v>
      </c>
      <c r="E10" s="108" t="s">
        <v>1045</v>
      </c>
    </row>
    <row r="11" spans="2:5" s="107" customFormat="1" ht="15" customHeight="1">
      <c r="B11" s="892">
        <v>2</v>
      </c>
      <c r="D11" s="108" t="s">
        <v>1099</v>
      </c>
      <c r="E11" s="108" t="s">
        <v>1046</v>
      </c>
    </row>
    <row r="12" spans="2:5" s="109" customFormat="1" ht="15" customHeight="1">
      <c r="B12" s="893"/>
      <c r="D12" s="110"/>
      <c r="E12" s="110"/>
    </row>
    <row r="13" spans="2:5" s="107" customFormat="1" ht="15" customHeight="1">
      <c r="B13" s="892">
        <v>3</v>
      </c>
      <c r="D13" s="108" t="s">
        <v>1100</v>
      </c>
      <c r="E13" s="108" t="s">
        <v>1043</v>
      </c>
    </row>
    <row r="14" spans="2:5" s="107" customFormat="1" ht="15" customHeight="1">
      <c r="B14" s="892">
        <v>4</v>
      </c>
      <c r="D14" s="108" t="s">
        <v>1101</v>
      </c>
      <c r="E14" s="108" t="s">
        <v>1044</v>
      </c>
    </row>
    <row r="15" spans="2:5" s="109" customFormat="1" ht="15" customHeight="1">
      <c r="B15" s="893"/>
      <c r="D15" s="110"/>
      <c r="E15" s="110"/>
    </row>
    <row r="16" spans="2:5" s="107" customFormat="1" ht="15" customHeight="1">
      <c r="B16" s="892">
        <v>5</v>
      </c>
      <c r="D16" s="108" t="s">
        <v>1102</v>
      </c>
      <c r="E16" s="108" t="s">
        <v>1047</v>
      </c>
    </row>
    <row r="17" spans="2:5" s="107" customFormat="1" ht="15" customHeight="1">
      <c r="B17" s="892">
        <v>6</v>
      </c>
      <c r="D17" s="108" t="s">
        <v>1103</v>
      </c>
      <c r="E17" s="108" t="s">
        <v>1048</v>
      </c>
    </row>
    <row r="18" spans="2:5" s="107" customFormat="1" ht="15" customHeight="1">
      <c r="B18" s="893"/>
      <c r="D18" s="111"/>
      <c r="E18" s="111"/>
    </row>
    <row r="19" spans="2:5" s="107" customFormat="1" ht="15" customHeight="1">
      <c r="B19" s="892">
        <v>7</v>
      </c>
      <c r="D19" s="108" t="s">
        <v>1104</v>
      </c>
      <c r="E19" s="108" t="s">
        <v>1071</v>
      </c>
    </row>
    <row r="20" spans="2:5" s="107" customFormat="1" ht="15" customHeight="1">
      <c r="B20" s="892">
        <v>8</v>
      </c>
      <c r="D20" s="108" t="s">
        <v>1105</v>
      </c>
      <c r="E20" s="108" t="s">
        <v>1072</v>
      </c>
    </row>
    <row r="21" spans="2:5" s="107" customFormat="1" ht="15" customHeight="1">
      <c r="B21" s="892">
        <f>+B20+1</f>
        <v>9</v>
      </c>
      <c r="D21" s="108" t="s">
        <v>1106</v>
      </c>
      <c r="E21" s="108" t="s">
        <v>1073</v>
      </c>
    </row>
    <row r="22" spans="2:5" s="107" customFormat="1" ht="15" customHeight="1">
      <c r="B22" s="892">
        <f>+B21+1</f>
        <v>10</v>
      </c>
      <c r="D22" s="108" t="s">
        <v>1107</v>
      </c>
      <c r="E22" s="108" t="s">
        <v>1074</v>
      </c>
    </row>
    <row r="23" spans="2:5" s="107" customFormat="1" ht="15" customHeight="1">
      <c r="B23" s="892">
        <f>+B22+1</f>
        <v>11</v>
      </c>
      <c r="D23" s="108" t="s">
        <v>1108</v>
      </c>
      <c r="E23" s="108" t="s">
        <v>1075</v>
      </c>
    </row>
    <row r="24" spans="2:5" s="107" customFormat="1" ht="15" customHeight="1">
      <c r="B24" s="892">
        <f t="shared" ref="B24:B26" si="0">+B23+1</f>
        <v>12</v>
      </c>
      <c r="D24" s="108" t="s">
        <v>1109</v>
      </c>
      <c r="E24" s="108" t="s">
        <v>1076</v>
      </c>
    </row>
    <row r="25" spans="2:5" s="107" customFormat="1" ht="15" customHeight="1">
      <c r="B25" s="892">
        <f t="shared" si="0"/>
        <v>13</v>
      </c>
      <c r="D25" s="108" t="s">
        <v>1110</v>
      </c>
      <c r="E25" s="108" t="s">
        <v>1077</v>
      </c>
    </row>
    <row r="26" spans="2:5" s="107" customFormat="1" ht="15" customHeight="1">
      <c r="B26" s="892">
        <f t="shared" si="0"/>
        <v>14</v>
      </c>
      <c r="D26" s="108" t="s">
        <v>1111</v>
      </c>
      <c r="E26" s="108" t="s">
        <v>1078</v>
      </c>
    </row>
    <row r="27" spans="2:5" s="107" customFormat="1" ht="15" customHeight="1">
      <c r="B27" s="893"/>
      <c r="D27" s="111"/>
      <c r="E27" s="111"/>
    </row>
    <row r="28" spans="2:5" s="107" customFormat="1" ht="15" customHeight="1">
      <c r="B28" s="892">
        <f>+B26+1</f>
        <v>15</v>
      </c>
      <c r="D28" s="108" t="s">
        <v>1112</v>
      </c>
      <c r="E28" s="108" t="s">
        <v>1054</v>
      </c>
    </row>
    <row r="29" spans="2:5" s="107" customFormat="1" ht="15" customHeight="1">
      <c r="B29" s="892">
        <f>+B28+1</f>
        <v>16</v>
      </c>
      <c r="D29" s="108" t="s">
        <v>1113</v>
      </c>
      <c r="E29" s="108" t="s">
        <v>1055</v>
      </c>
    </row>
    <row r="30" spans="2:5" s="107" customFormat="1" ht="15" customHeight="1">
      <c r="B30" s="892">
        <f t="shared" ref="B30:B37" si="1">+B29+1</f>
        <v>17</v>
      </c>
      <c r="D30" s="108" t="s">
        <v>1114</v>
      </c>
      <c r="E30" s="108" t="s">
        <v>1060</v>
      </c>
    </row>
    <row r="31" spans="2:5" s="107" customFormat="1" ht="15" customHeight="1">
      <c r="B31" s="892">
        <v>18</v>
      </c>
      <c r="D31" s="108" t="s">
        <v>1115</v>
      </c>
      <c r="E31" s="108" t="s">
        <v>1090</v>
      </c>
    </row>
    <row r="32" spans="2:5" s="107" customFormat="1" ht="15" customHeight="1">
      <c r="B32" s="892">
        <f t="shared" si="1"/>
        <v>19</v>
      </c>
      <c r="D32" s="108" t="s">
        <v>1116</v>
      </c>
      <c r="E32" s="108" t="s">
        <v>1064</v>
      </c>
    </row>
    <row r="33" spans="2:5" s="107" customFormat="1" ht="15" customHeight="1">
      <c r="B33" s="892">
        <f t="shared" si="1"/>
        <v>20</v>
      </c>
      <c r="D33" s="108" t="s">
        <v>1117</v>
      </c>
      <c r="E33" s="108" t="s">
        <v>1065</v>
      </c>
    </row>
    <row r="34" spans="2:5" s="107" customFormat="1" ht="15" customHeight="1">
      <c r="B34" s="892">
        <f t="shared" si="1"/>
        <v>21</v>
      </c>
      <c r="D34" s="108" t="s">
        <v>1118</v>
      </c>
      <c r="E34" s="108" t="s">
        <v>1066</v>
      </c>
    </row>
    <row r="35" spans="2:5" s="107" customFormat="1" ht="15" customHeight="1">
      <c r="B35" s="892">
        <f t="shared" si="1"/>
        <v>22</v>
      </c>
      <c r="D35" s="108" t="s">
        <v>1119</v>
      </c>
      <c r="E35" s="108" t="s">
        <v>1303</v>
      </c>
    </row>
    <row r="36" spans="2:5" s="107" customFormat="1" ht="15" customHeight="1">
      <c r="B36" s="892">
        <f t="shared" si="1"/>
        <v>23</v>
      </c>
      <c r="D36" s="108" t="s">
        <v>1120</v>
      </c>
      <c r="E36" s="108" t="s">
        <v>1067</v>
      </c>
    </row>
    <row r="37" spans="2:5" s="107" customFormat="1" ht="15" customHeight="1">
      <c r="B37" s="892">
        <f t="shared" si="1"/>
        <v>24</v>
      </c>
      <c r="D37" s="108" t="s">
        <v>1121</v>
      </c>
      <c r="E37" s="108" t="s">
        <v>1068</v>
      </c>
    </row>
    <row r="38" spans="2:5" s="107" customFormat="1" ht="15" customHeight="1">
      <c r="B38" s="892">
        <v>25</v>
      </c>
      <c r="D38" s="108" t="s">
        <v>1122</v>
      </c>
      <c r="E38" s="108" t="s">
        <v>1069</v>
      </c>
    </row>
    <row r="39" spans="2:5" s="107" customFormat="1" ht="15" customHeight="1">
      <c r="B39" s="892">
        <v>26</v>
      </c>
      <c r="D39" s="108" t="s">
        <v>1123</v>
      </c>
      <c r="E39" s="108" t="s">
        <v>1070</v>
      </c>
    </row>
    <row r="40" spans="2:5" s="107" customFormat="1" ht="15" customHeight="1">
      <c r="B40" s="893"/>
      <c r="D40" s="111"/>
      <c r="E40" s="111"/>
    </row>
    <row r="41" spans="2:5" s="107" customFormat="1" ht="15" customHeight="1">
      <c r="B41" s="892">
        <v>27</v>
      </c>
      <c r="D41" s="108" t="s">
        <v>1124</v>
      </c>
      <c r="E41" s="108" t="s">
        <v>1079</v>
      </c>
    </row>
    <row r="42" spans="2:5" s="107" customFormat="1" ht="15" customHeight="1">
      <c r="B42" s="892">
        <f>+B41+1</f>
        <v>28</v>
      </c>
      <c r="D42" s="108" t="s">
        <v>1125</v>
      </c>
      <c r="E42" s="108" t="s">
        <v>1080</v>
      </c>
    </row>
    <row r="43" spans="2:5" s="107" customFormat="1" ht="30" customHeight="1">
      <c r="B43" s="892">
        <f>+B42+1</f>
        <v>29</v>
      </c>
      <c r="D43" s="108" t="s">
        <v>1126</v>
      </c>
      <c r="E43" s="112" t="s">
        <v>1081</v>
      </c>
    </row>
    <row r="44" spans="2:5" s="107" customFormat="1" ht="30" customHeight="1">
      <c r="B44" s="892">
        <f>+B43+1</f>
        <v>30</v>
      </c>
      <c r="D44" s="108" t="s">
        <v>1127</v>
      </c>
      <c r="E44" s="112" t="s">
        <v>1082</v>
      </c>
    </row>
    <row r="45" spans="2:5" s="107" customFormat="1" ht="15" customHeight="1">
      <c r="B45" s="892">
        <f>+B44+1</f>
        <v>31</v>
      </c>
      <c r="D45" s="108" t="s">
        <v>1128</v>
      </c>
      <c r="E45" s="112" t="s">
        <v>1083</v>
      </c>
    </row>
    <row r="46" spans="2:5" s="107" customFormat="1" ht="15" customHeight="1">
      <c r="B46" s="893"/>
      <c r="D46" s="111"/>
      <c r="E46" s="111"/>
    </row>
    <row r="47" spans="2:5" s="107" customFormat="1" ht="15" customHeight="1">
      <c r="B47" s="892">
        <v>32</v>
      </c>
      <c r="D47" s="108" t="s">
        <v>1129</v>
      </c>
      <c r="E47" s="108" t="s">
        <v>1056</v>
      </c>
    </row>
    <row r="48" spans="2:5" s="107" customFormat="1" ht="15" customHeight="1">
      <c r="B48" s="892">
        <f t="shared" ref="B48:B53" si="2">+B47+1</f>
        <v>33</v>
      </c>
      <c r="D48" s="108" t="s">
        <v>1130</v>
      </c>
      <c r="E48" s="108" t="s">
        <v>1059</v>
      </c>
    </row>
    <row r="49" spans="2:5" s="107" customFormat="1" ht="15" customHeight="1">
      <c r="B49" s="892">
        <f t="shared" si="2"/>
        <v>34</v>
      </c>
      <c r="D49" s="108" t="s">
        <v>1131</v>
      </c>
      <c r="E49" s="108" t="s">
        <v>1057</v>
      </c>
    </row>
    <row r="50" spans="2:5" s="107" customFormat="1" ht="15" customHeight="1">
      <c r="B50" s="892">
        <f t="shared" si="2"/>
        <v>35</v>
      </c>
      <c r="D50" s="108" t="s">
        <v>1132</v>
      </c>
      <c r="E50" s="108" t="s">
        <v>1058</v>
      </c>
    </row>
    <row r="51" spans="2:5" s="107" customFormat="1" ht="15" customHeight="1">
      <c r="B51" s="892">
        <f t="shared" si="2"/>
        <v>36</v>
      </c>
      <c r="D51" s="108" t="s">
        <v>1133</v>
      </c>
      <c r="E51" s="108" t="s">
        <v>1061</v>
      </c>
    </row>
    <row r="52" spans="2:5" s="107" customFormat="1" ht="15" customHeight="1">
      <c r="B52" s="892">
        <f t="shared" si="2"/>
        <v>37</v>
      </c>
      <c r="D52" s="108" t="s">
        <v>1134</v>
      </c>
      <c r="E52" s="108" t="s">
        <v>1062</v>
      </c>
    </row>
    <row r="53" spans="2:5" s="107" customFormat="1" ht="15" customHeight="1">
      <c r="B53" s="892">
        <f t="shared" si="2"/>
        <v>38</v>
      </c>
      <c r="D53" s="108" t="s">
        <v>1135</v>
      </c>
      <c r="E53" s="108" t="s">
        <v>1063</v>
      </c>
    </row>
    <row r="54" spans="2:5" s="107" customFormat="1" ht="15" customHeight="1">
      <c r="B54" s="893"/>
      <c r="D54" s="111"/>
      <c r="E54" s="111"/>
    </row>
    <row r="55" spans="2:5" s="107" customFormat="1" ht="15" customHeight="1">
      <c r="B55" s="892">
        <v>39</v>
      </c>
      <c r="D55" s="108" t="s">
        <v>1136</v>
      </c>
      <c r="E55" s="108" t="s">
        <v>1084</v>
      </c>
    </row>
    <row r="56" spans="2:5" s="107" customFormat="1" ht="15" customHeight="1">
      <c r="B56" s="892">
        <f>+B55+1</f>
        <v>40</v>
      </c>
      <c r="D56" s="108" t="s">
        <v>1137</v>
      </c>
      <c r="E56" s="108" t="s">
        <v>1085</v>
      </c>
    </row>
    <row r="57" spans="2:5" s="107" customFormat="1" ht="15" customHeight="1">
      <c r="B57" s="892">
        <f>+B56+1</f>
        <v>41</v>
      </c>
      <c r="D57" s="108" t="s">
        <v>1138</v>
      </c>
      <c r="E57" s="108" t="s">
        <v>1086</v>
      </c>
    </row>
    <row r="58" spans="2:5" s="107" customFormat="1" ht="15" customHeight="1">
      <c r="B58" s="892">
        <f>+B57+1</f>
        <v>42</v>
      </c>
      <c r="D58" s="108" t="s">
        <v>1139</v>
      </c>
      <c r="E58" s="108" t="s">
        <v>1087</v>
      </c>
    </row>
    <row r="59" spans="2:5" s="107" customFormat="1" ht="15" customHeight="1">
      <c r="B59" s="892">
        <f>+B58+1</f>
        <v>43</v>
      </c>
      <c r="D59" s="108" t="s">
        <v>1140</v>
      </c>
      <c r="E59" s="108" t="s">
        <v>1088</v>
      </c>
    </row>
    <row r="60" spans="2:5" s="107" customFormat="1" ht="15" customHeight="1">
      <c r="B60" s="893"/>
      <c r="D60" s="111"/>
      <c r="E60" s="111"/>
    </row>
    <row r="61" spans="2:5" s="109" customFormat="1" ht="15" customHeight="1">
      <c r="B61" s="892">
        <v>44</v>
      </c>
      <c r="D61" s="113" t="s">
        <v>1141</v>
      </c>
      <c r="E61" s="113" t="s">
        <v>1049</v>
      </c>
    </row>
    <row r="62" spans="2:5" s="109" customFormat="1" ht="15" customHeight="1">
      <c r="B62" s="892">
        <v>45</v>
      </c>
      <c r="D62" s="113" t="s">
        <v>1142</v>
      </c>
      <c r="E62" s="113" t="s">
        <v>1050</v>
      </c>
    </row>
    <row r="63" spans="2:5" s="109" customFormat="1" ht="15" customHeight="1">
      <c r="B63" s="892">
        <v>46</v>
      </c>
      <c r="D63" s="113" t="s">
        <v>1143</v>
      </c>
      <c r="E63" s="113" t="s">
        <v>1051</v>
      </c>
    </row>
    <row r="64" spans="2:5" s="107" customFormat="1" ht="15" customHeight="1">
      <c r="B64" s="894"/>
      <c r="D64" s="111"/>
      <c r="E64" s="111"/>
    </row>
    <row r="65" spans="2:5" s="107" customFormat="1" ht="15" customHeight="1">
      <c r="B65" s="892">
        <v>47</v>
      </c>
      <c r="D65" s="108" t="s">
        <v>1144</v>
      </c>
      <c r="E65" s="108" t="s">
        <v>1052</v>
      </c>
    </row>
    <row r="66" spans="2:5" s="107" customFormat="1" ht="15" customHeight="1">
      <c r="B66" s="892">
        <v>48</v>
      </c>
      <c r="D66" s="108" t="s">
        <v>1145</v>
      </c>
      <c r="E66" s="108" t="s">
        <v>1053</v>
      </c>
    </row>
    <row r="67" spans="2:5" s="107" customFormat="1" ht="15" customHeight="1">
      <c r="B67" s="892">
        <v>49</v>
      </c>
      <c r="D67" s="108" t="s">
        <v>1333</v>
      </c>
      <c r="E67" s="108" t="s">
        <v>1350</v>
      </c>
    </row>
    <row r="68" spans="2:5" s="74" customFormat="1">
      <c r="B68" s="81"/>
      <c r="D68" s="75"/>
      <c r="E68" s="75"/>
    </row>
    <row r="69" spans="2:5" s="107" customFormat="1" ht="15" customHeight="1">
      <c r="B69" s="1031">
        <v>50</v>
      </c>
      <c r="D69" s="108" t="s">
        <v>1397</v>
      </c>
      <c r="E69" s="108" t="s">
        <v>1407</v>
      </c>
    </row>
    <row r="70" spans="2:5" s="74" customFormat="1">
      <c r="B70" s="81"/>
      <c r="D70" s="75"/>
      <c r="E70" s="75"/>
    </row>
    <row r="71" spans="2:5" ht="15.75">
      <c r="D71" s="102" t="s">
        <v>1039</v>
      </c>
      <c r="E71" s="73"/>
    </row>
    <row r="72" spans="2:5" ht="10.5" customHeight="1">
      <c r="D72" s="102"/>
      <c r="E72" s="73"/>
    </row>
    <row r="73" spans="2:5" s="109" customFormat="1" ht="15" customHeight="1">
      <c r="B73" s="1032">
        <v>51</v>
      </c>
      <c r="D73" s="114" t="s">
        <v>920</v>
      </c>
      <c r="E73" s="114" t="s">
        <v>1040</v>
      </c>
    </row>
    <row r="74" spans="2:5" s="109" customFormat="1" ht="15" customHeight="1">
      <c r="B74" s="1032">
        <v>52</v>
      </c>
      <c r="D74" s="114" t="s">
        <v>936</v>
      </c>
      <c r="E74" s="115" t="s">
        <v>937</v>
      </c>
    </row>
    <row r="75" spans="2:5" s="109" customFormat="1" ht="30" customHeight="1">
      <c r="B75" s="1031">
        <v>53</v>
      </c>
      <c r="D75" s="114" t="s">
        <v>952</v>
      </c>
      <c r="E75" s="115" t="s">
        <v>953</v>
      </c>
    </row>
    <row r="76" spans="2:5">
      <c r="B76" s="82"/>
    </row>
    <row r="77" spans="2:5" ht="15.75">
      <c r="B77" s="82"/>
      <c r="D77" s="102" t="s">
        <v>1041</v>
      </c>
      <c r="E77" s="73"/>
    </row>
    <row r="78" spans="2:5" ht="8.4499999999999993" customHeight="1">
      <c r="B78" s="82"/>
      <c r="D78" s="102"/>
      <c r="E78" s="73"/>
    </row>
    <row r="79" spans="2:5" s="109" customFormat="1" ht="15" customHeight="1">
      <c r="B79" s="1032">
        <v>54</v>
      </c>
      <c r="D79" s="114"/>
      <c r="E79" s="114" t="s">
        <v>959</v>
      </c>
    </row>
    <row r="80" spans="2:5" s="109" customFormat="1" ht="15" customHeight="1">
      <c r="B80" s="1032">
        <v>55</v>
      </c>
      <c r="D80" s="114"/>
      <c r="E80" s="114" t="s">
        <v>974</v>
      </c>
    </row>
    <row r="81" spans="2:5" s="109" customFormat="1" ht="15" customHeight="1">
      <c r="B81" s="1032">
        <v>56</v>
      </c>
      <c r="D81" s="114"/>
      <c r="E81" s="114" t="s">
        <v>1042</v>
      </c>
    </row>
  </sheetData>
  <mergeCells count="2">
    <mergeCell ref="D5:E5"/>
    <mergeCell ref="D6:E6"/>
  </mergeCells>
  <hyperlinks>
    <hyperlink ref="B10" location="'1'!A1" display="'1'!A1" xr:uid="{3743FF45-5D79-4161-A94F-E0684E142976}"/>
    <hyperlink ref="B11" location="'2'!A1" display="'2'!A1" xr:uid="{8A2B876F-CD32-4B6A-B0BC-3F4948740082}"/>
    <hyperlink ref="B13" location="'3'!A1" display="'3'!A1" xr:uid="{1A15228D-89EE-43A2-B267-131D255C0FD2}"/>
    <hyperlink ref="B14" location="'4'!A1" display="'4'!A1" xr:uid="{6711866B-A503-45A5-B172-7B86C99B6DCE}"/>
    <hyperlink ref="B16" location="'5'!A1" display="'5'!A1" xr:uid="{CE2D46DE-5800-47A6-AE71-610E1D4B864D}"/>
    <hyperlink ref="B17" location="'6'!A1" display="'6'!A1" xr:uid="{10AE87A8-EB74-4207-9CA9-33E4A90881C0}"/>
    <hyperlink ref="B19" location="'7'!A1" display="'7'!A1" xr:uid="{3979556C-765C-4E25-85BB-1D8531AFD8AB}"/>
    <hyperlink ref="B20" location="'8'!A1" display="'8'!A1" xr:uid="{723AEB96-69F2-4E3B-9A22-776FBE4F048D}"/>
    <hyperlink ref="B21" location="'9'!A1" display="'9'!A1" xr:uid="{33CEC42D-C45C-4DE1-BCBB-6EC97E347CAC}"/>
    <hyperlink ref="B22" location="'10'!A1" display="'10'!A1" xr:uid="{8F115A22-DDC5-4896-8354-47477119E812}"/>
    <hyperlink ref="B23" location="'11'!A1" display="'11'!A1" xr:uid="{C2E5F108-269A-4A8E-A419-F42180DC3371}"/>
    <hyperlink ref="B24" location="'12'!A1" display="'12'!A1" xr:uid="{3255AF87-2158-40FC-AD8D-E484BFD00BEF}"/>
    <hyperlink ref="B25" location="'13'!A1" display="'13'!A1" xr:uid="{CEED84CA-AC72-4CCE-970E-A2C4031E8EB6}"/>
    <hyperlink ref="B26" location="'14'!A1" display="'14'!A1" xr:uid="{7AA267E7-496D-489C-B613-43AEF4A02AE1}"/>
    <hyperlink ref="B28" location="'15'!A1" display="'15'!A1" xr:uid="{0BE258C5-C130-42D4-8D67-2850B9DA2EF7}"/>
    <hyperlink ref="B29" location="'16'!A1" display="'16'!A1" xr:uid="{D6884854-9821-4538-A50E-CE528B66C897}"/>
    <hyperlink ref="B30" location="'17'!A1" display="'17'!A1" xr:uid="{A3B721DA-1C50-446C-86A2-6081B7D7A972}"/>
    <hyperlink ref="B31" location="'18'!A1" display="'18'!A1" xr:uid="{DA741281-7778-4225-B893-3985E2756A80}"/>
    <hyperlink ref="B32" location="'19'!A1" display="'19'!A1" xr:uid="{BA09C19A-559E-44E2-8C68-31F75D5A618B}"/>
    <hyperlink ref="B33" location="'20'!A1" display="'20'!A1" xr:uid="{8E6DBA3C-249A-48F7-83C8-C839E5A198B2}"/>
    <hyperlink ref="B34" location="'21'!A1" display="'21'!A1" xr:uid="{2285ECAC-0A6F-4E77-A899-BB7740EDCA0A}"/>
    <hyperlink ref="B35" location="'22'!A1" display="'22'!A1" xr:uid="{55B5E62F-73F8-49D1-8D62-AFBB75241D49}"/>
    <hyperlink ref="B36" location="'23'!A1" display="'23'!A1" xr:uid="{C23658F9-A0AF-426E-95D5-A206AB2715A4}"/>
    <hyperlink ref="B37" location="'24'!A1" display="'24'!A1" xr:uid="{1F5F4B10-4640-47B4-90A3-C58E735043C4}"/>
    <hyperlink ref="B38" location="'25'!A1" display="'25'!A1" xr:uid="{17676018-29C1-421C-86C0-25CFF8722A9A}"/>
    <hyperlink ref="B39" location="'26'!A1" display="'26'!A1" xr:uid="{D990B3E3-6255-43CD-975A-48891FB7DBBB}"/>
    <hyperlink ref="B41" location="'27'!A1" display="'27'!A1" xr:uid="{3EF7E158-35BD-41CF-A474-188DE70DD013}"/>
    <hyperlink ref="B42" location="'28'!A1" display="'28'!A1" xr:uid="{7E008F31-907E-4B0E-9021-6E52A32E0862}"/>
    <hyperlink ref="B43" location="'29'!A1" display="'29'!A1" xr:uid="{889E72D6-93D7-4354-AC80-35B58271F9B5}"/>
    <hyperlink ref="B44" location="'30'!A1" display="'30'!A1" xr:uid="{CB22DD7A-D1C1-4C9E-BE05-84F6362CB4ED}"/>
    <hyperlink ref="B45" location="'31'!A1" display="'31'!A1" xr:uid="{34380266-9628-4077-9774-265E9A6AAED0}"/>
    <hyperlink ref="B47" location="'32'!A1" display="'32'!A1" xr:uid="{6016819A-5D2C-4C0C-B986-79DAB0AD2260}"/>
    <hyperlink ref="B48" location="'33'!A1" display="'33'!A1" xr:uid="{4B09E2CB-723B-4252-97E5-383B2D369126}"/>
    <hyperlink ref="B49" location="'34'!A1" display="'34'!A1" xr:uid="{A903A596-5156-40ED-9B00-1CB8A7A28DF5}"/>
    <hyperlink ref="B50" location="'35'!A1" display="'35'!A1" xr:uid="{C1D8D5B1-0F17-49DC-8143-711A0506E479}"/>
    <hyperlink ref="B51" location="'36'!A1" display="'36'!A1" xr:uid="{11F8119E-BD10-41CA-9CF1-F33B20C78A79}"/>
    <hyperlink ref="B52" location="'37'!A1" display="'37'!A1" xr:uid="{289E1BCF-05EE-4194-9037-089727D78FEB}"/>
    <hyperlink ref="B53" location="'38'!A1" display="'38'!A1" xr:uid="{8AE376F8-23F4-4CEB-B7F5-7557BAD303CB}"/>
    <hyperlink ref="B55" location="'39'!A1" display="'39'!A1" xr:uid="{0E7C2E14-7FDF-446F-8A25-123317477A75}"/>
    <hyperlink ref="B56" location="'40'!A1" display="'40'!A1" xr:uid="{06D56F80-281C-417A-88DB-31C550632E09}"/>
    <hyperlink ref="B57" location="'41'!A1" display="'41'!A1" xr:uid="{275DF3D3-70C7-42EF-9F21-08A08E09E6E9}"/>
    <hyperlink ref="B58" location="'42'!A1" display="'42'!A1" xr:uid="{525CA6E8-C952-4B8F-BD67-605B25F9B526}"/>
    <hyperlink ref="B59" location="'43'!A1" display="'43'!A1" xr:uid="{E0238077-84F9-4EB2-ACFD-C4D50F42ED37}"/>
    <hyperlink ref="B61" location="'44'!A1" display="'44'!A1" xr:uid="{BC02159C-6F48-4B0E-9149-86DC1455307E}"/>
    <hyperlink ref="B62" location="'45'!A1" display="'45'!A1" xr:uid="{B647BDE5-3AC2-4266-B699-D9960AE03CCB}"/>
    <hyperlink ref="B63" location="'46'!A1" display="'46'!A1" xr:uid="{8E59F325-A783-4495-95C6-1246D2751A16}"/>
    <hyperlink ref="B65" location="'47'!A1" display="'47'!A1" xr:uid="{97268DD8-7B24-45D6-9C91-7F3C2E8CD104}"/>
    <hyperlink ref="B66" location="'48'!A1" display="'48'!A1" xr:uid="{D1C35DC2-B3C0-4C68-8C76-F52886E91CE1}"/>
    <hyperlink ref="B73" location="'51'!A1" display="'51'!A1" xr:uid="{E219F1F6-9471-41F4-A89E-E373829B2574}"/>
    <hyperlink ref="B74" location="'52'!A1" display="'52'!A1" xr:uid="{8EAC7D4E-9A8E-4CCF-A04C-23163A6380D3}"/>
    <hyperlink ref="B75" location="'53'!A1" display="'53'!A1" xr:uid="{6519B007-1C4F-4212-889B-4EB645C64153}"/>
    <hyperlink ref="B80" location="'55'!A1" display="'55'!A1" xr:uid="{00DEB187-572D-48FF-A50B-32CFA1387D26}"/>
    <hyperlink ref="B81" location="'56'!A1" display="'56'!A1" xr:uid="{E4ED6670-7BE5-433A-A899-C2A1C6777726}"/>
    <hyperlink ref="B79" location="'54'!A1" display="'54'!A1" xr:uid="{00FCEB27-0960-4571-B7B7-C9F869815928}"/>
    <hyperlink ref="B67" location="'49'!A1" display="'49'!A1" xr:uid="{BDEE0337-6509-459B-B766-C733466B09B4}"/>
    <hyperlink ref="B69" location="'50'!A1" display="'50'!A1" xr:uid="{FA35C345-C4BF-4CFE-BA77-31C1C978E393}"/>
  </hyperlinks>
  <pageMargins left="0.70866141732283472" right="0.70866141732283472" top="0.74803149606299213" bottom="0.74803149606299213" header="0.31496062992125984" footer="0.31496062992125984"/>
  <pageSetup paperSize="9" scale="95" orientation="landscape" r:id="rId1"/>
  <headerFooter>
    <oddHeader>&amp;CPT
Anexo I</oddHeader>
    <oddFooter>&amp;C1</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BAF59E-F713-4229-A7E4-D124799463EA}">
  <sheetPr>
    <pageSetUpPr fitToPage="1"/>
  </sheetPr>
  <dimension ref="B1:Q24"/>
  <sheetViews>
    <sheetView showGridLines="0" zoomScale="90" zoomScaleNormal="90" zoomScalePageLayoutView="70" workbookViewId="0">
      <selection activeCell="M23" sqref="M23"/>
    </sheetView>
  </sheetViews>
  <sheetFormatPr defaultColWidth="9.140625" defaultRowHeight="14.25"/>
  <cols>
    <col min="1" max="1" width="4.7109375" style="5" customWidth="1"/>
    <col min="2" max="2" width="9.140625" style="12"/>
    <col min="3" max="3" width="49.5703125" style="5" customWidth="1"/>
    <col min="4" max="14" width="10.7109375" style="5" customWidth="1"/>
    <col min="15" max="15" width="12.140625" style="1" customWidth="1"/>
    <col min="16" max="16" width="7.7109375" style="1" customWidth="1"/>
    <col min="17" max="17" width="16.140625" style="5" customWidth="1"/>
    <col min="18" max="16384" width="9.140625" style="5"/>
  </cols>
  <sheetData>
    <row r="1" spans="2:17" ht="18">
      <c r="B1" s="3" t="s">
        <v>721</v>
      </c>
      <c r="Q1" s="65"/>
    </row>
    <row r="2" spans="2:17">
      <c r="B2" s="116" t="s">
        <v>1094</v>
      </c>
      <c r="Q2" s="84" t="s">
        <v>922</v>
      </c>
    </row>
    <row r="3" spans="2:17">
      <c r="B3" s="35"/>
    </row>
    <row r="4" spans="2:17" s="317" customFormat="1">
      <c r="B4" s="316"/>
      <c r="O4" s="318"/>
      <c r="P4" s="318"/>
    </row>
    <row r="5" spans="2:17" s="195" customFormat="1" ht="20.100000000000001" customHeight="1">
      <c r="B5" s="121"/>
      <c r="C5" s="1063" t="s">
        <v>748</v>
      </c>
      <c r="D5" s="1065" t="s">
        <v>632</v>
      </c>
      <c r="E5" s="1065"/>
      <c r="F5" s="1065"/>
      <c r="G5" s="1065"/>
      <c r="H5" s="1065"/>
      <c r="I5" s="1065"/>
      <c r="J5" s="1065"/>
      <c r="K5" s="1065"/>
      <c r="L5" s="1065"/>
      <c r="M5" s="1065"/>
      <c r="N5" s="1065"/>
      <c r="O5" s="200"/>
      <c r="P5" s="200"/>
    </row>
    <row r="6" spans="2:17" s="195" customFormat="1" ht="20.100000000000001" customHeight="1">
      <c r="B6" s="121"/>
      <c r="C6" s="1063"/>
      <c r="D6" s="323" t="s">
        <v>4</v>
      </c>
      <c r="E6" s="323" t="s">
        <v>5</v>
      </c>
      <c r="F6" s="323" t="s">
        <v>6</v>
      </c>
      <c r="G6" s="323" t="s">
        <v>41</v>
      </c>
      <c r="H6" s="323" t="s">
        <v>42</v>
      </c>
      <c r="I6" s="323" t="s">
        <v>97</v>
      </c>
      <c r="J6" s="323" t="s">
        <v>98</v>
      </c>
      <c r="K6" s="323" t="s">
        <v>99</v>
      </c>
      <c r="L6" s="323" t="s">
        <v>227</v>
      </c>
      <c r="M6" s="323" t="s">
        <v>228</v>
      </c>
      <c r="N6" s="323" t="s">
        <v>229</v>
      </c>
      <c r="O6" s="323" t="s">
        <v>230</v>
      </c>
      <c r="P6" s="197"/>
    </row>
    <row r="7" spans="2:17" s="195" customFormat="1" ht="27.95" customHeight="1" thickBot="1">
      <c r="B7" s="324"/>
      <c r="C7" s="1064"/>
      <c r="D7" s="325">
        <v>0</v>
      </c>
      <c r="E7" s="325">
        <v>0.02</v>
      </c>
      <c r="F7" s="325">
        <v>0.04</v>
      </c>
      <c r="G7" s="325">
        <v>0.1</v>
      </c>
      <c r="H7" s="325">
        <v>0.2</v>
      </c>
      <c r="I7" s="325">
        <v>0.5</v>
      </c>
      <c r="J7" s="325">
        <v>0.7</v>
      </c>
      <c r="K7" s="325">
        <v>0.75</v>
      </c>
      <c r="L7" s="325">
        <v>1</v>
      </c>
      <c r="M7" s="325">
        <v>1.5</v>
      </c>
      <c r="N7" s="202" t="s">
        <v>634</v>
      </c>
      <c r="O7" s="202" t="s">
        <v>1316</v>
      </c>
      <c r="P7" s="197"/>
    </row>
    <row r="8" spans="2:17" s="195" customFormat="1" ht="20.100000000000001" customHeight="1">
      <c r="B8" s="204">
        <v>1</v>
      </c>
      <c r="C8" s="326" t="s">
        <v>658</v>
      </c>
      <c r="D8" s="327">
        <v>1776.4148600000001</v>
      </c>
      <c r="E8" s="328"/>
      <c r="F8" s="328"/>
      <c r="G8" s="328"/>
      <c r="H8" s="328"/>
      <c r="I8" s="328"/>
      <c r="J8" s="328"/>
      <c r="K8" s="328"/>
      <c r="L8" s="328"/>
      <c r="M8" s="328"/>
      <c r="N8" s="328"/>
      <c r="O8" s="327">
        <f>SUM(D8:N8)</f>
        <v>1776.4148600000001</v>
      </c>
      <c r="P8" s="125"/>
    </row>
    <row r="9" spans="2:17" s="195" customFormat="1" ht="20.100000000000001" customHeight="1">
      <c r="B9" s="207">
        <v>2</v>
      </c>
      <c r="C9" s="252" t="s">
        <v>749</v>
      </c>
      <c r="D9" s="138"/>
      <c r="E9" s="138"/>
      <c r="F9" s="138"/>
      <c r="G9" s="138"/>
      <c r="H9" s="138"/>
      <c r="I9" s="138"/>
      <c r="J9" s="138"/>
      <c r="K9" s="138"/>
      <c r="L9" s="138"/>
      <c r="M9" s="138"/>
      <c r="N9" s="138"/>
      <c r="O9" s="132">
        <f t="shared" ref="O9:O17" si="0">SUM(D9:N9)</f>
        <v>0</v>
      </c>
      <c r="P9" s="125"/>
    </row>
    <row r="10" spans="2:17" s="195" customFormat="1" ht="20.100000000000001" customHeight="1">
      <c r="B10" s="207">
        <v>3</v>
      </c>
      <c r="C10" s="252" t="s">
        <v>622</v>
      </c>
      <c r="D10" s="138"/>
      <c r="E10" s="138"/>
      <c r="F10" s="138"/>
      <c r="G10" s="138"/>
      <c r="H10" s="138"/>
      <c r="I10" s="138"/>
      <c r="J10" s="138"/>
      <c r="K10" s="138"/>
      <c r="L10" s="138"/>
      <c r="M10" s="138"/>
      <c r="N10" s="138"/>
      <c r="O10" s="132">
        <f t="shared" si="0"/>
        <v>0</v>
      </c>
      <c r="P10" s="125"/>
    </row>
    <row r="11" spans="2:17" s="195" customFormat="1" ht="20.100000000000001" customHeight="1">
      <c r="B11" s="207">
        <v>4</v>
      </c>
      <c r="C11" s="252" t="s">
        <v>623</v>
      </c>
      <c r="D11" s="138"/>
      <c r="E11" s="138"/>
      <c r="F11" s="138"/>
      <c r="G11" s="138"/>
      <c r="H11" s="138"/>
      <c r="I11" s="138"/>
      <c r="J11" s="138"/>
      <c r="K11" s="138"/>
      <c r="L11" s="138"/>
      <c r="M11" s="138"/>
      <c r="N11" s="138"/>
      <c r="O11" s="132">
        <f t="shared" si="0"/>
        <v>0</v>
      </c>
      <c r="P11" s="125"/>
    </row>
    <row r="12" spans="2:17" s="195" customFormat="1" ht="20.100000000000001" customHeight="1">
      <c r="B12" s="207">
        <v>5</v>
      </c>
      <c r="C12" s="252" t="s">
        <v>624</v>
      </c>
      <c r="D12" s="138"/>
      <c r="E12" s="138"/>
      <c r="F12" s="138"/>
      <c r="G12" s="138"/>
      <c r="H12" s="138"/>
      <c r="I12" s="138"/>
      <c r="J12" s="138"/>
      <c r="K12" s="138"/>
      <c r="L12" s="138"/>
      <c r="M12" s="138"/>
      <c r="N12" s="138"/>
      <c r="O12" s="132">
        <f t="shared" si="0"/>
        <v>0</v>
      </c>
      <c r="P12" s="125"/>
    </row>
    <row r="13" spans="2:17" s="195" customFormat="1" ht="20.100000000000001" customHeight="1">
      <c r="B13" s="207">
        <v>6</v>
      </c>
      <c r="C13" s="252" t="s">
        <v>358</v>
      </c>
      <c r="D13" s="138"/>
      <c r="E13" s="132">
        <v>120286.48122</v>
      </c>
      <c r="F13" s="138"/>
      <c r="G13" s="138"/>
      <c r="H13" s="132">
        <v>64355.352310000002</v>
      </c>
      <c r="I13" s="132">
        <v>82565.149219999992</v>
      </c>
      <c r="J13" s="138"/>
      <c r="K13" s="132">
        <v>1421.2010600000001</v>
      </c>
      <c r="L13" s="132">
        <v>5712.4533899999997</v>
      </c>
      <c r="M13" s="132"/>
      <c r="N13" s="138"/>
      <c r="O13" s="132">
        <f t="shared" si="0"/>
        <v>274340.63719999994</v>
      </c>
      <c r="P13" s="125"/>
    </row>
    <row r="14" spans="2:17" s="195" customFormat="1" ht="20.100000000000001" customHeight="1">
      <c r="B14" s="207">
        <v>7</v>
      </c>
      <c r="C14" s="252" t="s">
        <v>364</v>
      </c>
      <c r="D14" s="138"/>
      <c r="E14" s="138"/>
      <c r="F14" s="138"/>
      <c r="G14" s="138"/>
      <c r="H14" s="138"/>
      <c r="I14" s="138"/>
      <c r="J14" s="138"/>
      <c r="K14" s="138"/>
      <c r="L14" s="132">
        <v>50628.50333</v>
      </c>
      <c r="M14" s="138"/>
      <c r="N14" s="138"/>
      <c r="O14" s="132">
        <f t="shared" si="0"/>
        <v>50628.50333</v>
      </c>
      <c r="P14" s="125"/>
    </row>
    <row r="15" spans="2:17" s="195" customFormat="1" ht="20.100000000000001" customHeight="1">
      <c r="B15" s="207">
        <v>8</v>
      </c>
      <c r="C15" s="252" t="s">
        <v>625</v>
      </c>
      <c r="D15" s="138"/>
      <c r="E15" s="138"/>
      <c r="F15" s="138"/>
      <c r="G15" s="138"/>
      <c r="H15" s="138"/>
      <c r="I15" s="138"/>
      <c r="J15" s="138"/>
      <c r="K15" s="132"/>
      <c r="L15" s="138"/>
      <c r="M15" s="138"/>
      <c r="N15" s="138"/>
      <c r="O15" s="132">
        <f t="shared" si="0"/>
        <v>0</v>
      </c>
      <c r="P15" s="125"/>
    </row>
    <row r="16" spans="2:17" s="195" customFormat="1" ht="20.100000000000001" customHeight="1">
      <c r="B16" s="207">
        <v>9</v>
      </c>
      <c r="C16" s="252" t="s">
        <v>628</v>
      </c>
      <c r="D16" s="138"/>
      <c r="E16" s="138"/>
      <c r="F16" s="138"/>
      <c r="G16" s="138"/>
      <c r="H16" s="138"/>
      <c r="I16" s="138"/>
      <c r="J16" s="138"/>
      <c r="K16" s="138"/>
      <c r="L16" s="138"/>
      <c r="M16" s="138"/>
      <c r="N16" s="138"/>
      <c r="O16" s="138">
        <f t="shared" si="0"/>
        <v>0</v>
      </c>
      <c r="P16" s="196"/>
    </row>
    <row r="17" spans="2:16" s="195" customFormat="1" ht="20.100000000000001" customHeight="1">
      <c r="B17" s="295">
        <v>10</v>
      </c>
      <c r="C17" s="257" t="s">
        <v>630</v>
      </c>
      <c r="D17" s="329"/>
      <c r="E17" s="329"/>
      <c r="F17" s="329"/>
      <c r="G17" s="329"/>
      <c r="H17" s="329"/>
      <c r="I17" s="329"/>
      <c r="J17" s="329"/>
      <c r="K17" s="329"/>
      <c r="L17" s="329"/>
      <c r="M17" s="329"/>
      <c r="N17" s="329"/>
      <c r="O17" s="329">
        <f t="shared" si="0"/>
        <v>0</v>
      </c>
      <c r="P17" s="196"/>
    </row>
    <row r="18" spans="2:16" s="106" customFormat="1" ht="20.100000000000001" customHeight="1" thickBot="1">
      <c r="B18" s="280">
        <v>11</v>
      </c>
      <c r="C18" s="337" t="s">
        <v>235</v>
      </c>
      <c r="D18" s="338">
        <f>SUM(D8:D17)</f>
        <v>1776.4148600000001</v>
      </c>
      <c r="E18" s="338">
        <f t="shared" ref="E18:O18" si="1">SUM(E8:E17)</f>
        <v>120286.48122</v>
      </c>
      <c r="F18" s="338">
        <f t="shared" si="1"/>
        <v>0</v>
      </c>
      <c r="G18" s="338">
        <f t="shared" si="1"/>
        <v>0</v>
      </c>
      <c r="H18" s="338">
        <f t="shared" si="1"/>
        <v>64355.352310000002</v>
      </c>
      <c r="I18" s="338">
        <f t="shared" si="1"/>
        <v>82565.149219999992</v>
      </c>
      <c r="J18" s="338">
        <f t="shared" si="1"/>
        <v>0</v>
      </c>
      <c r="K18" s="338">
        <f t="shared" si="1"/>
        <v>1421.2010600000001</v>
      </c>
      <c r="L18" s="338">
        <f t="shared" si="1"/>
        <v>56340.956720000002</v>
      </c>
      <c r="M18" s="338">
        <f t="shared" si="1"/>
        <v>0</v>
      </c>
      <c r="N18" s="338">
        <f t="shared" si="1"/>
        <v>0</v>
      </c>
      <c r="O18" s="338">
        <f t="shared" si="1"/>
        <v>326745.55538999994</v>
      </c>
      <c r="P18" s="124"/>
    </row>
    <row r="19" spans="2:16" s="106" customFormat="1" ht="12.75">
      <c r="B19" s="319"/>
      <c r="D19" s="122"/>
      <c r="E19" s="122"/>
      <c r="F19" s="122"/>
      <c r="G19" s="122"/>
      <c r="H19" s="122"/>
      <c r="I19" s="122"/>
      <c r="J19" s="122"/>
      <c r="K19" s="122"/>
      <c r="L19" s="122"/>
      <c r="M19" s="122"/>
      <c r="N19" s="122"/>
      <c r="O19" s="122"/>
      <c r="P19" s="122"/>
    </row>
    <row r="20" spans="2:16" s="106" customFormat="1" ht="12.75">
      <c r="B20" s="319"/>
    </row>
    <row r="21" spans="2:16" s="220" customFormat="1">
      <c r="B21" s="320"/>
    </row>
    <row r="22" spans="2:16" s="116" customFormat="1">
      <c r="B22" s="315"/>
    </row>
    <row r="23" spans="2:16" s="116" customFormat="1">
      <c r="B23" s="315"/>
    </row>
    <row r="24" spans="2:16" s="116" customFormat="1">
      <c r="B24" s="315"/>
    </row>
  </sheetData>
  <mergeCells count="2">
    <mergeCell ref="C5:C7"/>
    <mergeCell ref="D5:N5"/>
  </mergeCells>
  <hyperlinks>
    <hyperlink ref="Q2" location="Índice!A1" display="Voltar ao Índice" xr:uid="{C41C01E2-B0DF-472F-8628-EC68B3A8D2C8}"/>
  </hyperlinks>
  <pageMargins left="0.70866141732283472" right="0.70866141732283472" top="0.74803149606299213" bottom="0.74803149606299213" header="0.31496062992125984" footer="0.31496062992125984"/>
  <pageSetup paperSize="9" scale="70" orientation="landscape" r:id="rId1"/>
  <headerFooter>
    <oddHeader>&amp;CPT
Anexo XXV</oddHeader>
    <oddFooter>&amp;C&amp;P</oddFooter>
  </headerFooter>
  <ignoredErrors>
    <ignoredError sqref="D18:Q20" formulaRange="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CF6D56-0409-4B08-A155-7D5CAF08990C}">
  <dimension ref="B1:U37"/>
  <sheetViews>
    <sheetView showGridLines="0" zoomScale="90" zoomScaleNormal="90" zoomScalePageLayoutView="70" workbookViewId="0">
      <selection activeCell="M23" sqref="M23"/>
    </sheetView>
  </sheetViews>
  <sheetFormatPr defaultColWidth="9.140625" defaultRowHeight="14.25"/>
  <cols>
    <col min="1" max="1" width="4.7109375" style="5" customWidth="1"/>
    <col min="2" max="2" width="37.5703125" style="5" customWidth="1"/>
    <col min="3" max="3" width="29.28515625" style="5" customWidth="1"/>
    <col min="4" max="10" width="20.28515625" style="5" customWidth="1"/>
    <col min="11" max="11" width="5.42578125" style="5" customWidth="1"/>
    <col min="12" max="12" width="13.85546875" style="5" customWidth="1"/>
    <col min="13" max="16384" width="9.140625" style="5"/>
  </cols>
  <sheetData>
    <row r="1" spans="2:14" ht="18">
      <c r="B1" s="3" t="s">
        <v>1330</v>
      </c>
      <c r="L1" s="65"/>
    </row>
    <row r="2" spans="2:14" ht="18.95" customHeight="1">
      <c r="B2" s="116" t="s">
        <v>1094</v>
      </c>
      <c r="E2" s="36"/>
      <c r="L2" s="84" t="s">
        <v>922</v>
      </c>
    </row>
    <row r="3" spans="2:14" ht="15">
      <c r="B3" s="14"/>
      <c r="C3" s="33"/>
      <c r="D3" s="37"/>
      <c r="E3" s="33"/>
      <c r="F3" s="33"/>
      <c r="G3" s="33"/>
      <c r="H3" s="33"/>
      <c r="I3" s="33"/>
      <c r="J3" s="33"/>
      <c r="K3" s="33"/>
      <c r="N3" s="17"/>
    </row>
    <row r="4" spans="2:14" s="648" customFormat="1" ht="20.100000000000001" customHeight="1">
      <c r="B4" s="645"/>
      <c r="C4" s="227"/>
      <c r="D4" s="227" t="s">
        <v>4</v>
      </c>
      <c r="E4" s="227" t="s">
        <v>5</v>
      </c>
      <c r="F4" s="227" t="s">
        <v>6</v>
      </c>
      <c r="G4" s="227" t="s">
        <v>41</v>
      </c>
      <c r="H4" s="227" t="s">
        <v>42</v>
      </c>
      <c r="I4" s="227" t="s">
        <v>97</v>
      </c>
      <c r="J4" s="227" t="s">
        <v>98</v>
      </c>
      <c r="K4" s="227"/>
    </row>
    <row r="5" spans="2:14" s="305" customFormat="1" ht="24.95" customHeight="1">
      <c r="B5" s="1066"/>
      <c r="C5" s="1066" t="s">
        <v>750</v>
      </c>
      <c r="D5" s="1066" t="s">
        <v>93</v>
      </c>
      <c r="E5" s="1066" t="s">
        <v>751</v>
      </c>
      <c r="F5" s="1066" t="s">
        <v>651</v>
      </c>
      <c r="G5" s="1066" t="s">
        <v>652</v>
      </c>
      <c r="H5" s="1066" t="s">
        <v>653</v>
      </c>
      <c r="I5" s="1066" t="s">
        <v>730</v>
      </c>
      <c r="J5" s="1066" t="s">
        <v>752</v>
      </c>
      <c r="K5" s="645"/>
    </row>
    <row r="6" spans="2:14" s="305" customFormat="1" ht="24.95" customHeight="1" thickBot="1">
      <c r="B6" s="1067"/>
      <c r="C6" s="1067"/>
      <c r="D6" s="1067"/>
      <c r="E6" s="1067"/>
      <c r="F6" s="1067"/>
      <c r="G6" s="1067"/>
      <c r="H6" s="1067"/>
      <c r="I6" s="1067"/>
      <c r="J6" s="1067"/>
      <c r="K6" s="645"/>
    </row>
    <row r="7" spans="2:14" s="648" customFormat="1" ht="20.100000000000001" customHeight="1">
      <c r="B7" s="341" t="s">
        <v>1169</v>
      </c>
      <c r="C7" s="227"/>
      <c r="D7" s="644"/>
      <c r="E7" s="644"/>
      <c r="F7" s="644"/>
      <c r="G7" s="644"/>
      <c r="H7" s="644"/>
      <c r="I7" s="644"/>
      <c r="J7" s="644"/>
      <c r="K7" s="644"/>
    </row>
    <row r="8" spans="2:14" s="648" customFormat="1" ht="20.100000000000001" customHeight="1">
      <c r="B8" s="644"/>
      <c r="C8" s="792" t="s">
        <v>1170</v>
      </c>
      <c r="D8" s="793">
        <v>38.262050000000002</v>
      </c>
      <c r="E8" s="980">
        <v>1E-3</v>
      </c>
      <c r="F8" s="793">
        <v>9</v>
      </c>
      <c r="G8" s="980">
        <v>0.42259999999999998</v>
      </c>
      <c r="H8" s="793">
        <v>0</v>
      </c>
      <c r="I8" s="793">
        <v>18.26736</v>
      </c>
      <c r="J8" s="793">
        <v>4.7742762490000001E-4</v>
      </c>
      <c r="K8" s="339"/>
    </row>
    <row r="9" spans="2:14" s="648" customFormat="1" ht="20.100000000000001" customHeight="1">
      <c r="B9" s="644"/>
      <c r="C9" s="380" t="s">
        <v>1171</v>
      </c>
      <c r="D9" s="405">
        <v>4696.0032699999992</v>
      </c>
      <c r="E9" s="980">
        <v>4.0000000000000001E-3</v>
      </c>
      <c r="F9" s="405">
        <v>45</v>
      </c>
      <c r="G9" s="980">
        <v>0.80969999999999998</v>
      </c>
      <c r="H9" s="405">
        <v>0</v>
      </c>
      <c r="I9" s="405">
        <v>1401.3116699999998</v>
      </c>
      <c r="J9" s="405">
        <v>5.7814785660000002E-4</v>
      </c>
      <c r="K9" s="339"/>
    </row>
    <row r="10" spans="2:14" s="648" customFormat="1" ht="20.100000000000001" customHeight="1">
      <c r="B10" s="644"/>
      <c r="C10" s="380" t="s">
        <v>1172</v>
      </c>
      <c r="D10" s="405">
        <v>283.67023</v>
      </c>
      <c r="E10" s="980">
        <v>8.0000000000000002E-3</v>
      </c>
      <c r="F10" s="405">
        <v>10</v>
      </c>
      <c r="G10" s="980">
        <v>0.86660000000000004</v>
      </c>
      <c r="H10" s="405">
        <v>0</v>
      </c>
      <c r="I10" s="405">
        <v>195.5026</v>
      </c>
      <c r="J10" s="405">
        <v>1.1291678830000001E-3</v>
      </c>
      <c r="K10" s="339"/>
    </row>
    <row r="11" spans="2:14" s="648" customFormat="1" ht="20.100000000000001" customHeight="1">
      <c r="B11" s="644"/>
      <c r="C11" s="380" t="s">
        <v>1173</v>
      </c>
      <c r="D11" s="405">
        <v>33.105260000000001</v>
      </c>
      <c r="E11" s="980">
        <v>7.0000000000000001E-3</v>
      </c>
      <c r="F11" s="405">
        <v>1</v>
      </c>
      <c r="G11" s="980">
        <v>0.42259999999999998</v>
      </c>
      <c r="H11" s="405">
        <v>0</v>
      </c>
      <c r="I11" s="405">
        <v>20.466049999999999</v>
      </c>
      <c r="J11" s="405">
        <v>6.1821140539999994E-4</v>
      </c>
      <c r="K11" s="339"/>
    </row>
    <row r="12" spans="2:14" s="648" customFormat="1" ht="20.100000000000001" customHeight="1">
      <c r="B12" s="644"/>
      <c r="C12" s="380" t="s">
        <v>1174</v>
      </c>
      <c r="D12" s="405">
        <v>5286.9406799999997</v>
      </c>
      <c r="E12" s="980">
        <v>3.6400000000000002E-2</v>
      </c>
      <c r="F12" s="405">
        <v>111</v>
      </c>
      <c r="G12" s="980">
        <v>0.83860000000000001</v>
      </c>
      <c r="H12" s="405">
        <v>0</v>
      </c>
      <c r="I12" s="405">
        <v>6914.1782199999998</v>
      </c>
      <c r="J12" s="405">
        <v>2.6155159123000004E-3</v>
      </c>
      <c r="K12" s="339"/>
    </row>
    <row r="13" spans="2:14" s="648" customFormat="1" ht="20.100000000000001" customHeight="1">
      <c r="B13" s="644"/>
      <c r="C13" s="380" t="s">
        <v>1175</v>
      </c>
      <c r="D13" s="405">
        <v>1507.1439900000003</v>
      </c>
      <c r="E13" s="980">
        <v>9.5399999999999999E-2</v>
      </c>
      <c r="F13" s="405">
        <v>31</v>
      </c>
      <c r="G13" s="980">
        <v>0.83119999999999994</v>
      </c>
      <c r="H13" s="405">
        <v>0</v>
      </c>
      <c r="I13" s="405">
        <v>2343.6890300000005</v>
      </c>
      <c r="J13" s="405">
        <v>2.7536479552999998E-3</v>
      </c>
      <c r="K13" s="339"/>
    </row>
    <row r="14" spans="2:14" s="648" customFormat="1" ht="20.100000000000001" customHeight="1">
      <c r="B14" s="644"/>
      <c r="C14" s="380" t="s">
        <v>1176</v>
      </c>
      <c r="D14" s="405">
        <v>89934.69</v>
      </c>
      <c r="E14" s="980">
        <v>0.115</v>
      </c>
      <c r="F14" s="405">
        <v>6</v>
      </c>
      <c r="G14" s="980">
        <v>0.44400000000000001</v>
      </c>
      <c r="H14" s="405">
        <v>0</v>
      </c>
      <c r="I14" s="405">
        <v>152.19099</v>
      </c>
      <c r="J14" s="405">
        <v>1.6922390474000001E-3</v>
      </c>
      <c r="K14" s="339"/>
    </row>
    <row r="15" spans="2:14" s="648" customFormat="1" ht="20.100000000000001" customHeight="1">
      <c r="B15" s="644"/>
      <c r="C15" s="794" t="s">
        <v>1177</v>
      </c>
      <c r="D15" s="795">
        <v>227430.03000000003</v>
      </c>
      <c r="E15" s="980">
        <v>2</v>
      </c>
      <c r="F15" s="405">
        <v>9</v>
      </c>
      <c r="G15" s="980">
        <v>1.0815000000000001</v>
      </c>
      <c r="H15" s="405">
        <v>0</v>
      </c>
      <c r="I15" s="795">
        <v>23.020910000000001</v>
      </c>
      <c r="J15" s="795">
        <v>6.5749999999999999E-4</v>
      </c>
      <c r="K15" s="339"/>
    </row>
    <row r="16" spans="2:14" s="648" customFormat="1" ht="20.100000000000001" customHeight="1" thickBot="1">
      <c r="B16" s="561" t="s">
        <v>1178</v>
      </c>
      <c r="C16" s="796"/>
      <c r="D16" s="420">
        <v>12162.490199999998</v>
      </c>
      <c r="E16" s="981">
        <v>6.4500000000000002E-2</v>
      </c>
      <c r="F16" s="420">
        <v>222</v>
      </c>
      <c r="G16" s="981">
        <v>0.8367</v>
      </c>
      <c r="H16" s="420">
        <v>0</v>
      </c>
      <c r="I16" s="420">
        <v>11068.626819999999</v>
      </c>
      <c r="J16" s="420">
        <v>1.81295364899999E-3</v>
      </c>
      <c r="K16" s="340"/>
    </row>
    <row r="17" spans="2:11" s="648" customFormat="1" ht="20.100000000000001" customHeight="1">
      <c r="B17" s="341" t="s">
        <v>1179</v>
      </c>
      <c r="C17" s="227"/>
      <c r="D17" s="303"/>
      <c r="E17" s="303"/>
      <c r="F17" s="303"/>
      <c r="G17" s="303"/>
      <c r="H17" s="303"/>
      <c r="I17" s="303"/>
      <c r="J17" s="303"/>
      <c r="K17" s="644"/>
    </row>
    <row r="18" spans="2:11" s="648" customFormat="1" ht="20.100000000000001" customHeight="1">
      <c r="B18" s="644"/>
      <c r="C18" s="792" t="s">
        <v>1170</v>
      </c>
      <c r="D18" s="793">
        <v>0</v>
      </c>
      <c r="E18" s="980">
        <v>0</v>
      </c>
      <c r="F18" s="793">
        <v>0</v>
      </c>
      <c r="G18" s="980">
        <v>0</v>
      </c>
      <c r="H18" s="793">
        <v>0</v>
      </c>
      <c r="I18" s="793">
        <v>0</v>
      </c>
      <c r="J18" s="793">
        <v>0</v>
      </c>
      <c r="K18" s="339"/>
    </row>
    <row r="19" spans="2:11" s="648" customFormat="1" ht="20.100000000000001" customHeight="1">
      <c r="B19" s="644"/>
      <c r="C19" s="380" t="s">
        <v>1171</v>
      </c>
      <c r="D19" s="405">
        <v>3.8328800000000003</v>
      </c>
      <c r="E19" s="980">
        <v>2E-3</v>
      </c>
      <c r="F19" s="405">
        <v>1</v>
      </c>
      <c r="G19" s="980">
        <v>0.26390000000000002</v>
      </c>
      <c r="H19" s="405">
        <v>0</v>
      </c>
      <c r="I19" s="405">
        <v>0.43425000000000002</v>
      </c>
      <c r="J19" s="405">
        <v>1.132967895E-4</v>
      </c>
      <c r="K19" s="339"/>
    </row>
    <row r="20" spans="2:11" s="648" customFormat="1" ht="20.100000000000001" customHeight="1">
      <c r="B20" s="644"/>
      <c r="C20" s="380" t="s">
        <v>1172</v>
      </c>
      <c r="D20" s="405">
        <v>34.324620000000003</v>
      </c>
      <c r="E20" s="980">
        <v>2.8999999999999998E-3</v>
      </c>
      <c r="F20" s="405">
        <v>7</v>
      </c>
      <c r="G20" s="980">
        <v>0.24640000000000001</v>
      </c>
      <c r="H20" s="405">
        <v>0</v>
      </c>
      <c r="I20" s="405">
        <v>4.4522399999999998</v>
      </c>
      <c r="J20" s="405">
        <v>1.2970993229999999E-4</v>
      </c>
      <c r="K20" s="339"/>
    </row>
    <row r="21" spans="2:11" s="648" customFormat="1" ht="20.100000000000001" customHeight="1">
      <c r="B21" s="644"/>
      <c r="C21" s="380" t="s">
        <v>1173</v>
      </c>
      <c r="D21" s="405">
        <v>0</v>
      </c>
      <c r="E21" s="980">
        <v>0</v>
      </c>
      <c r="F21" s="405">
        <v>0</v>
      </c>
      <c r="G21" s="980">
        <v>0</v>
      </c>
      <c r="H21" s="405">
        <v>0</v>
      </c>
      <c r="I21" s="405">
        <v>0</v>
      </c>
      <c r="J21" s="405">
        <v>0</v>
      </c>
      <c r="K21" s="339"/>
    </row>
    <row r="22" spans="2:11" s="648" customFormat="1" ht="20.100000000000001" customHeight="1">
      <c r="B22" s="644"/>
      <c r="C22" s="380" t="s">
        <v>1174</v>
      </c>
      <c r="D22" s="405">
        <v>0</v>
      </c>
      <c r="E22" s="980">
        <v>0</v>
      </c>
      <c r="F22" s="405">
        <v>0</v>
      </c>
      <c r="G22" s="980">
        <v>0</v>
      </c>
      <c r="H22" s="405">
        <v>0</v>
      </c>
      <c r="I22" s="405">
        <v>0</v>
      </c>
      <c r="J22" s="405">
        <v>0</v>
      </c>
      <c r="K22" s="339"/>
    </row>
    <row r="23" spans="2:11" s="648" customFormat="1" ht="20.100000000000001" customHeight="1">
      <c r="B23" s="644"/>
      <c r="C23" s="380" t="s">
        <v>1175</v>
      </c>
      <c r="D23" s="405">
        <v>1207.4514899999999</v>
      </c>
      <c r="E23" s="980">
        <v>1.35E-2</v>
      </c>
      <c r="F23" s="405">
        <v>2</v>
      </c>
      <c r="G23" s="980">
        <v>0.42270000000000002</v>
      </c>
      <c r="H23" s="405">
        <v>0</v>
      </c>
      <c r="I23" s="405">
        <v>986.43462</v>
      </c>
      <c r="J23" s="405">
        <v>8.1695590119999989E-4</v>
      </c>
      <c r="K23" s="339"/>
    </row>
    <row r="24" spans="2:11" s="648" customFormat="1" ht="20.100000000000001" customHeight="1">
      <c r="B24" s="644"/>
      <c r="C24" s="380" t="s">
        <v>1176</v>
      </c>
      <c r="D24" s="405">
        <v>24.080470000000002</v>
      </c>
      <c r="E24" s="980">
        <v>0.115</v>
      </c>
      <c r="F24" s="405">
        <v>4</v>
      </c>
      <c r="G24" s="980">
        <v>0.44400000000000001</v>
      </c>
      <c r="H24" s="405">
        <v>0</v>
      </c>
      <c r="I24" s="405">
        <v>35.790990000000001</v>
      </c>
      <c r="J24" s="405">
        <v>1.4863078119999999E-3</v>
      </c>
      <c r="K24" s="339"/>
    </row>
    <row r="25" spans="2:11" s="648" customFormat="1" ht="20.100000000000001" customHeight="1">
      <c r="B25" s="644"/>
      <c r="C25" s="798" t="s">
        <v>1177</v>
      </c>
      <c r="D25" s="799">
        <v>0</v>
      </c>
      <c r="E25" s="980">
        <v>0</v>
      </c>
      <c r="F25" s="799">
        <v>0</v>
      </c>
      <c r="G25" s="980">
        <v>0</v>
      </c>
      <c r="H25" s="405">
        <v>0</v>
      </c>
      <c r="I25" s="799">
        <v>0</v>
      </c>
      <c r="J25" s="799">
        <v>0</v>
      </c>
      <c r="K25" s="339"/>
    </row>
    <row r="26" spans="2:11" s="648" customFormat="1" ht="20.100000000000001" customHeight="1" thickBot="1">
      <c r="B26" s="561" t="s">
        <v>1180</v>
      </c>
      <c r="C26" s="796"/>
      <c r="D26" s="420">
        <v>1269.6894600000001</v>
      </c>
      <c r="E26" s="981">
        <v>1.5100000000000001E-2</v>
      </c>
      <c r="F26" s="420">
        <v>14</v>
      </c>
      <c r="G26" s="981">
        <v>0.41789999999999999</v>
      </c>
      <c r="H26" s="420">
        <v>0</v>
      </c>
      <c r="I26" s="420">
        <v>1027.1121000000001</v>
      </c>
      <c r="J26" s="420">
        <v>8.0894748999999996E-4</v>
      </c>
      <c r="K26" s="340"/>
    </row>
    <row r="27" spans="2:11" s="648" customFormat="1" ht="24.95" customHeight="1" thickBot="1">
      <c r="B27" s="561" t="s">
        <v>753</v>
      </c>
      <c r="C27" s="796"/>
      <c r="D27" s="420">
        <v>13432.17966</v>
      </c>
      <c r="E27" s="981">
        <v>3.2899999999999999E-2</v>
      </c>
      <c r="F27" s="420">
        <v>236</v>
      </c>
      <c r="G27" s="981">
        <v>0.42070000000000002</v>
      </c>
      <c r="H27" s="420">
        <v>0</v>
      </c>
      <c r="I27" s="420">
        <v>12095.73892</v>
      </c>
      <c r="J27" s="420">
        <v>9.0050455159999994E-4</v>
      </c>
      <c r="K27" s="340"/>
    </row>
    <row r="36" spans="16:21" ht="23.25">
      <c r="P36" s="34"/>
      <c r="Q36" s="38"/>
      <c r="R36" s="38"/>
      <c r="S36" s="38"/>
      <c r="T36" s="38"/>
      <c r="U36" s="38"/>
    </row>
    <row r="37" spans="16:21" ht="15">
      <c r="P37" s="17"/>
    </row>
  </sheetData>
  <mergeCells count="9">
    <mergeCell ref="H5:H6"/>
    <mergeCell ref="I5:I6"/>
    <mergeCell ref="J5:J6"/>
    <mergeCell ref="B5:B6"/>
    <mergeCell ref="C5:C6"/>
    <mergeCell ref="D5:D6"/>
    <mergeCell ref="E5:E6"/>
    <mergeCell ref="F5:F6"/>
    <mergeCell ref="G5:G6"/>
  </mergeCells>
  <hyperlinks>
    <hyperlink ref="L2" location="Índice!A1" display="Voltar ao Índice" xr:uid="{8E1D7DDB-C637-4E7A-B90D-8A2673785DD9}"/>
  </hyperlinks>
  <pageMargins left="0.70866141732283472" right="0.70866141732283472" top="0.74803149606299213" bottom="0.74803149606299213" header="0.31496062992125984" footer="0.31496062992125984"/>
  <pageSetup paperSize="9" scale="95" fitToWidth="0" fitToHeight="0" orientation="landscape" r:id="rId1"/>
  <headerFooter>
    <oddHeader>&amp;CPT
Anexo XXV</oddHeader>
    <oddFooter>&amp;C&amp;P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B5F348-6EF4-409C-A7C0-14B912DA6F19}">
  <dimension ref="A1:O19"/>
  <sheetViews>
    <sheetView showGridLines="0" zoomScale="90" zoomScaleNormal="90" zoomScalePageLayoutView="70" workbookViewId="0">
      <selection activeCell="M2" sqref="M2"/>
    </sheetView>
  </sheetViews>
  <sheetFormatPr defaultColWidth="9.140625" defaultRowHeight="14.25"/>
  <cols>
    <col min="1" max="1" width="4.7109375" style="5" customWidth="1"/>
    <col min="2" max="2" width="4" style="5" customWidth="1"/>
    <col min="3" max="3" width="26.42578125" style="5" customWidth="1"/>
    <col min="4" max="11" width="14.42578125" style="5" customWidth="1"/>
    <col min="12" max="12" width="5.42578125" style="5" customWidth="1"/>
    <col min="13" max="13" width="13.7109375" style="5" customWidth="1"/>
    <col min="14" max="16384" width="9.140625" style="5"/>
  </cols>
  <sheetData>
    <row r="1" spans="1:13" ht="20.25">
      <c r="A1" s="3"/>
      <c r="B1" s="3" t="s">
        <v>916</v>
      </c>
      <c r="C1" s="3"/>
      <c r="D1" s="3"/>
      <c r="E1" s="3"/>
      <c r="F1" s="3"/>
      <c r="G1" s="3"/>
      <c r="H1" s="3"/>
      <c r="I1" s="3"/>
      <c r="M1" s="65"/>
    </row>
    <row r="2" spans="1:13" ht="18.95" customHeight="1">
      <c r="B2" s="116" t="s">
        <v>1094</v>
      </c>
      <c r="C2" s="30"/>
      <c r="M2" s="84" t="s">
        <v>922</v>
      </c>
    </row>
    <row r="3" spans="1:13" s="317" customFormat="1"/>
    <row r="4" spans="1:13" s="106" customFormat="1" ht="20.100000000000001" customHeight="1">
      <c r="C4" s="199"/>
      <c r="D4" s="321" t="s">
        <v>4</v>
      </c>
      <c r="E4" s="321" t="s">
        <v>5</v>
      </c>
      <c r="F4" s="321" t="s">
        <v>6</v>
      </c>
      <c r="G4" s="321" t="s">
        <v>41</v>
      </c>
      <c r="H4" s="321" t="s">
        <v>42</v>
      </c>
      <c r="I4" s="321" t="s">
        <v>97</v>
      </c>
      <c r="J4" s="321" t="s">
        <v>98</v>
      </c>
      <c r="K4" s="321" t="s">
        <v>99</v>
      </c>
      <c r="L4" s="321"/>
    </row>
    <row r="5" spans="1:13" s="106" customFormat="1" ht="20.100000000000001" customHeight="1">
      <c r="C5" s="200"/>
      <c r="D5" s="1070" t="s">
        <v>754</v>
      </c>
      <c r="E5" s="1070"/>
      <c r="F5" s="1070"/>
      <c r="G5" s="1070"/>
      <c r="H5" s="1070" t="s">
        <v>755</v>
      </c>
      <c r="I5" s="1070"/>
      <c r="J5" s="1070"/>
      <c r="K5" s="1070"/>
      <c r="L5" s="813"/>
    </row>
    <row r="6" spans="1:13" s="106" customFormat="1" ht="27.95" customHeight="1">
      <c r="B6" s="1068"/>
      <c r="C6" s="1068" t="s">
        <v>756</v>
      </c>
      <c r="D6" s="1071" t="s">
        <v>757</v>
      </c>
      <c r="E6" s="1071"/>
      <c r="F6" s="1071" t="s">
        <v>758</v>
      </c>
      <c r="G6" s="1071"/>
      <c r="H6" s="1071" t="s">
        <v>757</v>
      </c>
      <c r="I6" s="1071"/>
      <c r="J6" s="1071" t="s">
        <v>758</v>
      </c>
      <c r="K6" s="1071"/>
      <c r="L6" s="197"/>
    </row>
    <row r="7" spans="1:13" s="106" customFormat="1" ht="20.100000000000001" customHeight="1" thickBot="1">
      <c r="B7" s="1069"/>
      <c r="C7" s="1069"/>
      <c r="D7" s="202" t="s">
        <v>759</v>
      </c>
      <c r="E7" s="202" t="s">
        <v>760</v>
      </c>
      <c r="F7" s="202" t="s">
        <v>759</v>
      </c>
      <c r="G7" s="202" t="s">
        <v>760</v>
      </c>
      <c r="H7" s="202" t="s">
        <v>759</v>
      </c>
      <c r="I7" s="202" t="s">
        <v>760</v>
      </c>
      <c r="J7" s="202" t="s">
        <v>759</v>
      </c>
      <c r="K7" s="202" t="s">
        <v>760</v>
      </c>
      <c r="L7" s="197"/>
    </row>
    <row r="8" spans="1:13" s="195" customFormat="1" ht="20.100000000000001" customHeight="1">
      <c r="B8" s="345">
        <v>1</v>
      </c>
      <c r="C8" s="345" t="s">
        <v>761</v>
      </c>
      <c r="D8" s="346">
        <v>54072.767399999997</v>
      </c>
      <c r="E8" s="346">
        <v>0</v>
      </c>
      <c r="F8" s="346">
        <v>715287.8097000001</v>
      </c>
      <c r="G8" s="346">
        <v>0</v>
      </c>
      <c r="H8" s="346">
        <v>0</v>
      </c>
      <c r="I8" s="346">
        <v>0</v>
      </c>
      <c r="J8" s="346">
        <v>0</v>
      </c>
      <c r="K8" s="346">
        <v>0</v>
      </c>
      <c r="L8" s="845"/>
    </row>
    <row r="9" spans="1:13" s="195" customFormat="1" ht="20.100000000000001" customHeight="1">
      <c r="B9" s="137">
        <v>2</v>
      </c>
      <c r="C9" s="137" t="s">
        <v>762</v>
      </c>
      <c r="D9" s="347">
        <v>0</v>
      </c>
      <c r="E9" s="347">
        <v>0</v>
      </c>
      <c r="F9" s="347">
        <v>0</v>
      </c>
      <c r="G9" s="347">
        <v>0</v>
      </c>
      <c r="H9" s="347">
        <v>0</v>
      </c>
      <c r="I9" s="347">
        <v>0</v>
      </c>
      <c r="J9" s="347">
        <v>0</v>
      </c>
      <c r="K9" s="347">
        <v>0</v>
      </c>
      <c r="L9" s="845"/>
    </row>
    <row r="10" spans="1:13" s="195" customFormat="1" ht="20.100000000000001" customHeight="1">
      <c r="B10" s="137">
        <v>3</v>
      </c>
      <c r="C10" s="137" t="s">
        <v>763</v>
      </c>
      <c r="D10" s="347">
        <v>0</v>
      </c>
      <c r="E10" s="347">
        <v>0</v>
      </c>
      <c r="F10" s="347">
        <v>0</v>
      </c>
      <c r="G10" s="347">
        <v>0</v>
      </c>
      <c r="H10" s="347">
        <v>0</v>
      </c>
      <c r="I10" s="347">
        <v>1724.1278</v>
      </c>
      <c r="J10" s="347">
        <v>0</v>
      </c>
      <c r="K10" s="347">
        <v>0</v>
      </c>
      <c r="L10" s="845"/>
    </row>
    <row r="11" spans="1:13" s="195" customFormat="1" ht="20.100000000000001" customHeight="1">
      <c r="B11" s="137">
        <v>4</v>
      </c>
      <c r="C11" s="137" t="s">
        <v>764</v>
      </c>
      <c r="D11" s="347">
        <v>0</v>
      </c>
      <c r="E11" s="347">
        <v>0</v>
      </c>
      <c r="F11" s="347">
        <v>0</v>
      </c>
      <c r="G11" s="347">
        <v>0</v>
      </c>
      <c r="H11" s="347">
        <v>0</v>
      </c>
      <c r="I11" s="347">
        <v>0</v>
      </c>
      <c r="J11" s="347">
        <v>0</v>
      </c>
      <c r="K11" s="347">
        <v>0</v>
      </c>
      <c r="L11" s="845"/>
    </row>
    <row r="12" spans="1:13" s="195" customFormat="1" ht="20.100000000000001" customHeight="1">
      <c r="B12" s="137">
        <v>5</v>
      </c>
      <c r="C12" s="137" t="s">
        <v>765</v>
      </c>
      <c r="D12" s="347">
        <v>0</v>
      </c>
      <c r="E12" s="347">
        <v>0</v>
      </c>
      <c r="F12" s="347">
        <v>0</v>
      </c>
      <c r="G12" s="347">
        <v>0</v>
      </c>
      <c r="H12" s="347">
        <v>0</v>
      </c>
      <c r="I12" s="347">
        <v>0</v>
      </c>
      <c r="J12" s="347">
        <v>0</v>
      </c>
      <c r="K12" s="347">
        <v>0</v>
      </c>
      <c r="L12" s="845"/>
    </row>
    <row r="13" spans="1:13" s="195" customFormat="1" ht="20.100000000000001" customHeight="1">
      <c r="B13" s="137">
        <v>6</v>
      </c>
      <c r="C13" s="137" t="s">
        <v>766</v>
      </c>
      <c r="D13" s="347">
        <v>0</v>
      </c>
      <c r="E13" s="347">
        <v>0</v>
      </c>
      <c r="F13" s="347">
        <v>0</v>
      </c>
      <c r="G13" s="347">
        <v>0</v>
      </c>
      <c r="H13" s="347">
        <v>0</v>
      </c>
      <c r="I13" s="347">
        <v>0</v>
      </c>
      <c r="J13" s="347">
        <v>0</v>
      </c>
      <c r="K13" s="347">
        <v>0</v>
      </c>
      <c r="L13" s="845"/>
    </row>
    <row r="14" spans="1:13" s="195" customFormat="1" ht="20.100000000000001" customHeight="1">
      <c r="B14" s="137">
        <v>7</v>
      </c>
      <c r="C14" s="137" t="s">
        <v>100</v>
      </c>
      <c r="D14" s="347">
        <v>0</v>
      </c>
      <c r="E14" s="347">
        <v>0</v>
      </c>
      <c r="F14" s="347">
        <v>0</v>
      </c>
      <c r="G14" s="347">
        <v>0</v>
      </c>
      <c r="H14" s="347">
        <v>0</v>
      </c>
      <c r="I14" s="347">
        <v>0</v>
      </c>
      <c r="J14" s="347">
        <v>0</v>
      </c>
      <c r="K14" s="347">
        <v>0</v>
      </c>
      <c r="L14" s="845"/>
    </row>
    <row r="15" spans="1:13" s="195" customFormat="1" ht="20.100000000000001" customHeight="1">
      <c r="B15" s="296">
        <v>8</v>
      </c>
      <c r="C15" s="296" t="s">
        <v>767</v>
      </c>
      <c r="D15" s="348">
        <v>0</v>
      </c>
      <c r="E15" s="348">
        <v>0</v>
      </c>
      <c r="F15" s="348">
        <v>0</v>
      </c>
      <c r="G15" s="348">
        <v>0</v>
      </c>
      <c r="H15" s="348">
        <v>0</v>
      </c>
      <c r="I15" s="348">
        <v>0</v>
      </c>
      <c r="J15" s="348">
        <v>0</v>
      </c>
      <c r="K15" s="348">
        <v>0</v>
      </c>
      <c r="L15" s="845"/>
    </row>
    <row r="16" spans="1:13" s="195" customFormat="1" ht="20.100000000000001" customHeight="1" thickBot="1">
      <c r="B16" s="299">
        <v>9</v>
      </c>
      <c r="C16" s="299" t="s">
        <v>40</v>
      </c>
      <c r="D16" s="334">
        <v>54072.767399999997</v>
      </c>
      <c r="E16" s="334">
        <v>0</v>
      </c>
      <c r="F16" s="334">
        <v>715287.8097000001</v>
      </c>
      <c r="G16" s="334">
        <v>0</v>
      </c>
      <c r="H16" s="334">
        <v>0</v>
      </c>
      <c r="I16" s="334">
        <v>1724.1278</v>
      </c>
      <c r="J16" s="334">
        <v>0</v>
      </c>
      <c r="K16" s="334">
        <v>0</v>
      </c>
      <c r="L16" s="845"/>
    </row>
    <row r="17" spans="3:15" s="220" customFormat="1" ht="20.100000000000001" customHeight="1">
      <c r="C17" s="106"/>
      <c r="D17" s="122"/>
      <c r="E17" s="122"/>
      <c r="F17" s="122"/>
      <c r="G17" s="122"/>
      <c r="H17" s="122"/>
      <c r="I17" s="122"/>
      <c r="J17" s="122"/>
      <c r="K17" s="122"/>
      <c r="L17" s="122"/>
    </row>
    <row r="18" spans="3:15" s="317" customFormat="1">
      <c r="O18" s="344"/>
    </row>
    <row r="19" spans="3:15" s="317" customFormat="1"/>
  </sheetData>
  <mergeCells count="8">
    <mergeCell ref="B6:B7"/>
    <mergeCell ref="D5:G5"/>
    <mergeCell ref="H5:K5"/>
    <mergeCell ref="C6:C7"/>
    <mergeCell ref="D6:E6"/>
    <mergeCell ref="F6:G6"/>
    <mergeCell ref="H6:I6"/>
    <mergeCell ref="J6:K6"/>
  </mergeCells>
  <hyperlinks>
    <hyperlink ref="M2" location="Índice!A1" display="Voltar ao Índice" xr:uid="{B58CFC5F-FFCD-4E41-8E26-BA959F9DB6F7}"/>
  </hyperlinks>
  <pageMargins left="0.70866141732283472" right="0.70866141732283472" top="0.74803149606299213" bottom="0.74803149606299213" header="0.31496062992125984" footer="0.31496062992125984"/>
  <pageSetup paperSize="9" scale="90" fitToWidth="0" fitToHeight="0" orientation="landscape" r:id="rId1"/>
  <headerFooter>
    <oddHeader>&amp;CPT
Anexo XXV</oddHeader>
    <oddFooter>&amp;C&amp;P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218DF2-0E18-47F0-BA9C-E43224A490B2}">
  <dimension ref="B1:J17"/>
  <sheetViews>
    <sheetView showGridLines="0" zoomScale="90" zoomScaleNormal="90" zoomScalePageLayoutView="70" workbookViewId="0">
      <selection activeCell="M23" sqref="M23"/>
    </sheetView>
  </sheetViews>
  <sheetFormatPr defaultColWidth="9.140625" defaultRowHeight="14.25"/>
  <cols>
    <col min="1" max="1" width="4.7109375" style="5" customWidth="1"/>
    <col min="2" max="2" width="9.140625" style="5"/>
    <col min="3" max="3" width="49.7109375" style="5" customWidth="1"/>
    <col min="4" max="5" width="18.140625" style="5" customWidth="1"/>
    <col min="6" max="6" width="5" style="807" customWidth="1"/>
    <col min="7" max="7" width="15.140625" style="5" customWidth="1"/>
    <col min="8" max="16384" width="9.140625" style="5"/>
  </cols>
  <sheetData>
    <row r="1" spans="2:10" ht="18">
      <c r="B1" s="3" t="s">
        <v>722</v>
      </c>
      <c r="G1" s="84" t="s">
        <v>922</v>
      </c>
    </row>
    <row r="2" spans="2:10">
      <c r="B2" s="116" t="s">
        <v>1094</v>
      </c>
    </row>
    <row r="3" spans="2:10">
      <c r="C3" s="22"/>
      <c r="D3" s="31"/>
      <c r="E3" s="31"/>
      <c r="F3" s="846"/>
    </row>
    <row r="4" spans="2:10" s="6" customFormat="1" ht="20.100000000000001" customHeight="1">
      <c r="B4" s="1074" t="s">
        <v>21</v>
      </c>
      <c r="C4" s="1075"/>
      <c r="D4" s="227" t="s">
        <v>4</v>
      </c>
      <c r="E4" s="227" t="s">
        <v>5</v>
      </c>
      <c r="F4" s="342"/>
    </row>
    <row r="5" spans="2:10" s="6" customFormat="1" ht="20.100000000000001" customHeight="1" thickBot="1">
      <c r="B5" s="349"/>
      <c r="C5" s="350"/>
      <c r="D5" s="331" t="s">
        <v>768</v>
      </c>
      <c r="E5" s="331" t="s">
        <v>769</v>
      </c>
      <c r="F5" s="342"/>
    </row>
    <row r="6" spans="2:10" s="6" customFormat="1" ht="20.100000000000001" customHeight="1">
      <c r="B6" s="1072" t="s">
        <v>770</v>
      </c>
      <c r="C6" s="1072"/>
      <c r="D6" s="352"/>
      <c r="E6" s="352"/>
      <c r="F6" s="817"/>
      <c r="J6" s="86"/>
    </row>
    <row r="7" spans="2:10" s="6" customFormat="1" ht="20.100000000000001" customHeight="1">
      <c r="B7" s="130">
        <v>1</v>
      </c>
      <c r="C7" s="800" t="s">
        <v>1327</v>
      </c>
      <c r="D7" s="304"/>
      <c r="E7" s="304"/>
      <c r="F7" s="817"/>
    </row>
    <row r="8" spans="2:10" s="6" customFormat="1" ht="20.100000000000001" customHeight="1">
      <c r="B8" s="130">
        <v>2</v>
      </c>
      <c r="C8" s="800" t="s">
        <v>1328</v>
      </c>
      <c r="D8" s="304"/>
      <c r="E8" s="304"/>
      <c r="F8" s="817"/>
    </row>
    <row r="9" spans="2:10" s="6" customFormat="1" ht="20.100000000000001" customHeight="1">
      <c r="B9" s="130">
        <v>3</v>
      </c>
      <c r="C9" s="800" t="s">
        <v>1329</v>
      </c>
      <c r="D9" s="304"/>
      <c r="E9" s="304"/>
      <c r="F9" s="817"/>
    </row>
    <row r="10" spans="2:10" s="6" customFormat="1" ht="20.100000000000001" customHeight="1">
      <c r="B10" s="130">
        <v>4</v>
      </c>
      <c r="C10" s="800" t="s">
        <v>771</v>
      </c>
      <c r="D10" s="304"/>
      <c r="E10" s="304"/>
      <c r="F10" s="817"/>
    </row>
    <row r="11" spans="2:10" s="6" customFormat="1" ht="20.100000000000001" customHeight="1">
      <c r="B11" s="130">
        <v>5</v>
      </c>
      <c r="C11" s="800" t="s">
        <v>772</v>
      </c>
      <c r="D11" s="304"/>
      <c r="E11" s="304"/>
      <c r="F11" s="817"/>
    </row>
    <row r="12" spans="2:10" s="6" customFormat="1" ht="20.100000000000001" customHeight="1">
      <c r="B12" s="130">
        <v>6</v>
      </c>
      <c r="C12" s="801" t="s">
        <v>773</v>
      </c>
      <c r="D12" s="304"/>
      <c r="E12" s="304"/>
      <c r="F12" s="817"/>
    </row>
    <row r="13" spans="2:10" s="6" customFormat="1" ht="20.100000000000001" customHeight="1">
      <c r="B13" s="1073" t="s">
        <v>774</v>
      </c>
      <c r="C13" s="1073"/>
      <c r="D13" s="353"/>
      <c r="E13" s="353"/>
      <c r="F13" s="817"/>
    </row>
    <row r="14" spans="2:10" s="6" customFormat="1" ht="20.100000000000001" customHeight="1">
      <c r="B14" s="130">
        <v>7</v>
      </c>
      <c r="C14" s="800" t="s">
        <v>775</v>
      </c>
      <c r="D14" s="304"/>
      <c r="E14" s="304"/>
      <c r="F14" s="817"/>
      <c r="J14" s="86"/>
    </row>
    <row r="15" spans="2:10" s="6" customFormat="1" ht="20.100000000000001" customHeight="1">
      <c r="B15" s="802">
        <v>8</v>
      </c>
      <c r="C15" s="803" t="s">
        <v>776</v>
      </c>
      <c r="D15" s="354"/>
      <c r="E15" s="354"/>
      <c r="F15" s="817"/>
    </row>
    <row r="16" spans="2:10">
      <c r="B16" s="220"/>
      <c r="C16" s="220"/>
      <c r="D16" s="220"/>
      <c r="E16" s="220"/>
      <c r="F16" s="847"/>
    </row>
    <row r="17" spans="2:6">
      <c r="B17" s="317"/>
      <c r="C17" s="317"/>
      <c r="D17" s="317"/>
      <c r="E17" s="317"/>
      <c r="F17" s="848"/>
    </row>
  </sheetData>
  <mergeCells count="3">
    <mergeCell ref="B6:C6"/>
    <mergeCell ref="B13:C13"/>
    <mergeCell ref="B4:C4"/>
  </mergeCells>
  <hyperlinks>
    <hyperlink ref="G1" location="Índice!A1" display="Voltar ao Índice" xr:uid="{22C13944-FA15-43FD-819E-2CC9A6530048}"/>
  </hyperlinks>
  <pageMargins left="0.70866141732283472" right="0.70866141732283472" top="0.74803149606299213" bottom="0.74803149606299213" header="0.31496062992125984" footer="0.31496062992125984"/>
  <pageSetup paperSize="9" fitToWidth="0" fitToHeight="0" orientation="landscape" r:id="rId1"/>
  <headerFooter>
    <oddHeader>&amp;CPT
Anexo XXV</oddHeader>
    <oddFooter>&amp;C&amp;P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0FC817-B665-4F9E-B33D-80365961FB01}">
  <sheetPr>
    <pageSetUpPr fitToPage="1"/>
  </sheetPr>
  <dimension ref="B1:H18"/>
  <sheetViews>
    <sheetView showGridLines="0" zoomScale="90" zoomScaleNormal="90" zoomScalePageLayoutView="70" workbookViewId="0">
      <selection activeCell="M23" sqref="M23"/>
    </sheetView>
  </sheetViews>
  <sheetFormatPr defaultColWidth="9.140625" defaultRowHeight="14.25"/>
  <cols>
    <col min="1" max="1" width="4.7109375" style="5" customWidth="1"/>
    <col min="2" max="2" width="8.140625" style="5" customWidth="1"/>
    <col min="3" max="3" width="55" style="5" customWidth="1"/>
    <col min="4" max="4" width="19.5703125" style="116" customWidth="1"/>
    <col min="5" max="5" width="9.140625" style="5" customWidth="1"/>
    <col min="6" max="7" width="9.140625" style="5"/>
    <col min="8" max="8" width="12.140625" style="5" customWidth="1"/>
    <col min="9" max="9" width="11.85546875" style="5" customWidth="1"/>
    <col min="10" max="16384" width="9.140625" style="5"/>
  </cols>
  <sheetData>
    <row r="1" spans="2:8" ht="18">
      <c r="B1" s="3" t="s">
        <v>723</v>
      </c>
    </row>
    <row r="2" spans="2:8">
      <c r="B2" s="116" t="s">
        <v>1094</v>
      </c>
    </row>
    <row r="3" spans="2:8" s="6" customFormat="1">
      <c r="B3" s="116"/>
      <c r="C3" s="87"/>
      <c r="D3" s="355"/>
    </row>
    <row r="4" spans="2:8" s="6" customFormat="1" ht="20.25" customHeight="1">
      <c r="B4" s="1074" t="s">
        <v>21</v>
      </c>
      <c r="C4" s="1075"/>
      <c r="D4" s="308" t="s">
        <v>4</v>
      </c>
      <c r="H4" s="84" t="s">
        <v>922</v>
      </c>
    </row>
    <row r="5" spans="2:8" s="118" customFormat="1" ht="39" customHeight="1" thickBot="1">
      <c r="B5" s="307"/>
      <c r="C5" s="307"/>
      <c r="D5" s="351" t="s">
        <v>730</v>
      </c>
    </row>
    <row r="6" spans="2:8" s="191" customFormat="1" ht="20.100000000000001" customHeight="1">
      <c r="B6" s="356">
        <v>1</v>
      </c>
      <c r="C6" s="357" t="s">
        <v>777</v>
      </c>
      <c r="D6" s="345"/>
    </row>
    <row r="7" spans="2:8" s="191" customFormat="1" ht="20.100000000000001" customHeight="1">
      <c r="B7" s="207">
        <v>2</v>
      </c>
      <c r="C7" s="137" t="s">
        <v>778</v>
      </c>
      <c r="D7" s="137"/>
    </row>
    <row r="8" spans="2:8" s="191" customFormat="1" ht="20.100000000000001" customHeight="1">
      <c r="B8" s="207">
        <v>3</v>
      </c>
      <c r="C8" s="137" t="s">
        <v>779</v>
      </c>
      <c r="D8" s="137"/>
    </row>
    <row r="9" spans="2:8" s="191" customFormat="1" ht="20.100000000000001" customHeight="1">
      <c r="B9" s="207">
        <v>4</v>
      </c>
      <c r="C9" s="137" t="s">
        <v>780</v>
      </c>
      <c r="D9" s="137"/>
    </row>
    <row r="10" spans="2:8" s="191" customFormat="1" ht="20.100000000000001" customHeight="1">
      <c r="B10" s="207">
        <v>5</v>
      </c>
      <c r="C10" s="137" t="s">
        <v>781</v>
      </c>
      <c r="D10" s="137"/>
    </row>
    <row r="11" spans="2:8" s="191" customFormat="1" ht="20.100000000000001" customHeight="1">
      <c r="B11" s="207">
        <v>6</v>
      </c>
      <c r="C11" s="137" t="s">
        <v>782</v>
      </c>
      <c r="D11" s="137"/>
    </row>
    <row r="12" spans="2:8" s="191" customFormat="1" ht="20.100000000000001" customHeight="1">
      <c r="B12" s="207">
        <v>7</v>
      </c>
      <c r="C12" s="137" t="s">
        <v>783</v>
      </c>
      <c r="D12" s="137"/>
    </row>
    <row r="13" spans="2:8" s="191" customFormat="1" ht="20.100000000000001" customHeight="1">
      <c r="B13" s="207">
        <v>8</v>
      </c>
      <c r="C13" s="137" t="s">
        <v>634</v>
      </c>
      <c r="D13" s="137"/>
    </row>
    <row r="14" spans="2:8" s="191" customFormat="1" ht="20.100000000000001" customHeight="1" thickBot="1">
      <c r="B14" s="215">
        <v>9</v>
      </c>
      <c r="C14" s="313" t="s">
        <v>784</v>
      </c>
      <c r="D14" s="358"/>
    </row>
    <row r="15" spans="2:8" s="116" customFormat="1">
      <c r="B15" s="220"/>
      <c r="C15" s="220"/>
      <c r="D15" s="220"/>
    </row>
    <row r="16" spans="2:8" s="116" customFormat="1">
      <c r="B16" s="220"/>
      <c r="C16" s="220"/>
      <c r="D16" s="220"/>
    </row>
    <row r="17" s="116" customFormat="1"/>
    <row r="18" s="116" customFormat="1"/>
  </sheetData>
  <mergeCells count="1">
    <mergeCell ref="B4:C4"/>
  </mergeCells>
  <hyperlinks>
    <hyperlink ref="H4" location="Índice!A1" display="Voltar ao Índice" xr:uid="{952449A2-0D61-457C-80B2-580C3BBAE5A5}"/>
  </hyperlinks>
  <pageMargins left="0.70866141732283472" right="0.70866141732283472" top="0.74803149606299213" bottom="0.74803149606299213" header="0.31496062992125984" footer="0.31496062992125984"/>
  <pageSetup paperSize="9" scale="85" orientation="landscape" r:id="rId1"/>
  <headerFooter>
    <oddHeader>&amp;CPT
Anexo XXV</oddHeader>
    <oddFooter>&amp;C&amp;P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26EFC6-2CC5-41FC-8AC0-F9BAADE09DF7}">
  <sheetPr>
    <pageSetUpPr fitToPage="1"/>
  </sheetPr>
  <dimension ref="B1:F25"/>
  <sheetViews>
    <sheetView showGridLines="0" zoomScale="90" zoomScaleNormal="90" zoomScalePageLayoutView="60" workbookViewId="0">
      <selection activeCell="M23" sqref="M23"/>
    </sheetView>
  </sheetViews>
  <sheetFormatPr defaultColWidth="9.140625" defaultRowHeight="14.25"/>
  <cols>
    <col min="1" max="1" width="4.7109375" style="1" customWidth="1"/>
    <col min="2" max="2" width="9.140625" style="1"/>
    <col min="3" max="3" width="95.28515625" style="1" customWidth="1"/>
    <col min="4" max="4" width="16.28515625" style="1" customWidth="1"/>
    <col min="5" max="5" width="18.7109375" style="1" customWidth="1"/>
    <col min="6" max="6" width="14.28515625" style="1" customWidth="1"/>
    <col min="7" max="16384" width="9.140625" style="1"/>
  </cols>
  <sheetData>
    <row r="1" spans="2:6" ht="18">
      <c r="B1" s="3" t="s">
        <v>724</v>
      </c>
      <c r="F1" s="84" t="s">
        <v>922</v>
      </c>
    </row>
    <row r="2" spans="2:6">
      <c r="B2" s="116" t="s">
        <v>1094</v>
      </c>
      <c r="C2" s="116"/>
      <c r="D2" s="116"/>
      <c r="E2" s="116"/>
    </row>
    <row r="3" spans="2:6" s="2" customFormat="1" ht="20.100000000000001" customHeight="1">
      <c r="B3" s="121"/>
      <c r="C3" s="123"/>
      <c r="D3" s="203" t="s">
        <v>4</v>
      </c>
      <c r="E3" s="203" t="s">
        <v>5</v>
      </c>
    </row>
    <row r="4" spans="2:6" s="2" customFormat="1" ht="27.95" customHeight="1" thickBot="1">
      <c r="B4" s="324"/>
      <c r="C4" s="378"/>
      <c r="D4" s="324" t="s">
        <v>785</v>
      </c>
      <c r="E4" s="324" t="s">
        <v>730</v>
      </c>
    </row>
    <row r="5" spans="2:6" s="2" customFormat="1" ht="20.100000000000001" customHeight="1">
      <c r="B5" s="379">
        <v>1</v>
      </c>
      <c r="C5" s="205" t="s">
        <v>786</v>
      </c>
      <c r="D5" s="383"/>
      <c r="E5" s="384">
        <v>5355.0492000000004</v>
      </c>
    </row>
    <row r="6" spans="2:6" s="2" customFormat="1" ht="20.100000000000001" customHeight="1">
      <c r="B6" s="207">
        <v>2</v>
      </c>
      <c r="C6" s="137" t="s">
        <v>787</v>
      </c>
      <c r="D6" s="387">
        <v>135033.0791</v>
      </c>
      <c r="E6" s="387">
        <v>5355.0492000000004</v>
      </c>
    </row>
    <row r="7" spans="2:6" s="2" customFormat="1" ht="20.100000000000001" customHeight="1">
      <c r="B7" s="207">
        <v>3</v>
      </c>
      <c r="C7" s="208" t="s">
        <v>788</v>
      </c>
      <c r="D7" s="387">
        <v>135033.0791</v>
      </c>
      <c r="E7" s="387">
        <v>5355.0492000000004</v>
      </c>
    </row>
    <row r="8" spans="2:6" s="2" customFormat="1" ht="20.100000000000001" customHeight="1">
      <c r="B8" s="207">
        <v>4</v>
      </c>
      <c r="C8" s="208" t="s">
        <v>789</v>
      </c>
      <c r="D8" s="387">
        <v>0</v>
      </c>
      <c r="E8" s="252">
        <v>0</v>
      </c>
    </row>
    <row r="9" spans="2:6" s="2" customFormat="1" ht="20.100000000000001" customHeight="1">
      <c r="B9" s="207">
        <v>5</v>
      </c>
      <c r="C9" s="208" t="s">
        <v>790</v>
      </c>
      <c r="D9" s="387">
        <v>0</v>
      </c>
      <c r="E9" s="387">
        <v>0</v>
      </c>
    </row>
    <row r="10" spans="2:6" s="2" customFormat="1" ht="20.100000000000001" customHeight="1">
      <c r="B10" s="207">
        <v>6</v>
      </c>
      <c r="C10" s="208" t="s">
        <v>791</v>
      </c>
      <c r="D10" s="387">
        <v>0</v>
      </c>
      <c r="E10" s="252">
        <v>0</v>
      </c>
    </row>
    <row r="11" spans="2:6" s="2" customFormat="1" ht="20.100000000000001" customHeight="1">
      <c r="B11" s="207">
        <v>7</v>
      </c>
      <c r="C11" s="137" t="s">
        <v>792</v>
      </c>
      <c r="D11" s="387">
        <v>522288.78130000003</v>
      </c>
      <c r="E11" s="388"/>
    </row>
    <row r="12" spans="2:6" s="2" customFormat="1" ht="20.100000000000001" customHeight="1">
      <c r="B12" s="207">
        <v>8</v>
      </c>
      <c r="C12" s="137" t="s">
        <v>793</v>
      </c>
      <c r="D12" s="387">
        <v>0</v>
      </c>
      <c r="E12" s="252">
        <v>0</v>
      </c>
    </row>
    <row r="13" spans="2:6" s="2" customFormat="1" ht="20.100000000000001" customHeight="1">
      <c r="B13" s="207">
        <v>9</v>
      </c>
      <c r="C13" s="137" t="s">
        <v>794</v>
      </c>
      <c r="D13" s="387">
        <v>0</v>
      </c>
      <c r="E13" s="252">
        <v>0</v>
      </c>
    </row>
    <row r="14" spans="2:6" s="2" customFormat="1" ht="20.100000000000001" customHeight="1">
      <c r="B14" s="295">
        <v>10</v>
      </c>
      <c r="C14" s="296" t="s">
        <v>795</v>
      </c>
      <c r="D14" s="387">
        <v>0</v>
      </c>
      <c r="E14" s="257">
        <v>0</v>
      </c>
    </row>
    <row r="15" spans="2:6" s="2" customFormat="1" ht="20.100000000000001" customHeight="1">
      <c r="B15" s="381">
        <v>11</v>
      </c>
      <c r="C15" s="382" t="s">
        <v>796</v>
      </c>
      <c r="D15" s="386"/>
      <c r="E15" s="382">
        <v>0</v>
      </c>
    </row>
    <row r="16" spans="2:6" s="2" customFormat="1" ht="20.100000000000001" customHeight="1">
      <c r="B16" s="282">
        <v>12</v>
      </c>
      <c r="C16" s="283" t="s">
        <v>797</v>
      </c>
      <c r="D16" s="247"/>
      <c r="E16" s="247"/>
    </row>
    <row r="17" spans="2:5" s="2" customFormat="1" ht="20.100000000000001" customHeight="1">
      <c r="B17" s="207">
        <v>13</v>
      </c>
      <c r="C17" s="208" t="s">
        <v>788</v>
      </c>
      <c r="D17" s="252"/>
      <c r="E17" s="252"/>
    </row>
    <row r="18" spans="2:5" s="2" customFormat="1" ht="20.100000000000001" customHeight="1">
      <c r="B18" s="207">
        <v>14</v>
      </c>
      <c r="C18" s="208" t="s">
        <v>789</v>
      </c>
      <c r="D18" s="252"/>
      <c r="E18" s="252"/>
    </row>
    <row r="19" spans="2:5" s="2" customFormat="1" ht="20.100000000000001" customHeight="1">
      <c r="B19" s="207">
        <v>15</v>
      </c>
      <c r="C19" s="208" t="s">
        <v>790</v>
      </c>
      <c r="D19" s="252"/>
      <c r="E19" s="252"/>
    </row>
    <row r="20" spans="2:5" s="2" customFormat="1" ht="20.100000000000001" customHeight="1">
      <c r="B20" s="207">
        <v>16</v>
      </c>
      <c r="C20" s="208" t="s">
        <v>791</v>
      </c>
      <c r="D20" s="252"/>
      <c r="E20" s="252"/>
    </row>
    <row r="21" spans="2:5" s="2" customFormat="1" ht="20.100000000000001" customHeight="1">
      <c r="B21" s="207">
        <v>17</v>
      </c>
      <c r="C21" s="137" t="s">
        <v>792</v>
      </c>
      <c r="D21" s="252"/>
      <c r="E21" s="388"/>
    </row>
    <row r="22" spans="2:5" s="2" customFormat="1" ht="20.100000000000001" customHeight="1">
      <c r="B22" s="207">
        <v>18</v>
      </c>
      <c r="C22" s="137" t="s">
        <v>793</v>
      </c>
      <c r="D22" s="252"/>
      <c r="E22" s="252"/>
    </row>
    <row r="23" spans="2:5" s="2" customFormat="1" ht="20.100000000000001" customHeight="1">
      <c r="B23" s="295">
        <v>19</v>
      </c>
      <c r="C23" s="296" t="s">
        <v>794</v>
      </c>
      <c r="D23" s="257"/>
      <c r="E23" s="257"/>
    </row>
    <row r="24" spans="2:5" s="2" customFormat="1" ht="20.100000000000001" customHeight="1" thickBot="1">
      <c r="B24" s="390">
        <v>20</v>
      </c>
      <c r="C24" s="358" t="s">
        <v>795</v>
      </c>
      <c r="D24" s="391"/>
      <c r="E24" s="391"/>
    </row>
    <row r="25" spans="2:5">
      <c r="B25" s="116"/>
      <c r="C25" s="116"/>
      <c r="D25" s="116"/>
      <c r="E25" s="116"/>
    </row>
  </sheetData>
  <hyperlinks>
    <hyperlink ref="F1" location="Índice!A1" display="Voltar ao Índice" xr:uid="{C31CE861-B135-4634-9A3C-44385B233057}"/>
  </hyperlinks>
  <pageMargins left="0.70866141732283472" right="0.70866141732283472" top="0.74803149606299213" bottom="0.74803149606299213" header="0.31496062992125984" footer="0.31496062992125984"/>
  <pageSetup paperSize="9" scale="91" orientation="landscape" r:id="rId1"/>
  <headerFooter>
    <oddHeader>&amp;CPT 
Anexo XXV</oddHeader>
    <oddFooter>&amp;C&amp;P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F23374-559C-4FD1-8ED4-0A7731859C4E}">
  <sheetPr>
    <pageSetUpPr fitToPage="1"/>
  </sheetPr>
  <dimension ref="B1:T30"/>
  <sheetViews>
    <sheetView showGridLines="0" zoomScale="90" zoomScaleNormal="90" zoomScalePageLayoutView="70" workbookViewId="0">
      <selection activeCell="M23" sqref="M23"/>
    </sheetView>
  </sheetViews>
  <sheetFormatPr defaultColWidth="8.7109375" defaultRowHeight="14.25"/>
  <cols>
    <col min="1" max="1" width="4.7109375" style="5" customWidth="1"/>
    <col min="2" max="2" width="5.85546875" style="5" customWidth="1"/>
    <col min="3" max="3" width="48.5703125" style="5" customWidth="1"/>
    <col min="4" max="18" width="12.28515625" style="5" customWidth="1"/>
    <col min="19" max="19" width="8.7109375" style="5"/>
    <col min="20" max="20" width="11.85546875" style="5" customWidth="1"/>
    <col min="21" max="16384" width="8.7109375" style="5"/>
  </cols>
  <sheetData>
    <row r="1" spans="2:20" ht="24">
      <c r="B1" s="3" t="s">
        <v>456</v>
      </c>
      <c r="T1" s="84" t="s">
        <v>922</v>
      </c>
    </row>
    <row r="2" spans="2:20" ht="20.100000000000001" customHeight="1">
      <c r="B2" s="116" t="s">
        <v>1094</v>
      </c>
      <c r="C2" s="104"/>
      <c r="D2" s="104"/>
      <c r="E2" s="104"/>
      <c r="F2" s="104"/>
      <c r="G2" s="104"/>
      <c r="H2" s="104"/>
      <c r="I2" s="104"/>
      <c r="J2" s="104"/>
      <c r="K2" s="104"/>
      <c r="L2" s="104"/>
      <c r="M2" s="104"/>
      <c r="N2" s="104"/>
      <c r="O2" s="104"/>
      <c r="P2" s="104"/>
      <c r="Q2" s="104"/>
      <c r="R2" s="104"/>
    </row>
    <row r="3" spans="2:20" s="105" customFormat="1" ht="12.75">
      <c r="B3" s="13"/>
    </row>
    <row r="4" spans="2:20" s="118" customFormat="1" ht="12.75">
      <c r="B4" s="303"/>
      <c r="C4" s="303"/>
      <c r="D4" s="899" t="s">
        <v>4</v>
      </c>
      <c r="E4" s="899" t="s">
        <v>5</v>
      </c>
      <c r="F4" s="899" t="s">
        <v>6</v>
      </c>
      <c r="G4" s="899" t="s">
        <v>41</v>
      </c>
      <c r="H4" s="899" t="s">
        <v>42</v>
      </c>
      <c r="I4" s="899" t="s">
        <v>97</v>
      </c>
      <c r="J4" s="899" t="s">
        <v>98</v>
      </c>
      <c r="K4" s="899" t="s">
        <v>99</v>
      </c>
      <c r="L4" s="899" t="s">
        <v>227</v>
      </c>
      <c r="M4" s="899" t="s">
        <v>228</v>
      </c>
      <c r="N4" s="899" t="s">
        <v>229</v>
      </c>
      <c r="O4" s="899" t="s">
        <v>230</v>
      </c>
      <c r="P4" s="899" t="s">
        <v>231</v>
      </c>
      <c r="Q4" s="899" t="s">
        <v>457</v>
      </c>
      <c r="R4" s="899" t="s">
        <v>458</v>
      </c>
    </row>
    <row r="5" spans="2:20" s="118" customFormat="1" ht="33.950000000000003" customHeight="1">
      <c r="B5" s="303"/>
      <c r="C5" s="303"/>
      <c r="D5" s="1076" t="s">
        <v>459</v>
      </c>
      <c r="E5" s="1076"/>
      <c r="F5" s="1076"/>
      <c r="G5" s="1076"/>
      <c r="H5" s="1076"/>
      <c r="I5" s="1076"/>
      <c r="J5" s="1076" t="s">
        <v>460</v>
      </c>
      <c r="K5" s="1076"/>
      <c r="L5" s="1076"/>
      <c r="M5" s="1076"/>
      <c r="N5" s="1076"/>
      <c r="O5" s="1076"/>
      <c r="P5" s="1076" t="s">
        <v>461</v>
      </c>
      <c r="Q5" s="1076" t="s">
        <v>462</v>
      </c>
      <c r="R5" s="1076"/>
    </row>
    <row r="6" spans="2:20" s="118" customFormat="1" ht="57.95" customHeight="1">
      <c r="B6" s="303"/>
      <c r="C6" s="303"/>
      <c r="D6" s="1076" t="s">
        <v>463</v>
      </c>
      <c r="E6" s="1076"/>
      <c r="F6" s="1076"/>
      <c r="G6" s="1076" t="s">
        <v>464</v>
      </c>
      <c r="H6" s="1076"/>
      <c r="I6" s="1076"/>
      <c r="J6" s="1076" t="s">
        <v>465</v>
      </c>
      <c r="K6" s="1076"/>
      <c r="L6" s="1076"/>
      <c r="M6" s="1076" t="s">
        <v>466</v>
      </c>
      <c r="N6" s="1076"/>
      <c r="O6" s="1076"/>
      <c r="P6" s="1076"/>
      <c r="Q6" s="1076" t="s">
        <v>467</v>
      </c>
      <c r="R6" s="1076" t="s">
        <v>468</v>
      </c>
    </row>
    <row r="7" spans="2:20" s="118" customFormat="1" ht="25.5" customHeight="1" thickBot="1">
      <c r="B7" s="303"/>
      <c r="C7" s="303"/>
      <c r="D7" s="375"/>
      <c r="E7" s="888" t="s">
        <v>469</v>
      </c>
      <c r="F7" s="888" t="s">
        <v>470</v>
      </c>
      <c r="G7" s="375"/>
      <c r="H7" s="888" t="s">
        <v>470</v>
      </c>
      <c r="I7" s="888" t="s">
        <v>471</v>
      </c>
      <c r="J7" s="375"/>
      <c r="K7" s="888" t="s">
        <v>469</v>
      </c>
      <c r="L7" s="888" t="s">
        <v>470</v>
      </c>
      <c r="M7" s="375"/>
      <c r="N7" s="888" t="s">
        <v>470</v>
      </c>
      <c r="O7" s="888" t="s">
        <v>471</v>
      </c>
      <c r="P7" s="375"/>
      <c r="Q7" s="1066"/>
      <c r="R7" s="1066"/>
    </row>
    <row r="8" spans="2:20" s="191" customFormat="1" ht="20.100000000000001" customHeight="1">
      <c r="B8" s="900" t="s">
        <v>472</v>
      </c>
      <c r="C8" s="901" t="s">
        <v>473</v>
      </c>
      <c r="D8" s="902">
        <v>7671743.3509499999</v>
      </c>
      <c r="E8" s="902">
        <v>7671743.3509499999</v>
      </c>
      <c r="F8" s="903">
        <v>0</v>
      </c>
      <c r="G8" s="903">
        <v>0</v>
      </c>
      <c r="H8" s="903">
        <v>0</v>
      </c>
      <c r="I8" s="903">
        <v>0</v>
      </c>
      <c r="J8" s="903">
        <v>0</v>
      </c>
      <c r="K8" s="903">
        <v>0</v>
      </c>
      <c r="L8" s="903">
        <v>0</v>
      </c>
      <c r="M8" s="903">
        <v>0</v>
      </c>
      <c r="N8" s="903">
        <v>0</v>
      </c>
      <c r="O8" s="903">
        <v>0</v>
      </c>
      <c r="P8" s="903">
        <v>0</v>
      </c>
      <c r="Q8" s="903">
        <v>0</v>
      </c>
      <c r="R8" s="903">
        <v>0</v>
      </c>
    </row>
    <row r="9" spans="2:20" s="191" customFormat="1" ht="20.100000000000001" customHeight="1">
      <c r="B9" s="904" t="s">
        <v>247</v>
      </c>
      <c r="C9" s="905" t="s">
        <v>474</v>
      </c>
      <c r="D9" s="906">
        <v>55217197.387810007</v>
      </c>
      <c r="E9" s="906">
        <v>48076330.131850004</v>
      </c>
      <c r="F9" s="906">
        <v>7100537.1122099999</v>
      </c>
      <c r="G9" s="906">
        <v>2502215.7850799998</v>
      </c>
      <c r="H9" s="906">
        <v>1.4164600000000001</v>
      </c>
      <c r="I9" s="906">
        <v>2451629.4900000002</v>
      </c>
      <c r="J9" s="906">
        <v>-422007.59788000002</v>
      </c>
      <c r="K9" s="906">
        <v>-203934.33455999999</v>
      </c>
      <c r="L9" s="906">
        <v>-217871.03715999998</v>
      </c>
      <c r="M9" s="906">
        <v>-1184573.8048</v>
      </c>
      <c r="N9" s="906">
        <v>-1.4999999999999999E-4</v>
      </c>
      <c r="O9" s="906">
        <v>-1154697.5814199999</v>
      </c>
      <c r="P9" s="906">
        <v>0</v>
      </c>
      <c r="Q9" s="906">
        <v>40955223.753870003</v>
      </c>
      <c r="R9" s="906">
        <v>1022300.64161</v>
      </c>
    </row>
    <row r="10" spans="2:20" s="191" customFormat="1" ht="20.100000000000001" customHeight="1">
      <c r="B10" s="907" t="s">
        <v>249</v>
      </c>
      <c r="C10" s="908" t="s">
        <v>475</v>
      </c>
      <c r="D10" s="906">
        <v>238638.93822000001</v>
      </c>
      <c r="E10" s="906">
        <v>238638.93822000001</v>
      </c>
      <c r="F10" s="906">
        <v>0</v>
      </c>
      <c r="G10" s="906">
        <v>0</v>
      </c>
      <c r="H10" s="906">
        <v>0</v>
      </c>
      <c r="I10" s="906">
        <v>0</v>
      </c>
      <c r="J10" s="906">
        <v>0</v>
      </c>
      <c r="K10" s="906">
        <v>0</v>
      </c>
      <c r="L10" s="906">
        <v>0</v>
      </c>
      <c r="M10" s="906">
        <v>0</v>
      </c>
      <c r="N10" s="906">
        <v>0</v>
      </c>
      <c r="O10" s="906">
        <v>0</v>
      </c>
      <c r="P10" s="906">
        <v>0</v>
      </c>
      <c r="Q10" s="906">
        <v>0</v>
      </c>
      <c r="R10" s="906">
        <v>0</v>
      </c>
    </row>
    <row r="11" spans="2:20" s="191" customFormat="1" ht="20.100000000000001" customHeight="1">
      <c r="B11" s="907" t="s">
        <v>476</v>
      </c>
      <c r="C11" s="908" t="s">
        <v>477</v>
      </c>
      <c r="D11" s="906">
        <v>1232840.7101800002</v>
      </c>
      <c r="E11" s="906">
        <v>933378.28926999995</v>
      </c>
      <c r="F11" s="906">
        <v>299462.42091000004</v>
      </c>
      <c r="G11" s="906">
        <v>37.619999999999997</v>
      </c>
      <c r="H11" s="906">
        <v>0</v>
      </c>
      <c r="I11" s="906">
        <v>37.619999999999997</v>
      </c>
      <c r="J11" s="906">
        <v>-4030.5367299999998</v>
      </c>
      <c r="K11" s="906">
        <v>-1091.4250500000001</v>
      </c>
      <c r="L11" s="906">
        <v>-2939.11168</v>
      </c>
      <c r="M11" s="906">
        <v>-10.8284</v>
      </c>
      <c r="N11" s="906">
        <v>0</v>
      </c>
      <c r="O11" s="906">
        <v>-10.8284</v>
      </c>
      <c r="P11" s="906">
        <v>0</v>
      </c>
      <c r="Q11" s="906">
        <v>335946.87398999999</v>
      </c>
      <c r="R11" s="906">
        <v>0</v>
      </c>
    </row>
    <row r="12" spans="2:20" s="191" customFormat="1" ht="20.100000000000001" customHeight="1">
      <c r="B12" s="907" t="s">
        <v>478</v>
      </c>
      <c r="C12" s="908" t="s">
        <v>479</v>
      </c>
      <c r="D12" s="906">
        <v>626274.87623000005</v>
      </c>
      <c r="E12" s="906">
        <v>621153.22794000001</v>
      </c>
      <c r="F12" s="906">
        <v>5121.6482900000001</v>
      </c>
      <c r="G12" s="906">
        <v>0</v>
      </c>
      <c r="H12" s="906">
        <v>0</v>
      </c>
      <c r="I12" s="906">
        <v>0</v>
      </c>
      <c r="J12" s="906">
        <v>-1011.87621</v>
      </c>
      <c r="K12" s="906">
        <v>-70.246100000000013</v>
      </c>
      <c r="L12" s="906">
        <v>-941.63010999999995</v>
      </c>
      <c r="M12" s="906">
        <v>0</v>
      </c>
      <c r="N12" s="906">
        <v>0</v>
      </c>
      <c r="O12" s="906">
        <v>0</v>
      </c>
      <c r="P12" s="906">
        <v>0</v>
      </c>
      <c r="Q12" s="906">
        <v>2950</v>
      </c>
      <c r="R12" s="906">
        <v>0</v>
      </c>
    </row>
    <row r="13" spans="2:20" s="191" customFormat="1" ht="20.100000000000001" customHeight="1">
      <c r="B13" s="907" t="s">
        <v>480</v>
      </c>
      <c r="C13" s="908" t="s">
        <v>481</v>
      </c>
      <c r="D13" s="906">
        <v>880119.95178</v>
      </c>
      <c r="E13" s="906">
        <v>747474.15094000008</v>
      </c>
      <c r="F13" s="906">
        <v>132645.80084000001</v>
      </c>
      <c r="G13" s="906">
        <v>91712.418769999989</v>
      </c>
      <c r="H13" s="906">
        <v>0</v>
      </c>
      <c r="I13" s="906">
        <v>91712.418769999989</v>
      </c>
      <c r="J13" s="906">
        <v>-6757.1642000000002</v>
      </c>
      <c r="K13" s="906">
        <v>-3192.8816900000002</v>
      </c>
      <c r="L13" s="906">
        <v>-3564.28251</v>
      </c>
      <c r="M13" s="906">
        <v>-52089.041409999998</v>
      </c>
      <c r="N13" s="906">
        <v>0</v>
      </c>
      <c r="O13" s="906">
        <v>-52089.041409999998</v>
      </c>
      <c r="P13" s="906">
        <v>0</v>
      </c>
      <c r="Q13" s="906">
        <v>678623.71863999998</v>
      </c>
      <c r="R13" s="906">
        <v>37371.143329999999</v>
      </c>
    </row>
    <row r="14" spans="2:20" s="191" customFormat="1" ht="20.100000000000001" customHeight="1">
      <c r="B14" s="907" t="s">
        <v>482</v>
      </c>
      <c r="C14" s="908" t="s">
        <v>483</v>
      </c>
      <c r="D14" s="906">
        <v>18595203.065900002</v>
      </c>
      <c r="E14" s="906">
        <v>14988070.65377</v>
      </c>
      <c r="F14" s="906">
        <v>3605750.2350900001</v>
      </c>
      <c r="G14" s="906">
        <v>1361159.1568499999</v>
      </c>
      <c r="H14" s="906">
        <v>1.4164600000000001</v>
      </c>
      <c r="I14" s="906">
        <v>1357509.54049</v>
      </c>
      <c r="J14" s="906">
        <v>-300314.89701000002</v>
      </c>
      <c r="K14" s="906">
        <v>-143375.07034000001</v>
      </c>
      <c r="L14" s="906">
        <v>-156939.82666999998</v>
      </c>
      <c r="M14" s="906">
        <v>-671547.53304999997</v>
      </c>
      <c r="N14" s="906">
        <v>-1.4999999999999999E-4</v>
      </c>
      <c r="O14" s="906">
        <v>-671538.75147000002</v>
      </c>
      <c r="P14" s="906">
        <v>0</v>
      </c>
      <c r="Q14" s="906">
        <v>13891088.145810001</v>
      </c>
      <c r="R14" s="906">
        <v>628115.84743000008</v>
      </c>
    </row>
    <row r="15" spans="2:20" s="191" customFormat="1" ht="20.100000000000001" customHeight="1">
      <c r="B15" s="907" t="s">
        <v>484</v>
      </c>
      <c r="C15" s="909" t="s">
        <v>485</v>
      </c>
      <c r="D15" s="906">
        <v>14610117.101059999</v>
      </c>
      <c r="E15" s="906">
        <v>11489357.38019</v>
      </c>
      <c r="F15" s="906">
        <v>3119385.8039000002</v>
      </c>
      <c r="G15" s="906">
        <v>1132542.86974</v>
      </c>
      <c r="H15" s="906">
        <v>1.4164600000000001</v>
      </c>
      <c r="I15" s="906">
        <v>1128893.4449799999</v>
      </c>
      <c r="J15" s="906">
        <v>-263715.74108000001</v>
      </c>
      <c r="K15" s="906">
        <v>-123748.18006</v>
      </c>
      <c r="L15" s="906">
        <v>-139967.56102000002</v>
      </c>
      <c r="M15" s="906">
        <v>-540786.44759999996</v>
      </c>
      <c r="N15" s="906">
        <v>-1.4999999999999999E-4</v>
      </c>
      <c r="O15" s="906">
        <v>-540777.81786000007</v>
      </c>
      <c r="P15" s="906">
        <v>0</v>
      </c>
      <c r="Q15" s="906">
        <v>11630559.24849</v>
      </c>
      <c r="R15" s="906">
        <v>537509.00694000011</v>
      </c>
    </row>
    <row r="16" spans="2:20" s="191" customFormat="1" ht="20.100000000000001" customHeight="1">
      <c r="B16" s="907" t="s">
        <v>486</v>
      </c>
      <c r="C16" s="908" t="s">
        <v>487</v>
      </c>
      <c r="D16" s="906">
        <v>33644119.8455</v>
      </c>
      <c r="E16" s="906">
        <v>30547614.871709999</v>
      </c>
      <c r="F16" s="906">
        <v>3057557.0070799999</v>
      </c>
      <c r="G16" s="906">
        <v>1049306.5894599999</v>
      </c>
      <c r="H16" s="906">
        <v>0</v>
      </c>
      <c r="I16" s="906">
        <v>1002369.91074</v>
      </c>
      <c r="J16" s="906">
        <v>-109893.12373000001</v>
      </c>
      <c r="K16" s="906">
        <v>-56204.711380000001</v>
      </c>
      <c r="L16" s="906">
        <v>-53486.18619</v>
      </c>
      <c r="M16" s="906">
        <v>-460926.40194000001</v>
      </c>
      <c r="N16" s="906">
        <v>0</v>
      </c>
      <c r="O16" s="906">
        <v>-431058.96013999998</v>
      </c>
      <c r="P16" s="906">
        <v>0</v>
      </c>
      <c r="Q16" s="906">
        <v>26046615.01543</v>
      </c>
      <c r="R16" s="906">
        <v>356813.65085000003</v>
      </c>
    </row>
    <row r="17" spans="2:18" s="191" customFormat="1" ht="20.100000000000001" customHeight="1">
      <c r="B17" s="904" t="s">
        <v>488</v>
      </c>
      <c r="C17" s="905" t="s">
        <v>489</v>
      </c>
      <c r="D17" s="910">
        <v>21876379.183979999</v>
      </c>
      <c r="E17" s="910">
        <v>20620741.826360002</v>
      </c>
      <c r="F17" s="910">
        <v>114430.97219</v>
      </c>
      <c r="G17" s="910">
        <v>5516.2476999999999</v>
      </c>
      <c r="H17" s="910">
        <v>0</v>
      </c>
      <c r="I17" s="910">
        <v>5516.2476999999999</v>
      </c>
      <c r="J17" s="910">
        <v>-19816.54927</v>
      </c>
      <c r="K17" s="910">
        <v>-18200.09187</v>
      </c>
      <c r="L17" s="910">
        <v>-1616.4574</v>
      </c>
      <c r="M17" s="910">
        <v>-1164.1911699999998</v>
      </c>
      <c r="N17" s="910">
        <v>0</v>
      </c>
      <c r="O17" s="910">
        <v>-1164.1911699999998</v>
      </c>
      <c r="P17" s="910">
        <v>0</v>
      </c>
      <c r="Q17" s="910">
        <v>661685.55342000001</v>
      </c>
      <c r="R17" s="910">
        <v>4344.0858699999999</v>
      </c>
    </row>
    <row r="18" spans="2:18" s="191" customFormat="1" ht="20.100000000000001" customHeight="1">
      <c r="B18" s="907" t="s">
        <v>490</v>
      </c>
      <c r="C18" s="908" t="s">
        <v>475</v>
      </c>
      <c r="D18" s="910">
        <v>675242.52246000001</v>
      </c>
      <c r="E18" s="910">
        <v>675242.52246000001</v>
      </c>
      <c r="F18" s="910">
        <v>0</v>
      </c>
      <c r="G18" s="910">
        <v>0</v>
      </c>
      <c r="H18" s="910">
        <v>0</v>
      </c>
      <c r="I18" s="910">
        <v>0</v>
      </c>
      <c r="J18" s="910">
        <v>0</v>
      </c>
      <c r="K18" s="910">
        <v>0</v>
      </c>
      <c r="L18" s="910">
        <v>0</v>
      </c>
      <c r="M18" s="910">
        <v>0</v>
      </c>
      <c r="N18" s="910">
        <v>0</v>
      </c>
      <c r="O18" s="910">
        <v>0</v>
      </c>
      <c r="P18" s="910">
        <v>0</v>
      </c>
      <c r="Q18" s="910">
        <v>0</v>
      </c>
      <c r="R18" s="910">
        <v>0</v>
      </c>
    </row>
    <row r="19" spans="2:18" s="191" customFormat="1" ht="20.100000000000001" customHeight="1">
      <c r="B19" s="907" t="s">
        <v>491</v>
      </c>
      <c r="C19" s="908" t="s">
        <v>477</v>
      </c>
      <c r="D19" s="910">
        <v>16415243.10894</v>
      </c>
      <c r="E19" s="910">
        <v>16415243.10894</v>
      </c>
      <c r="F19" s="910">
        <v>0</v>
      </c>
      <c r="G19" s="910">
        <v>0</v>
      </c>
      <c r="H19" s="910">
        <v>0</v>
      </c>
      <c r="I19" s="910">
        <v>0</v>
      </c>
      <c r="J19" s="910">
        <v>-12124.64797</v>
      </c>
      <c r="K19" s="910">
        <v>-12124.64797</v>
      </c>
      <c r="L19" s="910">
        <v>0</v>
      </c>
      <c r="M19" s="910">
        <v>0</v>
      </c>
      <c r="N19" s="910">
        <v>0</v>
      </c>
      <c r="O19" s="910">
        <v>0</v>
      </c>
      <c r="P19" s="910">
        <v>0</v>
      </c>
      <c r="Q19" s="910">
        <v>139255.76298</v>
      </c>
      <c r="R19" s="910">
        <v>0</v>
      </c>
    </row>
    <row r="20" spans="2:18" s="191" customFormat="1" ht="20.100000000000001" customHeight="1">
      <c r="B20" s="907" t="s">
        <v>492</v>
      </c>
      <c r="C20" s="908" t="s">
        <v>479</v>
      </c>
      <c r="D20" s="910">
        <v>530726.8371</v>
      </c>
      <c r="E20" s="910">
        <v>530726.8371</v>
      </c>
      <c r="F20" s="910">
        <v>0</v>
      </c>
      <c r="G20" s="910">
        <v>0</v>
      </c>
      <c r="H20" s="910">
        <v>0</v>
      </c>
      <c r="I20" s="910">
        <v>0</v>
      </c>
      <c r="J20" s="910">
        <v>0</v>
      </c>
      <c r="K20" s="910">
        <v>0</v>
      </c>
      <c r="L20" s="910">
        <v>0</v>
      </c>
      <c r="M20" s="910">
        <v>0</v>
      </c>
      <c r="N20" s="910">
        <v>0</v>
      </c>
      <c r="O20" s="910">
        <v>0</v>
      </c>
      <c r="P20" s="910">
        <v>0</v>
      </c>
      <c r="Q20" s="910">
        <v>0</v>
      </c>
      <c r="R20" s="910">
        <v>0</v>
      </c>
    </row>
    <row r="21" spans="2:18" s="191" customFormat="1" ht="20.100000000000001" customHeight="1">
      <c r="B21" s="907" t="s">
        <v>493</v>
      </c>
      <c r="C21" s="908" t="s">
        <v>481</v>
      </c>
      <c r="D21" s="910">
        <v>1289598.7731000001</v>
      </c>
      <c r="E21" s="910">
        <v>141784.99105000001</v>
      </c>
      <c r="F21" s="910">
        <v>6607.3966200000004</v>
      </c>
      <c r="G21" s="910">
        <v>0</v>
      </c>
      <c r="H21" s="910">
        <v>0</v>
      </c>
      <c r="I21" s="910">
        <v>0</v>
      </c>
      <c r="J21" s="910">
        <v>-457.79894000000002</v>
      </c>
      <c r="K21" s="910">
        <v>-220.05269000000001</v>
      </c>
      <c r="L21" s="910">
        <v>-237.74625</v>
      </c>
      <c r="M21" s="910">
        <v>0</v>
      </c>
      <c r="N21" s="910">
        <v>0</v>
      </c>
      <c r="O21" s="910">
        <v>0</v>
      </c>
      <c r="P21" s="910">
        <v>0</v>
      </c>
      <c r="Q21" s="910">
        <v>105278.02142</v>
      </c>
      <c r="R21" s="910">
        <v>0</v>
      </c>
    </row>
    <row r="22" spans="2:18" s="191" customFormat="1" ht="20.100000000000001" customHeight="1">
      <c r="B22" s="907" t="s">
        <v>494</v>
      </c>
      <c r="C22" s="908" t="s">
        <v>483</v>
      </c>
      <c r="D22" s="910">
        <v>2965567.9423799999</v>
      </c>
      <c r="E22" s="910">
        <v>2857744.36681</v>
      </c>
      <c r="F22" s="910">
        <v>107823.57556999999</v>
      </c>
      <c r="G22" s="910">
        <v>5516.2476999999999</v>
      </c>
      <c r="H22" s="910">
        <v>0</v>
      </c>
      <c r="I22" s="910">
        <v>5516.2476999999999</v>
      </c>
      <c r="J22" s="910">
        <v>-7234.1023600000008</v>
      </c>
      <c r="K22" s="910">
        <v>-5855.3912099999998</v>
      </c>
      <c r="L22" s="910">
        <v>-1378.7111499999999</v>
      </c>
      <c r="M22" s="910">
        <v>-1164.1911699999998</v>
      </c>
      <c r="N22" s="910">
        <v>0</v>
      </c>
      <c r="O22" s="910">
        <v>-1164.1911699999998</v>
      </c>
      <c r="P22" s="910">
        <v>0</v>
      </c>
      <c r="Q22" s="910">
        <v>417151.76902000001</v>
      </c>
      <c r="R22" s="910">
        <v>4344.0858699999999</v>
      </c>
    </row>
    <row r="23" spans="2:18" s="191" customFormat="1" ht="20.100000000000001" customHeight="1">
      <c r="B23" s="904" t="s">
        <v>495</v>
      </c>
      <c r="C23" s="905" t="s">
        <v>304</v>
      </c>
      <c r="D23" s="910">
        <v>15027754.906709999</v>
      </c>
      <c r="E23" s="910">
        <v>13475246.169190001</v>
      </c>
      <c r="F23" s="910">
        <v>1552501.7122199996</v>
      </c>
      <c r="G23" s="910">
        <v>393124.51989</v>
      </c>
      <c r="H23" s="910">
        <v>0</v>
      </c>
      <c r="I23" s="910">
        <v>393117.16489000001</v>
      </c>
      <c r="J23" s="910">
        <v>-21056.315910000001</v>
      </c>
      <c r="K23" s="910">
        <v>-11991.719210000001</v>
      </c>
      <c r="L23" s="910">
        <v>-9064.5966999999982</v>
      </c>
      <c r="M23" s="910">
        <v>-90000.424350000016</v>
      </c>
      <c r="N23" s="910">
        <v>0</v>
      </c>
      <c r="O23" s="910">
        <v>-90000.424350000016</v>
      </c>
      <c r="P23" s="910"/>
      <c r="Q23" s="910">
        <v>2844878.86687</v>
      </c>
      <c r="R23" s="910">
        <v>142767.12123999998</v>
      </c>
    </row>
    <row r="24" spans="2:18" s="191" customFormat="1" ht="20.100000000000001" customHeight="1">
      <c r="B24" s="907" t="s">
        <v>496</v>
      </c>
      <c r="C24" s="908" t="s">
        <v>475</v>
      </c>
      <c r="D24" s="910">
        <v>0</v>
      </c>
      <c r="E24" s="910">
        <v>0</v>
      </c>
      <c r="F24" s="910">
        <v>0</v>
      </c>
      <c r="G24" s="910">
        <v>0</v>
      </c>
      <c r="H24" s="910">
        <v>0</v>
      </c>
      <c r="I24" s="910">
        <v>0</v>
      </c>
      <c r="J24" s="910">
        <v>0</v>
      </c>
      <c r="K24" s="910">
        <v>0</v>
      </c>
      <c r="L24" s="910">
        <v>0</v>
      </c>
      <c r="M24" s="910">
        <v>0</v>
      </c>
      <c r="N24" s="910">
        <v>0</v>
      </c>
      <c r="O24" s="910">
        <v>0</v>
      </c>
      <c r="P24" s="911"/>
      <c r="Q24" s="910">
        <v>0</v>
      </c>
      <c r="R24" s="910">
        <v>0</v>
      </c>
    </row>
    <row r="25" spans="2:18" s="191" customFormat="1" ht="20.100000000000001" customHeight="1">
      <c r="B25" s="907" t="s">
        <v>497</v>
      </c>
      <c r="C25" s="908" t="s">
        <v>477</v>
      </c>
      <c r="D25" s="910">
        <v>166652.72219</v>
      </c>
      <c r="E25" s="910">
        <v>156932.38514</v>
      </c>
      <c r="F25" s="910">
        <v>9720.3370500000001</v>
      </c>
      <c r="G25" s="910">
        <v>0</v>
      </c>
      <c r="H25" s="910">
        <v>0</v>
      </c>
      <c r="I25" s="910">
        <v>0</v>
      </c>
      <c r="J25" s="910">
        <v>-285.81211999999999</v>
      </c>
      <c r="K25" s="910">
        <v>-278.90046000000001</v>
      </c>
      <c r="L25" s="910">
        <v>-6.9116599999999995</v>
      </c>
      <c r="M25" s="910">
        <v>0</v>
      </c>
      <c r="N25" s="910">
        <v>0</v>
      </c>
      <c r="O25" s="910">
        <v>0</v>
      </c>
      <c r="P25" s="911"/>
      <c r="Q25" s="910">
        <v>22365.69368</v>
      </c>
      <c r="R25" s="910">
        <v>0</v>
      </c>
    </row>
    <row r="26" spans="2:18" s="191" customFormat="1" ht="20.100000000000001" customHeight="1">
      <c r="B26" s="907" t="s">
        <v>498</v>
      </c>
      <c r="C26" s="908" t="s">
        <v>479</v>
      </c>
      <c r="D26" s="910">
        <v>625836.79882999999</v>
      </c>
      <c r="E26" s="910">
        <v>556341.33065999998</v>
      </c>
      <c r="F26" s="910">
        <v>69495.468170000007</v>
      </c>
      <c r="G26" s="910">
        <v>0</v>
      </c>
      <c r="H26" s="910">
        <v>0</v>
      </c>
      <c r="I26" s="910">
        <v>0</v>
      </c>
      <c r="J26" s="910">
        <v>-53.251950000000008</v>
      </c>
      <c r="K26" s="910">
        <v>-52.476450000000007</v>
      </c>
      <c r="L26" s="910">
        <v>-0.77549999999999997</v>
      </c>
      <c r="M26" s="910">
        <v>0</v>
      </c>
      <c r="N26" s="910">
        <v>0</v>
      </c>
      <c r="O26" s="910">
        <v>0</v>
      </c>
      <c r="P26" s="911"/>
      <c r="Q26" s="910">
        <v>27319.07243</v>
      </c>
      <c r="R26" s="910">
        <v>0</v>
      </c>
    </row>
    <row r="27" spans="2:18" s="191" customFormat="1" ht="20.100000000000001" customHeight="1">
      <c r="B27" s="907" t="s">
        <v>499</v>
      </c>
      <c r="C27" s="908" t="s">
        <v>481</v>
      </c>
      <c r="D27" s="910">
        <v>470314.89993000001</v>
      </c>
      <c r="E27" s="910">
        <v>414028.13043000002</v>
      </c>
      <c r="F27" s="910">
        <v>56286.769500000002</v>
      </c>
      <c r="G27" s="910">
        <v>1694.1563899999999</v>
      </c>
      <c r="H27" s="910">
        <v>0</v>
      </c>
      <c r="I27" s="910">
        <v>1694.1563899999999</v>
      </c>
      <c r="J27" s="910">
        <v>-608.24486000000002</v>
      </c>
      <c r="K27" s="910">
        <v>-387.17519999999996</v>
      </c>
      <c r="L27" s="910">
        <v>-221.06966</v>
      </c>
      <c r="M27" s="910">
        <v>-35.598239999999997</v>
      </c>
      <c r="N27" s="910">
        <v>0</v>
      </c>
      <c r="O27" s="910">
        <v>-35.598239999999997</v>
      </c>
      <c r="P27" s="911"/>
      <c r="Q27" s="910">
        <v>107136.28375999999</v>
      </c>
      <c r="R27" s="910">
        <v>0</v>
      </c>
    </row>
    <row r="28" spans="2:18" s="191" customFormat="1" ht="20.100000000000001" customHeight="1">
      <c r="B28" s="907" t="s">
        <v>500</v>
      </c>
      <c r="C28" s="908" t="s">
        <v>483</v>
      </c>
      <c r="D28" s="910">
        <v>10793000.73734</v>
      </c>
      <c r="E28" s="910">
        <v>9533050.5157700013</v>
      </c>
      <c r="F28" s="910">
        <v>1259950.2215699998</v>
      </c>
      <c r="G28" s="910">
        <v>378428.46886999998</v>
      </c>
      <c r="H28" s="910">
        <v>0</v>
      </c>
      <c r="I28" s="910">
        <v>378428.46886999998</v>
      </c>
      <c r="J28" s="910">
        <v>-15703.744720000001</v>
      </c>
      <c r="K28" s="910">
        <v>-9790.3775600000008</v>
      </c>
      <c r="L28" s="910">
        <v>-5913.3671599999998</v>
      </c>
      <c r="M28" s="910">
        <v>-87203.324270000012</v>
      </c>
      <c r="N28" s="910">
        <v>0</v>
      </c>
      <c r="O28" s="910">
        <v>-87203.324270000012</v>
      </c>
      <c r="P28" s="911"/>
      <c r="Q28" s="910">
        <v>2664452.0049800002</v>
      </c>
      <c r="R28" s="910">
        <v>142039.60480999999</v>
      </c>
    </row>
    <row r="29" spans="2:18" s="191" customFormat="1" ht="20.100000000000001" customHeight="1">
      <c r="B29" s="912" t="s">
        <v>501</v>
      </c>
      <c r="C29" s="913" t="s">
        <v>487</v>
      </c>
      <c r="D29" s="914">
        <v>2971949.7484200001</v>
      </c>
      <c r="E29" s="914">
        <v>2814893.8071900001</v>
      </c>
      <c r="F29" s="914">
        <v>157048.91593000002</v>
      </c>
      <c r="G29" s="914">
        <v>13001.894629999999</v>
      </c>
      <c r="H29" s="914">
        <v>0</v>
      </c>
      <c r="I29" s="914">
        <v>12994.539629999999</v>
      </c>
      <c r="J29" s="914">
        <v>-4405.2622599999995</v>
      </c>
      <c r="K29" s="914">
        <v>-1482.78954</v>
      </c>
      <c r="L29" s="914">
        <v>-2922.4727199999998</v>
      </c>
      <c r="M29" s="914">
        <v>-2761.5018399999999</v>
      </c>
      <c r="N29" s="914">
        <v>0</v>
      </c>
      <c r="O29" s="914">
        <v>-2761.5018399999999</v>
      </c>
      <c r="P29" s="915"/>
      <c r="Q29" s="914">
        <v>23605.812020000001</v>
      </c>
      <c r="R29" s="914">
        <v>727.5164299999999</v>
      </c>
    </row>
    <row r="30" spans="2:18" s="191" customFormat="1" ht="20.100000000000001" customHeight="1" thickBot="1">
      <c r="B30" s="916" t="s">
        <v>502</v>
      </c>
      <c r="C30" s="917" t="s">
        <v>40</v>
      </c>
      <c r="D30" s="918">
        <v>99793074.829450011</v>
      </c>
      <c r="E30" s="918">
        <v>89844061.478350013</v>
      </c>
      <c r="F30" s="918">
        <v>8767469.7966200002</v>
      </c>
      <c r="G30" s="918">
        <v>2900856.5526699997</v>
      </c>
      <c r="H30" s="918">
        <v>1.4164600000000001</v>
      </c>
      <c r="I30" s="918">
        <v>2850262.9025900001</v>
      </c>
      <c r="J30" s="918">
        <v>-462880.46306000004</v>
      </c>
      <c r="K30" s="918">
        <v>-234126.14564</v>
      </c>
      <c r="L30" s="918">
        <v>-228552.09125999999</v>
      </c>
      <c r="M30" s="918">
        <v>-1275738.42032</v>
      </c>
      <c r="N30" s="918">
        <v>-1.4999999999999999E-4</v>
      </c>
      <c r="O30" s="918">
        <v>-1245862.1969399999</v>
      </c>
      <c r="P30" s="918">
        <v>0</v>
      </c>
      <c r="Q30" s="918">
        <v>44461788.174160004</v>
      </c>
      <c r="R30" s="918">
        <v>1169411.8487200001</v>
      </c>
    </row>
  </sheetData>
  <mergeCells count="10">
    <mergeCell ref="D5:I5"/>
    <mergeCell ref="J5:O5"/>
    <mergeCell ref="P5:P6"/>
    <mergeCell ref="Q5:R5"/>
    <mergeCell ref="D6:F6"/>
    <mergeCell ref="G6:I6"/>
    <mergeCell ref="J6:L6"/>
    <mergeCell ref="M6:O6"/>
    <mergeCell ref="Q6:Q7"/>
    <mergeCell ref="R6:R7"/>
  </mergeCells>
  <hyperlinks>
    <hyperlink ref="T1" location="Índice!A1" display="Voltar ao Índice" xr:uid="{9114EAAC-091B-4B0B-A38D-3EE81A39BCBE}"/>
  </hyperlinks>
  <pageMargins left="0.70866141732283472" right="0.70866141732283472" top="0.74803149606299213" bottom="0.74803149606299213" header="0.31496062992125984" footer="0.31496062992125984"/>
  <pageSetup paperSize="9" scale="80" fitToHeight="0" orientation="landscape" r:id="rId1"/>
  <headerFooter>
    <oddHeader>&amp;CPT
Anexo XV</oddHeader>
    <oddFooter>&amp;C&amp;P</oddFooter>
  </headerFooter>
  <ignoredErrors>
    <ignoredError sqref="B8:B30"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9E772E-8585-4561-B6D0-D785111AD564}">
  <sheetPr>
    <pageSetUpPr fitToPage="1"/>
  </sheetPr>
  <dimension ref="B1:K13"/>
  <sheetViews>
    <sheetView showGridLines="0" zoomScale="90" zoomScaleNormal="90" zoomScalePageLayoutView="70" workbookViewId="0">
      <selection activeCell="M23" sqref="M23"/>
    </sheetView>
  </sheetViews>
  <sheetFormatPr defaultColWidth="8.7109375" defaultRowHeight="14.25"/>
  <cols>
    <col min="1" max="1" width="4.7109375" style="5" customWidth="1"/>
    <col min="2" max="2" width="6.140625" style="5" customWidth="1"/>
    <col min="3" max="3" width="34.140625" style="5" customWidth="1"/>
    <col min="4" max="9" width="20.7109375" style="5" customWidth="1"/>
    <col min="10" max="10" width="8.7109375" style="5"/>
    <col min="11" max="11" width="13.28515625" style="5" customWidth="1"/>
    <col min="12" max="16384" width="8.7109375" style="5"/>
  </cols>
  <sheetData>
    <row r="1" spans="2:11" ht="18">
      <c r="B1" s="3" t="s">
        <v>449</v>
      </c>
      <c r="K1" s="84" t="s">
        <v>922</v>
      </c>
    </row>
    <row r="2" spans="2:11" s="116" customFormat="1">
      <c r="B2" s="116" t="s">
        <v>1094</v>
      </c>
    </row>
    <row r="3" spans="2:11" s="118" customFormat="1" ht="12.75">
      <c r="B3" s="368"/>
      <c r="C3" s="106"/>
      <c r="D3" s="319" t="s">
        <v>4</v>
      </c>
      <c r="E3" s="319" t="s">
        <v>5</v>
      </c>
      <c r="F3" s="319" t="s">
        <v>6</v>
      </c>
      <c r="G3" s="319" t="s">
        <v>41</v>
      </c>
      <c r="H3" s="319" t="s">
        <v>42</v>
      </c>
      <c r="I3" s="319" t="s">
        <v>97</v>
      </c>
    </row>
    <row r="4" spans="2:11" s="118" customFormat="1" ht="20.100000000000001" customHeight="1">
      <c r="B4" s="106"/>
      <c r="C4" s="106"/>
      <c r="D4" s="1077" t="s">
        <v>503</v>
      </c>
      <c r="E4" s="1077"/>
      <c r="F4" s="1077"/>
      <c r="G4" s="1077"/>
      <c r="H4" s="1077"/>
      <c r="I4" s="1077"/>
    </row>
    <row r="5" spans="2:11" s="118" customFormat="1" ht="27.95" customHeight="1" thickBot="1">
      <c r="B5" s="106"/>
      <c r="C5" s="106"/>
      <c r="D5" s="369" t="s">
        <v>504</v>
      </c>
      <c r="E5" s="369" t="s">
        <v>505</v>
      </c>
      <c r="F5" s="369" t="s">
        <v>506</v>
      </c>
      <c r="G5" s="369" t="s">
        <v>507</v>
      </c>
      <c r="H5" s="369" t="s">
        <v>508</v>
      </c>
      <c r="I5" s="369" t="s">
        <v>40</v>
      </c>
    </row>
    <row r="6" spans="2:11" s="118" customFormat="1" ht="20.100000000000001" customHeight="1">
      <c r="B6" s="370">
        <v>1</v>
      </c>
      <c r="C6" s="345" t="s">
        <v>474</v>
      </c>
      <c r="D6" s="360">
        <v>3744744.8970209248</v>
      </c>
      <c r="E6" s="360">
        <v>4696676.2136220811</v>
      </c>
      <c r="F6" s="360">
        <v>11310367.63384412</v>
      </c>
      <c r="G6" s="360">
        <v>36361043.025909558</v>
      </c>
      <c r="H6" s="360">
        <v>0</v>
      </c>
      <c r="I6" s="360">
        <v>56112831.770396687</v>
      </c>
      <c r="K6" s="241"/>
    </row>
    <row r="7" spans="2:11" s="118" customFormat="1" ht="20.100000000000001" customHeight="1">
      <c r="B7" s="139">
        <v>2</v>
      </c>
      <c r="C7" s="296" t="s">
        <v>489</v>
      </c>
      <c r="D7" s="371"/>
      <c r="E7" s="371">
        <v>4209380.920771217</v>
      </c>
      <c r="F7" s="371">
        <v>7602668.9531338774</v>
      </c>
      <c r="G7" s="371">
        <v>9989022.9837891888</v>
      </c>
      <c r="H7" s="371">
        <v>59841.833176960878</v>
      </c>
      <c r="I7" s="371">
        <v>21860914.690871231</v>
      </c>
      <c r="K7" s="241"/>
    </row>
    <row r="8" spans="2:11" s="118" customFormat="1" ht="20.100000000000001" customHeight="1" thickBot="1">
      <c r="B8" s="372">
        <v>3</v>
      </c>
      <c r="C8" s="332" t="s">
        <v>40</v>
      </c>
      <c r="D8" s="373">
        <v>3744744.8970209248</v>
      </c>
      <c r="E8" s="374">
        <v>8906057.1343932971</v>
      </c>
      <c r="F8" s="374">
        <v>18913036.586977996</v>
      </c>
      <c r="G8" s="374">
        <v>46350066.009698749</v>
      </c>
      <c r="H8" s="374">
        <v>59841.833176960878</v>
      </c>
      <c r="I8" s="374">
        <v>77973746.461267918</v>
      </c>
      <c r="K8" s="241"/>
    </row>
    <row r="9" spans="2:11" s="118" customFormat="1" ht="12.75">
      <c r="B9" s="106"/>
      <c r="C9" s="106"/>
      <c r="D9" s="106"/>
      <c r="E9" s="106"/>
      <c r="F9" s="106"/>
      <c r="G9" s="106"/>
      <c r="H9" s="106"/>
      <c r="I9" s="106"/>
    </row>
    <row r="12" spans="2:11">
      <c r="E12" s="242"/>
      <c r="F12" s="242"/>
      <c r="G12" s="242"/>
      <c r="H12" s="242"/>
      <c r="I12" s="242"/>
    </row>
    <row r="13" spans="2:11">
      <c r="E13" s="242"/>
      <c r="F13" s="242"/>
      <c r="G13" s="242"/>
      <c r="H13" s="242"/>
      <c r="I13" s="242"/>
    </row>
  </sheetData>
  <mergeCells count="1">
    <mergeCell ref="D4:I4"/>
  </mergeCells>
  <hyperlinks>
    <hyperlink ref="K1" location="Índice!A1" display="Voltar ao Índice" xr:uid="{BB55D33F-5978-4BE4-B03C-C7A9CF1EE2A0}"/>
  </hyperlinks>
  <pageMargins left="0.70866141732283472" right="0.70866141732283472" top="0.74803149606299213" bottom="0.74803149606299213" header="0.31496062992125984" footer="0.31496062992125984"/>
  <pageSetup paperSize="9" orientation="landscape" r:id="rId1"/>
  <headerFooter>
    <oddHeader>&amp;CPT
Anexo XV</oddHeader>
    <oddFooter>&amp;C&amp;P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607D3E-DC6D-4D4B-B8CB-C8DD826E632C}">
  <sheetPr>
    <pageSetUpPr fitToPage="1"/>
  </sheetPr>
  <dimension ref="B1:G14"/>
  <sheetViews>
    <sheetView showGridLines="0" zoomScale="90" zoomScaleNormal="90" zoomScalePageLayoutView="80" workbookViewId="0">
      <selection activeCell="M23" sqref="M23"/>
    </sheetView>
  </sheetViews>
  <sheetFormatPr defaultColWidth="8.7109375" defaultRowHeight="14.25"/>
  <cols>
    <col min="1" max="2" width="4.7109375" style="5" customWidth="1"/>
    <col min="3" max="3" width="67.140625" style="5" customWidth="1"/>
    <col min="4" max="4" width="29.85546875" style="5" customWidth="1"/>
    <col min="5" max="5" width="8.7109375" style="5"/>
    <col min="6" max="6" width="3.28515625" style="5" customWidth="1"/>
    <col min="7" max="7" width="11.5703125" style="5" bestFit="1" customWidth="1"/>
    <col min="8" max="8" width="25" style="5" customWidth="1"/>
    <col min="9" max="16384" width="8.7109375" style="5"/>
  </cols>
  <sheetData>
    <row r="1" spans="2:7" ht="24">
      <c r="B1" s="3" t="s">
        <v>450</v>
      </c>
      <c r="C1" s="1"/>
      <c r="D1" s="1"/>
      <c r="E1" s="1"/>
      <c r="G1" s="84" t="s">
        <v>922</v>
      </c>
    </row>
    <row r="2" spans="2:7" ht="15">
      <c r="B2" s="116" t="s">
        <v>1094</v>
      </c>
      <c r="C2" s="392"/>
      <c r="D2" s="392"/>
      <c r="E2" s="1"/>
    </row>
    <row r="3" spans="2:7" s="6" customFormat="1" ht="12.75">
      <c r="B3" s="376"/>
      <c r="C3" s="305"/>
      <c r="D3" s="121" t="s">
        <v>4</v>
      </c>
      <c r="E3" s="2"/>
    </row>
    <row r="4" spans="2:7" s="6" customFormat="1" ht="20.100000000000001" customHeight="1" thickBot="1">
      <c r="B4" s="376"/>
      <c r="C4" s="305"/>
      <c r="D4" s="280" t="s">
        <v>509</v>
      </c>
      <c r="E4" s="2"/>
    </row>
    <row r="5" spans="2:7" s="6" customFormat="1" ht="20.100000000000001" customHeight="1">
      <c r="B5" s="398" t="s">
        <v>247</v>
      </c>
      <c r="C5" s="357" t="s">
        <v>510</v>
      </c>
      <c r="D5" s="394">
        <v>2752414.4788299999</v>
      </c>
      <c r="E5" s="2"/>
    </row>
    <row r="6" spans="2:7" s="6" customFormat="1" ht="20.100000000000001" customHeight="1">
      <c r="B6" s="361" t="s">
        <v>249</v>
      </c>
      <c r="C6" s="647" t="s">
        <v>511</v>
      </c>
      <c r="D6" s="393">
        <v>636885.6311</v>
      </c>
      <c r="E6" s="2"/>
    </row>
    <row r="7" spans="2:7" s="6" customFormat="1" ht="20.100000000000001" customHeight="1">
      <c r="B7" s="361" t="s">
        <v>476</v>
      </c>
      <c r="C7" s="647" t="s">
        <v>512</v>
      </c>
      <c r="D7" s="393">
        <v>887084.32486000005</v>
      </c>
      <c r="E7" s="2"/>
    </row>
    <row r="8" spans="2:7" s="6" customFormat="1" ht="20.100000000000001" customHeight="1">
      <c r="B8" s="361" t="s">
        <v>478</v>
      </c>
      <c r="C8" s="208" t="s">
        <v>513</v>
      </c>
      <c r="D8" s="393">
        <v>374319.94992000004</v>
      </c>
      <c r="E8" s="2"/>
    </row>
    <row r="9" spans="2:7" s="6" customFormat="1" ht="20.100000000000001" customHeight="1">
      <c r="B9" s="361" t="s">
        <v>480</v>
      </c>
      <c r="C9" s="208" t="s">
        <v>514</v>
      </c>
      <c r="D9" s="393">
        <v>512764.37494000001</v>
      </c>
      <c r="E9" s="2"/>
    </row>
    <row r="10" spans="2:7" s="6" customFormat="1" ht="20.100000000000001" customHeight="1" thickBot="1">
      <c r="B10" s="364" t="s">
        <v>482</v>
      </c>
      <c r="C10" s="313" t="s">
        <v>515</v>
      </c>
      <c r="D10" s="395">
        <v>2502215.7850699998</v>
      </c>
      <c r="E10" s="2"/>
    </row>
    <row r="11" spans="2:7" s="6" customFormat="1" ht="12.75"/>
    <row r="13" spans="2:7">
      <c r="D13" s="242"/>
    </row>
    <row r="14" spans="2:7">
      <c r="D14" s="242"/>
    </row>
  </sheetData>
  <hyperlinks>
    <hyperlink ref="G1" location="Índice!A1" display="Voltar ao Índice" xr:uid="{D4B486B8-FEE0-4B8A-8CD4-81F26B016ACD}"/>
  </hyperlinks>
  <pageMargins left="0.70866141732283472" right="0.70866141732283472" top="0.74803149606299213" bottom="0.74803149606299213" header="0.31496062992125984" footer="0.31496062992125984"/>
  <pageSetup paperSize="9" orientation="landscape" r:id="rId1"/>
  <headerFooter>
    <oddHeader>&amp;CPT
Anexo XV</oddHeader>
    <oddFooter>&amp;C&amp;P</oddFooter>
  </headerFooter>
  <ignoredErrors>
    <ignoredError sqref="B5:C11" numberStoredAsText="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C27B85-FF6F-4414-8931-7FE0EBD72CAA}">
  <dimension ref="B1:H20"/>
  <sheetViews>
    <sheetView showGridLines="0" zoomScale="90" zoomScaleNormal="90" zoomScalePageLayoutView="80" workbookViewId="0">
      <selection activeCell="M23" sqref="M23"/>
    </sheetView>
  </sheetViews>
  <sheetFormatPr defaultColWidth="8.7109375" defaultRowHeight="14.25"/>
  <cols>
    <col min="1" max="2" width="4.7109375" style="5" customWidth="1"/>
    <col min="3" max="3" width="65.140625" style="5" customWidth="1"/>
    <col min="4" max="4" width="31.28515625" style="5" customWidth="1"/>
    <col min="5" max="5" width="33" style="5" customWidth="1"/>
    <col min="6" max="6" width="8.7109375" style="5"/>
    <col min="7" max="7" width="3.28515625" style="5" customWidth="1"/>
    <col min="8" max="8" width="14.85546875" style="5" customWidth="1"/>
    <col min="9" max="9" width="25" style="5" customWidth="1"/>
    <col min="10" max="16384" width="8.7109375" style="5"/>
  </cols>
  <sheetData>
    <row r="1" spans="2:8" ht="18">
      <c r="B1" s="3" t="s">
        <v>516</v>
      </c>
    </row>
    <row r="2" spans="2:8" ht="15">
      <c r="B2" s="116" t="s">
        <v>1094</v>
      </c>
      <c r="C2" s="392"/>
      <c r="D2" s="392"/>
      <c r="E2" s="219"/>
    </row>
    <row r="3" spans="2:8" s="6" customFormat="1" ht="12.75">
      <c r="B3" s="376"/>
      <c r="C3" s="106"/>
      <c r="D3" s="308" t="s">
        <v>4</v>
      </c>
      <c r="E3" s="308" t="s">
        <v>5</v>
      </c>
      <c r="H3" s="88"/>
    </row>
    <row r="4" spans="2:8" s="6" customFormat="1" ht="27.95" customHeight="1" thickBot="1">
      <c r="B4" s="397"/>
      <c r="C4" s="396"/>
      <c r="D4" s="324" t="s">
        <v>509</v>
      </c>
      <c r="E4" s="324" t="s">
        <v>517</v>
      </c>
      <c r="H4" s="84" t="s">
        <v>922</v>
      </c>
    </row>
    <row r="5" spans="2:8" s="133" customFormat="1" ht="20.100000000000001" customHeight="1">
      <c r="B5" s="398" t="s">
        <v>247</v>
      </c>
      <c r="C5" s="357" t="s">
        <v>510</v>
      </c>
      <c r="D5" s="399">
        <v>2752414.4788299999</v>
      </c>
      <c r="E5" s="400"/>
    </row>
    <row r="6" spans="2:8" s="133" customFormat="1" ht="20.100000000000001" customHeight="1">
      <c r="B6" s="361" t="s">
        <v>249</v>
      </c>
      <c r="C6" s="137" t="s">
        <v>511</v>
      </c>
      <c r="D6" s="401">
        <v>636885.6311</v>
      </c>
      <c r="E6" s="402"/>
    </row>
    <row r="7" spans="2:8" s="133" customFormat="1" ht="20.100000000000001" customHeight="1">
      <c r="B7" s="361" t="s">
        <v>476</v>
      </c>
      <c r="C7" s="137" t="s">
        <v>512</v>
      </c>
      <c r="D7" s="401">
        <v>887084.32486000005</v>
      </c>
      <c r="E7" s="402"/>
    </row>
    <row r="8" spans="2:8" s="133" customFormat="1" ht="20.100000000000001" customHeight="1">
      <c r="B8" s="361" t="s">
        <v>478</v>
      </c>
      <c r="C8" s="314" t="s">
        <v>518</v>
      </c>
      <c r="D8" s="401">
        <v>114547.91074000001</v>
      </c>
      <c r="E8" s="402"/>
    </row>
    <row r="9" spans="2:8" s="133" customFormat="1" ht="20.100000000000001" customHeight="1">
      <c r="B9" s="361" t="s">
        <v>480</v>
      </c>
      <c r="C9" s="314" t="s">
        <v>519</v>
      </c>
      <c r="D9" s="401">
        <v>216657.30200999998</v>
      </c>
      <c r="E9" s="402"/>
    </row>
    <row r="10" spans="2:8" s="133" customFormat="1" ht="20.100000000000001" customHeight="1">
      <c r="B10" s="361" t="s">
        <v>482</v>
      </c>
      <c r="C10" s="314" t="s">
        <v>520</v>
      </c>
      <c r="D10" s="401">
        <v>0</v>
      </c>
      <c r="E10" s="401">
        <v>0</v>
      </c>
    </row>
    <row r="11" spans="2:8" s="133" customFormat="1" ht="20.100000000000001" customHeight="1">
      <c r="B11" s="361" t="s">
        <v>484</v>
      </c>
      <c r="C11" s="314" t="s">
        <v>521</v>
      </c>
      <c r="D11" s="401">
        <v>16753.12628</v>
      </c>
      <c r="E11" s="401"/>
    </row>
    <row r="12" spans="2:8" s="133" customFormat="1" ht="20.100000000000001" customHeight="1">
      <c r="B12" s="361" t="s">
        <v>486</v>
      </c>
      <c r="C12" s="314" t="s">
        <v>522</v>
      </c>
      <c r="D12" s="401">
        <v>140462.11666</v>
      </c>
      <c r="E12" s="401"/>
    </row>
    <row r="13" spans="2:8" s="133" customFormat="1" ht="20.100000000000001" customHeight="1">
      <c r="B13" s="361" t="s">
        <v>488</v>
      </c>
      <c r="C13" s="314" t="s">
        <v>523</v>
      </c>
      <c r="D13" s="401">
        <v>0</v>
      </c>
      <c r="E13" s="401">
        <v>0</v>
      </c>
    </row>
    <row r="14" spans="2:8" s="133" customFormat="1" ht="20.100000000000001" customHeight="1">
      <c r="B14" s="361" t="s">
        <v>490</v>
      </c>
      <c r="C14" s="314" t="s">
        <v>524</v>
      </c>
      <c r="D14" s="401">
        <v>374319.94992000004</v>
      </c>
      <c r="E14" s="402"/>
    </row>
    <row r="15" spans="2:8" s="133" customFormat="1" ht="20.100000000000001" customHeight="1">
      <c r="B15" s="361" t="s">
        <v>491</v>
      </c>
      <c r="C15" s="314" t="s">
        <v>514</v>
      </c>
      <c r="D15" s="401">
        <v>24343.919249999999</v>
      </c>
      <c r="E15" s="402"/>
    </row>
    <row r="16" spans="2:8" s="133" customFormat="1" ht="20.100000000000001" customHeight="1">
      <c r="B16" s="361" t="s">
        <v>492</v>
      </c>
      <c r="C16" s="314" t="s">
        <v>525</v>
      </c>
      <c r="D16" s="311">
        <v>0</v>
      </c>
      <c r="E16" s="402"/>
    </row>
    <row r="17" spans="2:5" s="133" customFormat="1" ht="20.100000000000001" customHeight="1" thickBot="1">
      <c r="B17" s="364" t="s">
        <v>493</v>
      </c>
      <c r="C17" s="313" t="s">
        <v>515</v>
      </c>
      <c r="D17" s="403">
        <v>2502215.7850699998</v>
      </c>
      <c r="E17" s="404"/>
    </row>
    <row r="20" spans="2:5">
      <c r="D20" s="242"/>
    </row>
  </sheetData>
  <hyperlinks>
    <hyperlink ref="H4" location="Índice!A1" display="Voltar ao Índice" xr:uid="{F263629C-A469-4A6A-890F-104C3B739113}"/>
  </hyperlinks>
  <pageMargins left="0.70866141732283472" right="0.70866141732283472" top="0.74803149606299213" bottom="0.74803149606299213" header="0.31496062992125984" footer="0.31496062992125984"/>
  <pageSetup paperSize="9" orientation="landscape" r:id="rId1"/>
  <headerFooter>
    <oddHeader>&amp;CPT
Anexo XV</oddHeader>
    <oddFooter>&amp;C&amp;P</oddFooter>
  </headerFooter>
  <ignoredErrors>
    <ignoredError sqref="B5:C17"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E4E396-539C-4341-A14C-8A1C4E3CB5BC}">
  <dimension ref="A1:I146"/>
  <sheetViews>
    <sheetView showGridLines="0" zoomScale="90" zoomScaleNormal="90" zoomScalePageLayoutView="80" workbookViewId="0">
      <selection activeCell="F1" sqref="F1"/>
    </sheetView>
  </sheetViews>
  <sheetFormatPr defaultColWidth="9" defaultRowHeight="14.25"/>
  <cols>
    <col min="1" max="1" width="4.7109375" style="5" customWidth="1"/>
    <col min="2" max="2" width="9" style="5"/>
    <col min="3" max="3" width="117.7109375" style="5" customWidth="1"/>
    <col min="4" max="4" width="20.7109375" style="5" customWidth="1"/>
    <col min="5" max="5" width="34.85546875" style="5" customWidth="1"/>
    <col min="6" max="6" width="14.5703125" style="5" customWidth="1"/>
    <col min="7" max="16384" width="9" style="5"/>
  </cols>
  <sheetData>
    <row r="1" spans="2:9" ht="21.6" customHeight="1">
      <c r="B1" s="3" t="s">
        <v>102</v>
      </c>
      <c r="F1" s="84" t="s">
        <v>922</v>
      </c>
    </row>
    <row r="2" spans="2:9">
      <c r="B2" s="116" t="s">
        <v>1094</v>
      </c>
      <c r="C2" s="116"/>
      <c r="D2" s="116"/>
      <c r="E2" s="116"/>
    </row>
    <row r="3" spans="2:9">
      <c r="B3" s="117"/>
      <c r="C3" s="118"/>
      <c r="D3" s="118"/>
      <c r="E3" s="118"/>
    </row>
    <row r="4" spans="2:9" ht="52.5" customHeight="1">
      <c r="B4" s="106"/>
      <c r="C4" s="106"/>
      <c r="D4" s="121" t="s">
        <v>104</v>
      </c>
      <c r="E4" s="121" t="s">
        <v>1310</v>
      </c>
    </row>
    <row r="5" spans="2:9" ht="24.95" customHeight="1">
      <c r="B5" s="1043" t="s">
        <v>105</v>
      </c>
      <c r="C5" s="1043"/>
      <c r="D5" s="1043"/>
      <c r="E5" s="1043"/>
    </row>
    <row r="6" spans="2:9" ht="20.100000000000001" customHeight="1">
      <c r="B6" s="126">
        <v>1</v>
      </c>
      <c r="C6" s="127" t="s">
        <v>106</v>
      </c>
      <c r="D6" s="128">
        <v>4740711.1848900001</v>
      </c>
      <c r="E6" s="129"/>
    </row>
    <row r="7" spans="2:9" ht="20.100000000000001" customHeight="1">
      <c r="B7" s="130"/>
      <c r="C7" s="131" t="s">
        <v>107</v>
      </c>
      <c r="D7" s="132">
        <v>4725000</v>
      </c>
      <c r="E7" s="136">
        <v>37</v>
      </c>
    </row>
    <row r="8" spans="2:9" ht="20.100000000000001" customHeight="1">
      <c r="B8" s="130"/>
      <c r="C8" s="131" t="s">
        <v>108</v>
      </c>
      <c r="D8" s="132"/>
      <c r="E8" s="136"/>
    </row>
    <row r="9" spans="2:9" ht="20.100000000000001" customHeight="1">
      <c r="B9" s="130"/>
      <c r="C9" s="131" t="s">
        <v>109</v>
      </c>
      <c r="D9" s="132"/>
      <c r="E9" s="136"/>
    </row>
    <row r="10" spans="2:9" ht="20.100000000000001" customHeight="1">
      <c r="B10" s="130">
        <v>2</v>
      </c>
      <c r="C10" s="131" t="s">
        <v>110</v>
      </c>
      <c r="D10" s="132">
        <v>834752.21149000002</v>
      </c>
      <c r="E10" s="136" t="s">
        <v>1361</v>
      </c>
    </row>
    <row r="11" spans="2:9" ht="20.100000000000001" customHeight="1">
      <c r="B11" s="130">
        <v>3</v>
      </c>
      <c r="C11" s="131" t="s">
        <v>111</v>
      </c>
      <c r="D11" s="132">
        <v>-557835.16431999975</v>
      </c>
      <c r="E11" s="136" t="s">
        <v>1361</v>
      </c>
      <c r="I11" s="11"/>
    </row>
    <row r="12" spans="2:9" ht="20.100000000000001" customHeight="1">
      <c r="B12" s="130" t="s">
        <v>112</v>
      </c>
      <c r="C12" s="131" t="s">
        <v>113</v>
      </c>
      <c r="D12" s="132"/>
      <c r="E12" s="136"/>
    </row>
    <row r="13" spans="2:9" ht="20.100000000000001" customHeight="1">
      <c r="B13" s="130">
        <v>4</v>
      </c>
      <c r="C13" s="131" t="s">
        <v>114</v>
      </c>
      <c r="D13" s="132">
        <v>-63293.267970000001</v>
      </c>
      <c r="E13" s="136">
        <v>45</v>
      </c>
    </row>
    <row r="14" spans="2:9" ht="20.100000000000001" customHeight="1">
      <c r="B14" s="130">
        <v>5</v>
      </c>
      <c r="C14" s="131" t="s">
        <v>115</v>
      </c>
      <c r="D14" s="132">
        <v>501909.11904000002</v>
      </c>
      <c r="E14" s="136">
        <v>45</v>
      </c>
    </row>
    <row r="15" spans="2:9" ht="20.100000000000001" customHeight="1">
      <c r="B15" s="139" t="s">
        <v>116</v>
      </c>
      <c r="C15" s="140" t="s">
        <v>117</v>
      </c>
      <c r="D15" s="141">
        <v>57149.127030000003</v>
      </c>
      <c r="E15" s="154">
        <v>44</v>
      </c>
    </row>
    <row r="16" spans="2:9" ht="20.100000000000001" customHeight="1" thickBot="1">
      <c r="B16" s="142">
        <v>6</v>
      </c>
      <c r="C16" s="143" t="s">
        <v>118</v>
      </c>
      <c r="D16" s="144">
        <v>5513393.2101600002</v>
      </c>
      <c r="E16" s="155"/>
    </row>
    <row r="17" spans="2:5" ht="24.95" customHeight="1">
      <c r="B17" s="1044" t="s">
        <v>119</v>
      </c>
      <c r="C17" s="1044"/>
      <c r="D17" s="1044"/>
      <c r="E17" s="1044"/>
    </row>
    <row r="18" spans="2:5" s="133" customFormat="1" ht="20.100000000000001" customHeight="1">
      <c r="B18" s="145">
        <v>7</v>
      </c>
      <c r="C18" s="146" t="s">
        <v>120</v>
      </c>
      <c r="D18" s="147">
        <v>-7662.8248400000002</v>
      </c>
      <c r="E18" s="156"/>
    </row>
    <row r="19" spans="2:5" s="133" customFormat="1" ht="20.100000000000001" customHeight="1">
      <c r="B19" s="130">
        <v>8</v>
      </c>
      <c r="C19" s="135" t="s">
        <v>121</v>
      </c>
      <c r="D19" s="132">
        <v>-124575.88602999999</v>
      </c>
      <c r="E19" s="136" t="s">
        <v>1362</v>
      </c>
    </row>
    <row r="20" spans="2:5" s="133" customFormat="1" ht="20.100000000000001" customHeight="1">
      <c r="B20" s="130">
        <v>9</v>
      </c>
      <c r="C20" s="135" t="s">
        <v>21</v>
      </c>
      <c r="D20" s="132"/>
      <c r="E20" s="136"/>
    </row>
    <row r="21" spans="2:5" s="133" customFormat="1" ht="24.95" customHeight="1">
      <c r="B21" s="130">
        <v>10</v>
      </c>
      <c r="C21" s="135" t="s">
        <v>122</v>
      </c>
      <c r="D21" s="132">
        <v>-188669.79297000001</v>
      </c>
      <c r="E21" s="136">
        <v>20</v>
      </c>
    </row>
    <row r="22" spans="2:5" s="133" customFormat="1" ht="20.100000000000001" customHeight="1">
      <c r="B22" s="130">
        <v>11</v>
      </c>
      <c r="C22" s="135" t="s">
        <v>123</v>
      </c>
      <c r="D22" s="132">
        <v>872991.97505000001</v>
      </c>
      <c r="E22" s="136">
        <v>43</v>
      </c>
    </row>
    <row r="23" spans="2:5" s="133" customFormat="1" ht="20.100000000000001" customHeight="1">
      <c r="B23" s="130">
        <v>12</v>
      </c>
      <c r="C23" s="135" t="s">
        <v>124</v>
      </c>
      <c r="D23" s="132">
        <v>-24325.464379999998</v>
      </c>
      <c r="E23" s="136"/>
    </row>
    <row r="24" spans="2:5" s="133" customFormat="1" ht="20.100000000000001" customHeight="1">
      <c r="B24" s="130">
        <v>13</v>
      </c>
      <c r="C24" s="135" t="s">
        <v>125</v>
      </c>
      <c r="D24" s="132"/>
      <c r="E24" s="136"/>
    </row>
    <row r="25" spans="2:5" s="133" customFormat="1" ht="20.100000000000001" customHeight="1">
      <c r="B25" s="130">
        <v>14</v>
      </c>
      <c r="C25" s="135" t="s">
        <v>126</v>
      </c>
      <c r="D25" s="132">
        <v>-265.33740999999998</v>
      </c>
      <c r="E25" s="136">
        <v>43</v>
      </c>
    </row>
    <row r="26" spans="2:5" s="133" customFormat="1" ht="20.100000000000001" customHeight="1">
      <c r="B26" s="130">
        <v>15</v>
      </c>
      <c r="C26" s="135" t="s">
        <v>127</v>
      </c>
      <c r="D26" s="132">
        <v>-515999.75641999999</v>
      </c>
      <c r="E26" s="136">
        <v>21</v>
      </c>
    </row>
    <row r="27" spans="2:5" s="133" customFormat="1" ht="20.100000000000001" customHeight="1">
      <c r="B27" s="130">
        <v>16</v>
      </c>
      <c r="C27" s="135" t="s">
        <v>128</v>
      </c>
      <c r="D27" s="132">
        <v>-24.14264</v>
      </c>
      <c r="E27" s="136"/>
    </row>
    <row r="28" spans="2:5" s="133" customFormat="1" ht="24.95" customHeight="1">
      <c r="B28" s="130">
        <v>17</v>
      </c>
      <c r="C28" s="135" t="s">
        <v>129</v>
      </c>
      <c r="D28" s="132"/>
      <c r="E28" s="136"/>
    </row>
    <row r="29" spans="2:5" s="133" customFormat="1" ht="24.95" customHeight="1">
      <c r="B29" s="130">
        <v>18</v>
      </c>
      <c r="C29" s="135" t="s">
        <v>130</v>
      </c>
      <c r="D29" s="132"/>
      <c r="E29" s="136"/>
    </row>
    <row r="30" spans="2:5" s="133" customFormat="1" ht="24.95" customHeight="1">
      <c r="B30" s="130">
        <v>19</v>
      </c>
      <c r="C30" s="135" t="s">
        <v>131</v>
      </c>
      <c r="D30" s="132"/>
      <c r="E30" s="136"/>
    </row>
    <row r="31" spans="2:5" s="133" customFormat="1" ht="20.100000000000001" customHeight="1">
      <c r="B31" s="130">
        <v>20</v>
      </c>
      <c r="C31" s="135" t="s">
        <v>21</v>
      </c>
      <c r="D31" s="132"/>
      <c r="E31" s="136"/>
    </row>
    <row r="32" spans="2:5" s="133" customFormat="1" ht="20.100000000000001" customHeight="1">
      <c r="B32" s="130" t="s">
        <v>132</v>
      </c>
      <c r="C32" s="135" t="s">
        <v>133</v>
      </c>
      <c r="D32" s="132"/>
      <c r="E32" s="136"/>
    </row>
    <row r="33" spans="2:6" s="133" customFormat="1" ht="20.100000000000001" customHeight="1">
      <c r="B33" s="130" t="s">
        <v>134</v>
      </c>
      <c r="C33" s="135" t="s">
        <v>135</v>
      </c>
      <c r="D33" s="132"/>
      <c r="E33" s="136"/>
    </row>
    <row r="34" spans="2:6" s="133" customFormat="1" ht="20.100000000000001" customHeight="1">
      <c r="B34" s="130" t="s">
        <v>136</v>
      </c>
      <c r="C34" s="137" t="s">
        <v>137</v>
      </c>
      <c r="D34" s="132"/>
      <c r="E34" s="136"/>
    </row>
    <row r="35" spans="2:6" s="133" customFormat="1" ht="20.100000000000001" customHeight="1">
      <c r="B35" s="130" t="s">
        <v>138</v>
      </c>
      <c r="C35" s="135" t="s">
        <v>139</v>
      </c>
      <c r="D35" s="132"/>
      <c r="E35" s="136"/>
    </row>
    <row r="36" spans="2:6" s="133" customFormat="1" ht="24.95" customHeight="1">
      <c r="B36" s="130">
        <v>21</v>
      </c>
      <c r="C36" s="135" t="s">
        <v>1304</v>
      </c>
      <c r="D36" s="132">
        <v>-50242.058069999999</v>
      </c>
      <c r="E36" s="136">
        <v>20</v>
      </c>
    </row>
    <row r="37" spans="2:6" s="133" customFormat="1" ht="20.100000000000001" customHeight="1">
      <c r="B37" s="130">
        <v>22</v>
      </c>
      <c r="C37" s="135" t="s">
        <v>140</v>
      </c>
      <c r="D37" s="132">
        <v>-151301.33262</v>
      </c>
      <c r="E37" s="136"/>
    </row>
    <row r="38" spans="2:6" s="133" customFormat="1" ht="20.100000000000001" customHeight="1">
      <c r="B38" s="130">
        <v>23</v>
      </c>
      <c r="C38" s="135" t="s">
        <v>141</v>
      </c>
      <c r="D38" s="132">
        <v>-63128.47607115328</v>
      </c>
      <c r="E38" s="136">
        <v>14</v>
      </c>
    </row>
    <row r="39" spans="2:6" s="133" customFormat="1" ht="20.100000000000001" customHeight="1">
      <c r="B39" s="130">
        <v>24</v>
      </c>
      <c r="C39" s="135" t="s">
        <v>21</v>
      </c>
      <c r="D39" s="132"/>
      <c r="E39" s="136"/>
    </row>
    <row r="40" spans="2:6" s="133" customFormat="1" ht="20.100000000000001" customHeight="1">
      <c r="B40" s="130">
        <v>25</v>
      </c>
      <c r="C40" s="135" t="s">
        <v>142</v>
      </c>
      <c r="D40" s="132">
        <v>-88172.856549999997</v>
      </c>
      <c r="E40" s="136">
        <v>20</v>
      </c>
    </row>
    <row r="41" spans="2:6" s="133" customFormat="1" ht="20.100000000000001" customHeight="1">
      <c r="B41" s="130" t="s">
        <v>143</v>
      </c>
      <c r="C41" s="135" t="s">
        <v>144</v>
      </c>
      <c r="D41" s="132"/>
      <c r="E41" s="136"/>
    </row>
    <row r="42" spans="2:6" s="133" customFormat="1" ht="24.95" customHeight="1">
      <c r="B42" s="130" t="s">
        <v>145</v>
      </c>
      <c r="C42" s="135" t="s">
        <v>146</v>
      </c>
      <c r="D42" s="132"/>
      <c r="E42" s="138"/>
    </row>
    <row r="43" spans="2:6" s="133" customFormat="1" ht="20.100000000000001" customHeight="1">
      <c r="B43" s="130">
        <v>26</v>
      </c>
      <c r="C43" s="135" t="s">
        <v>21</v>
      </c>
      <c r="D43" s="132"/>
      <c r="E43" s="136"/>
    </row>
    <row r="44" spans="2:6" s="133" customFormat="1" ht="20.100000000000001" customHeight="1">
      <c r="B44" s="130">
        <v>27</v>
      </c>
      <c r="C44" s="135" t="s">
        <v>1305</v>
      </c>
      <c r="D44" s="132"/>
      <c r="E44" s="136"/>
      <c r="F44" s="134"/>
    </row>
    <row r="45" spans="2:6" s="133" customFormat="1" ht="20.100000000000001" customHeight="1">
      <c r="B45" s="139" t="s">
        <v>147</v>
      </c>
      <c r="C45" s="148" t="s">
        <v>990</v>
      </c>
      <c r="D45" s="141">
        <v>-3118.870830000013</v>
      </c>
      <c r="E45" s="154" t="s">
        <v>1363</v>
      </c>
      <c r="F45" s="134"/>
    </row>
    <row r="46" spans="2:6" s="133" customFormat="1" ht="20.100000000000001" customHeight="1">
      <c r="B46" s="149">
        <v>28</v>
      </c>
      <c r="C46" s="150" t="s">
        <v>148</v>
      </c>
      <c r="D46" s="151">
        <v>-193193.49116000006</v>
      </c>
      <c r="E46" s="157"/>
    </row>
    <row r="47" spans="2:6" s="133" customFormat="1" ht="20.100000000000001" customHeight="1" thickBot="1">
      <c r="B47" s="152">
        <v>29</v>
      </c>
      <c r="C47" s="153" t="s">
        <v>44</v>
      </c>
      <c r="D47" s="144">
        <v>5320199.7190000005</v>
      </c>
      <c r="E47" s="155"/>
    </row>
    <row r="48" spans="2:6" ht="24.95" customHeight="1">
      <c r="B48" s="1042" t="s">
        <v>149</v>
      </c>
      <c r="C48" s="1042"/>
      <c r="D48" s="1042"/>
      <c r="E48" s="1042"/>
    </row>
    <row r="49" spans="2:5" s="133" customFormat="1" ht="20.100000000000001" customHeight="1">
      <c r="B49" s="126">
        <v>30</v>
      </c>
      <c r="C49" s="160" t="s">
        <v>150</v>
      </c>
      <c r="D49" s="128">
        <v>399999.98</v>
      </c>
      <c r="E49" s="161">
        <v>40</v>
      </c>
    </row>
    <row r="50" spans="2:5" s="133" customFormat="1" ht="20.100000000000001" customHeight="1">
      <c r="B50" s="130">
        <v>31</v>
      </c>
      <c r="C50" s="135" t="s">
        <v>151</v>
      </c>
      <c r="D50" s="132">
        <v>399999.98</v>
      </c>
      <c r="E50" s="136"/>
    </row>
    <row r="51" spans="2:5" s="133" customFormat="1" ht="20.100000000000001" customHeight="1">
      <c r="B51" s="130">
        <v>32</v>
      </c>
      <c r="C51" s="135" t="s">
        <v>152</v>
      </c>
      <c r="D51" s="132"/>
      <c r="E51" s="136"/>
    </row>
    <row r="52" spans="2:5" s="133" customFormat="1" ht="20.100000000000001" customHeight="1">
      <c r="B52" s="130">
        <v>33</v>
      </c>
      <c r="C52" s="135" t="s">
        <v>153</v>
      </c>
      <c r="D52" s="132"/>
      <c r="E52" s="136"/>
    </row>
    <row r="53" spans="2:5" s="158" customFormat="1" ht="20.100000000000001" customHeight="1">
      <c r="B53" s="130" t="s">
        <v>154</v>
      </c>
      <c r="C53" s="135" t="s">
        <v>155</v>
      </c>
      <c r="D53" s="132"/>
      <c r="E53" s="136"/>
    </row>
    <row r="54" spans="2:5" s="158" customFormat="1" ht="20.100000000000001" customHeight="1">
      <c r="B54" s="130" t="s">
        <v>156</v>
      </c>
      <c r="C54" s="135" t="s">
        <v>157</v>
      </c>
      <c r="D54" s="132"/>
      <c r="E54" s="136"/>
    </row>
    <row r="55" spans="2:5" s="133" customFormat="1" ht="20.100000000000001" customHeight="1">
      <c r="B55" s="130">
        <v>34</v>
      </c>
      <c r="C55" s="135" t="s">
        <v>158</v>
      </c>
      <c r="D55" s="132">
        <v>107438.89706</v>
      </c>
      <c r="E55" s="136">
        <v>45</v>
      </c>
    </row>
    <row r="56" spans="2:5" s="133" customFormat="1" ht="20.100000000000001" customHeight="1">
      <c r="B56" s="130">
        <v>35</v>
      </c>
      <c r="C56" s="135" t="s">
        <v>159</v>
      </c>
      <c r="D56" s="132">
        <v>256.57441</v>
      </c>
      <c r="E56" s="136">
        <v>45</v>
      </c>
    </row>
    <row r="57" spans="2:5" s="133" customFormat="1" ht="20.100000000000001" customHeight="1" thickBot="1">
      <c r="B57" s="139">
        <v>36</v>
      </c>
      <c r="C57" s="148" t="s">
        <v>160</v>
      </c>
      <c r="D57" s="141">
        <v>507438.87705999997</v>
      </c>
      <c r="E57" s="154"/>
    </row>
    <row r="58" spans="2:5" ht="24.95" customHeight="1">
      <c r="B58" s="1042" t="s">
        <v>161</v>
      </c>
      <c r="C58" s="1042"/>
      <c r="D58" s="1042"/>
      <c r="E58" s="1042"/>
    </row>
    <row r="59" spans="2:5" s="133" customFormat="1" ht="20.100000000000001" customHeight="1">
      <c r="B59" s="126">
        <v>37</v>
      </c>
      <c r="C59" s="160" t="s">
        <v>162</v>
      </c>
      <c r="D59" s="128"/>
      <c r="E59" s="161"/>
    </row>
    <row r="60" spans="2:5" s="133" customFormat="1" ht="24.95" customHeight="1">
      <c r="B60" s="130">
        <v>38</v>
      </c>
      <c r="C60" s="135" t="s">
        <v>163</v>
      </c>
      <c r="D60" s="132"/>
      <c r="E60" s="136"/>
    </row>
    <row r="61" spans="2:5" s="133" customFormat="1" ht="24.95" customHeight="1">
      <c r="B61" s="130">
        <v>39</v>
      </c>
      <c r="C61" s="135" t="s">
        <v>164</v>
      </c>
      <c r="D61" s="132"/>
      <c r="E61" s="136"/>
    </row>
    <row r="62" spans="2:5" s="133" customFormat="1" ht="24.95" customHeight="1">
      <c r="B62" s="130">
        <v>40</v>
      </c>
      <c r="C62" s="135" t="s">
        <v>165</v>
      </c>
      <c r="D62" s="132"/>
      <c r="E62" s="136"/>
    </row>
    <row r="63" spans="2:5" s="133" customFormat="1" ht="20.100000000000001" customHeight="1">
      <c r="B63" s="130">
        <v>41</v>
      </c>
      <c r="C63" s="135" t="s">
        <v>21</v>
      </c>
      <c r="D63" s="132"/>
      <c r="E63" s="136"/>
    </row>
    <row r="64" spans="2:5" s="133" customFormat="1" ht="20.100000000000001" customHeight="1">
      <c r="B64" s="130">
        <v>42</v>
      </c>
      <c r="C64" s="135" t="s">
        <v>1306</v>
      </c>
      <c r="D64" s="132"/>
      <c r="E64" s="136"/>
    </row>
    <row r="65" spans="1:5" s="133" customFormat="1" ht="20.100000000000001" customHeight="1">
      <c r="B65" s="130" t="s">
        <v>166</v>
      </c>
      <c r="C65" s="135" t="s">
        <v>167</v>
      </c>
      <c r="D65" s="132"/>
      <c r="E65" s="136"/>
    </row>
    <row r="66" spans="1:5" s="133" customFormat="1" ht="20.100000000000001" customHeight="1">
      <c r="B66" s="130">
        <v>43</v>
      </c>
      <c r="C66" s="135" t="s">
        <v>168</v>
      </c>
      <c r="D66" s="132"/>
      <c r="E66" s="136"/>
    </row>
    <row r="67" spans="1:5" s="133" customFormat="1" ht="20.100000000000001" customHeight="1">
      <c r="B67" s="130">
        <v>44</v>
      </c>
      <c r="C67" s="135" t="s">
        <v>169</v>
      </c>
      <c r="D67" s="132">
        <v>507438.87705999997</v>
      </c>
      <c r="E67" s="136"/>
    </row>
    <row r="68" spans="1:5" s="133" customFormat="1" ht="20.100000000000001" customHeight="1" thickBot="1">
      <c r="B68" s="139">
        <v>45</v>
      </c>
      <c r="C68" s="148" t="s">
        <v>170</v>
      </c>
      <c r="D68" s="141">
        <v>5827638.5960600004</v>
      </c>
      <c r="E68" s="154"/>
    </row>
    <row r="69" spans="1:5" ht="24.95" customHeight="1">
      <c r="B69" s="1042" t="s">
        <v>171</v>
      </c>
      <c r="C69" s="1042"/>
      <c r="D69" s="1042"/>
      <c r="E69" s="1042"/>
    </row>
    <row r="70" spans="1:5" s="133" customFormat="1" ht="20.100000000000001" customHeight="1">
      <c r="B70" s="126">
        <v>46</v>
      </c>
      <c r="C70" s="160" t="s">
        <v>150</v>
      </c>
      <c r="D70" s="128">
        <v>1050000</v>
      </c>
      <c r="E70" s="161">
        <v>26</v>
      </c>
    </row>
    <row r="71" spans="1:5" s="133" customFormat="1" ht="24.95" customHeight="1">
      <c r="B71" s="130">
        <v>47</v>
      </c>
      <c r="C71" s="135" t="s">
        <v>172</v>
      </c>
      <c r="D71" s="132"/>
      <c r="E71" s="136"/>
    </row>
    <row r="72" spans="1:5" s="158" customFormat="1" ht="20.100000000000001" customHeight="1">
      <c r="A72" s="159"/>
      <c r="B72" s="130" t="s">
        <v>173</v>
      </c>
      <c r="C72" s="135" t="s">
        <v>174</v>
      </c>
      <c r="D72" s="132"/>
      <c r="E72" s="136"/>
    </row>
    <row r="73" spans="1:5" s="158" customFormat="1" ht="20.100000000000001" customHeight="1">
      <c r="A73" s="159"/>
      <c r="B73" s="130" t="s">
        <v>175</v>
      </c>
      <c r="C73" s="135" t="s">
        <v>176</v>
      </c>
      <c r="D73" s="132"/>
      <c r="E73" s="136"/>
    </row>
    <row r="74" spans="1:5" s="133" customFormat="1" ht="24.95" customHeight="1">
      <c r="B74" s="130">
        <v>48</v>
      </c>
      <c r="C74" s="135" t="s">
        <v>177</v>
      </c>
      <c r="D74" s="132">
        <v>287532.99306000001</v>
      </c>
      <c r="E74" s="136" t="s">
        <v>1364</v>
      </c>
    </row>
    <row r="75" spans="1:5" s="133" customFormat="1" ht="20.100000000000001" customHeight="1">
      <c r="B75" s="130">
        <v>49</v>
      </c>
      <c r="C75" s="135" t="s">
        <v>178</v>
      </c>
      <c r="D75" s="132">
        <v>-12836.318080000001</v>
      </c>
      <c r="E75" s="136"/>
    </row>
    <row r="76" spans="1:5" s="133" customFormat="1" ht="20.100000000000001" customHeight="1">
      <c r="B76" s="130">
        <v>50</v>
      </c>
      <c r="C76" s="135" t="s">
        <v>179</v>
      </c>
      <c r="D76" s="132">
        <v>28184.95968</v>
      </c>
      <c r="E76" s="136"/>
    </row>
    <row r="77" spans="1:5" s="133" customFormat="1" ht="20.100000000000001" customHeight="1" thickBot="1">
      <c r="B77" s="139">
        <v>51</v>
      </c>
      <c r="C77" s="148" t="s">
        <v>180</v>
      </c>
      <c r="D77" s="141">
        <v>1365717.9527400001</v>
      </c>
      <c r="E77" s="154"/>
    </row>
    <row r="78" spans="1:5" ht="24.95" customHeight="1">
      <c r="B78" s="1042" t="s">
        <v>181</v>
      </c>
      <c r="C78" s="1042"/>
      <c r="D78" s="1042"/>
      <c r="E78" s="1042"/>
    </row>
    <row r="79" spans="1:5" s="133" customFormat="1" ht="20.100000000000001" customHeight="1">
      <c r="B79" s="126">
        <v>52</v>
      </c>
      <c r="C79" s="160" t="s">
        <v>182</v>
      </c>
      <c r="D79" s="128"/>
      <c r="E79" s="161"/>
    </row>
    <row r="80" spans="1:5" s="133" customFormat="1" ht="24.95" customHeight="1">
      <c r="B80" s="130">
        <v>53</v>
      </c>
      <c r="C80" s="135" t="s">
        <v>183</v>
      </c>
      <c r="D80" s="132"/>
      <c r="E80" s="136"/>
    </row>
    <row r="81" spans="2:5" s="133" customFormat="1" ht="24.95" customHeight="1">
      <c r="B81" s="130">
        <v>54</v>
      </c>
      <c r="C81" s="135" t="s">
        <v>184</v>
      </c>
      <c r="D81" s="132"/>
      <c r="E81" s="136"/>
    </row>
    <row r="82" spans="2:5" s="133" customFormat="1" ht="20.100000000000001" customHeight="1">
      <c r="B82" s="130" t="s">
        <v>185</v>
      </c>
      <c r="C82" s="135" t="s">
        <v>21</v>
      </c>
      <c r="D82" s="132"/>
      <c r="E82" s="136"/>
    </row>
    <row r="83" spans="2:5" s="133" customFormat="1" ht="24.95" customHeight="1">
      <c r="B83" s="130">
        <v>55</v>
      </c>
      <c r="C83" s="135" t="s">
        <v>186</v>
      </c>
      <c r="D83" s="132">
        <v>-58800</v>
      </c>
      <c r="E83" s="136">
        <v>5</v>
      </c>
    </row>
    <row r="84" spans="2:5" s="133" customFormat="1" ht="20.100000000000001" customHeight="1">
      <c r="B84" s="130">
        <v>56</v>
      </c>
      <c r="C84" s="135" t="s">
        <v>21</v>
      </c>
      <c r="D84" s="132"/>
      <c r="E84" s="136"/>
    </row>
    <row r="85" spans="2:5" s="133" customFormat="1" ht="20.100000000000001" customHeight="1">
      <c r="B85" s="130" t="s">
        <v>1307</v>
      </c>
      <c r="C85" s="135" t="s">
        <v>187</v>
      </c>
      <c r="D85" s="132"/>
      <c r="E85" s="136"/>
    </row>
    <row r="86" spans="2:5" s="133" customFormat="1" ht="20.100000000000001" customHeight="1">
      <c r="B86" s="130" t="s">
        <v>188</v>
      </c>
      <c r="C86" s="135" t="s">
        <v>189</v>
      </c>
      <c r="D86" s="132">
        <v>11813.59866</v>
      </c>
      <c r="E86" s="136"/>
    </row>
    <row r="87" spans="2:5" s="133" customFormat="1" ht="20.100000000000001" customHeight="1">
      <c r="B87" s="130">
        <v>57</v>
      </c>
      <c r="C87" s="135" t="s">
        <v>190</v>
      </c>
      <c r="D87" s="132">
        <v>-46986.401339999997</v>
      </c>
      <c r="E87" s="136"/>
    </row>
    <row r="88" spans="2:5" s="133" customFormat="1" ht="20.100000000000001" customHeight="1">
      <c r="B88" s="130">
        <v>58</v>
      </c>
      <c r="C88" s="135" t="s">
        <v>191</v>
      </c>
      <c r="D88" s="132">
        <v>1318731.5514</v>
      </c>
      <c r="E88" s="136"/>
    </row>
    <row r="89" spans="2:5" s="133" customFormat="1" ht="20.100000000000001" customHeight="1">
      <c r="B89" s="130">
        <v>59</v>
      </c>
      <c r="C89" s="135" t="s">
        <v>192</v>
      </c>
      <c r="D89" s="132">
        <v>7146370.1474600006</v>
      </c>
      <c r="E89" s="136"/>
    </row>
    <row r="90" spans="2:5" s="133" customFormat="1" ht="20.100000000000001" customHeight="1" thickBot="1">
      <c r="B90" s="139">
        <v>60</v>
      </c>
      <c r="C90" s="148" t="s">
        <v>193</v>
      </c>
      <c r="D90" s="141">
        <v>46207717.71091003</v>
      </c>
      <c r="E90" s="154"/>
    </row>
    <row r="91" spans="2:5" ht="24.95" customHeight="1">
      <c r="B91" s="1042" t="s">
        <v>194</v>
      </c>
      <c r="C91" s="1042"/>
      <c r="D91" s="1042"/>
      <c r="E91" s="1042"/>
    </row>
    <row r="92" spans="2:5" s="133" customFormat="1" ht="20.100000000000001" customHeight="1">
      <c r="B92" s="126">
        <v>61</v>
      </c>
      <c r="C92" s="160" t="s">
        <v>195</v>
      </c>
      <c r="D92" s="822">
        <v>0.11513660450154319</v>
      </c>
      <c r="E92" s="161"/>
    </row>
    <row r="93" spans="2:5" s="133" customFormat="1" ht="20.100000000000001" customHeight="1">
      <c r="B93" s="130">
        <v>62</v>
      </c>
      <c r="C93" s="135" t="s">
        <v>196</v>
      </c>
      <c r="D93" s="823">
        <v>0.12611829548733686</v>
      </c>
      <c r="E93" s="136"/>
    </row>
    <row r="94" spans="2:5" s="133" customFormat="1" ht="20.100000000000001" customHeight="1">
      <c r="B94" s="130">
        <v>63</v>
      </c>
      <c r="C94" s="135" t="s">
        <v>197</v>
      </c>
      <c r="D94" s="823">
        <v>0.15465750098652206</v>
      </c>
      <c r="E94" s="136"/>
    </row>
    <row r="95" spans="2:5" s="133" customFormat="1" ht="20.100000000000001" customHeight="1">
      <c r="B95" s="130">
        <v>64</v>
      </c>
      <c r="C95" s="135" t="s">
        <v>198</v>
      </c>
      <c r="D95" s="823">
        <v>9.1600000000000001E-2</v>
      </c>
      <c r="E95" s="136"/>
    </row>
    <row r="96" spans="2:5" s="133" customFormat="1" ht="20.100000000000001" customHeight="1">
      <c r="B96" s="130">
        <v>65</v>
      </c>
      <c r="C96" s="135" t="s">
        <v>199</v>
      </c>
      <c r="D96" s="823">
        <v>2.4999999999945895E-2</v>
      </c>
      <c r="E96" s="136"/>
    </row>
    <row r="97" spans="2:5" s="133" customFormat="1" ht="20.100000000000001" customHeight="1">
      <c r="B97" s="130">
        <v>66</v>
      </c>
      <c r="C97" s="135" t="s">
        <v>200</v>
      </c>
      <c r="D97" s="823"/>
      <c r="E97" s="136"/>
    </row>
    <row r="98" spans="2:5" s="133" customFormat="1" ht="20.100000000000001" customHeight="1">
      <c r="B98" s="130">
        <v>67</v>
      </c>
      <c r="C98" s="135" t="s">
        <v>201</v>
      </c>
      <c r="D98" s="823"/>
      <c r="E98" s="136"/>
    </row>
    <row r="99" spans="2:5" s="133" customFormat="1" ht="20.100000000000001" customHeight="1">
      <c r="B99" s="130" t="s">
        <v>202</v>
      </c>
      <c r="C99" s="135" t="s">
        <v>203</v>
      </c>
      <c r="D99" s="823">
        <v>7.4999999999621272E-3</v>
      </c>
      <c r="E99" s="136"/>
    </row>
    <row r="100" spans="2:5" s="133" customFormat="1" ht="20.100000000000001" customHeight="1">
      <c r="B100" s="130" t="s">
        <v>204</v>
      </c>
      <c r="C100" s="135" t="s">
        <v>205</v>
      </c>
      <c r="D100" s="823">
        <v>1.4100000000000001E-2</v>
      </c>
      <c r="E100" s="136"/>
    </row>
    <row r="101" spans="2:5" s="133" customFormat="1" ht="20.100000000000001" customHeight="1" thickBot="1">
      <c r="B101" s="139">
        <v>68</v>
      </c>
      <c r="C101" s="148" t="s">
        <v>206</v>
      </c>
      <c r="D101" s="824">
        <v>7.0136604501780178E-2</v>
      </c>
      <c r="E101" s="154"/>
    </row>
    <row r="102" spans="2:5" ht="24.95" customHeight="1">
      <c r="B102" s="1042" t="s">
        <v>207</v>
      </c>
      <c r="C102" s="1042"/>
      <c r="D102" s="1042"/>
      <c r="E102" s="1042"/>
    </row>
    <row r="103" spans="2:5" s="133" customFormat="1" ht="20.100000000000001" customHeight="1">
      <c r="B103" s="126">
        <v>69</v>
      </c>
      <c r="C103" s="160" t="s">
        <v>21</v>
      </c>
      <c r="D103" s="128"/>
      <c r="E103" s="161"/>
    </row>
    <row r="104" spans="2:5" s="133" customFormat="1" ht="20.100000000000001" customHeight="1">
      <c r="B104" s="130">
        <v>70</v>
      </c>
      <c r="C104" s="135" t="s">
        <v>21</v>
      </c>
      <c r="D104" s="132"/>
      <c r="E104" s="136"/>
    </row>
    <row r="105" spans="2:5" s="133" customFormat="1" ht="20.100000000000001" customHeight="1" thickBot="1">
      <c r="B105" s="139">
        <v>71</v>
      </c>
      <c r="C105" s="148" t="s">
        <v>21</v>
      </c>
      <c r="D105" s="141"/>
      <c r="E105" s="154"/>
    </row>
    <row r="106" spans="2:5" ht="24.95" customHeight="1">
      <c r="B106" s="1042" t="s">
        <v>208</v>
      </c>
      <c r="C106" s="1042"/>
      <c r="D106" s="1042"/>
      <c r="E106" s="1042"/>
    </row>
    <row r="107" spans="2:5" s="133" customFormat="1" ht="24.95" customHeight="1">
      <c r="B107" s="126">
        <v>72</v>
      </c>
      <c r="C107" s="160" t="s">
        <v>1308</v>
      </c>
      <c r="D107" s="128">
        <v>56160.164560000005</v>
      </c>
      <c r="E107" s="161"/>
    </row>
    <row r="108" spans="2:5" s="133" customFormat="1" ht="24.95" customHeight="1">
      <c r="B108" s="130">
        <v>73</v>
      </c>
      <c r="C108" s="135" t="s">
        <v>209</v>
      </c>
      <c r="D108" s="132">
        <v>338625.08382</v>
      </c>
      <c r="E108" s="136"/>
    </row>
    <row r="109" spans="2:5" s="133" customFormat="1" ht="20.100000000000001" customHeight="1">
      <c r="B109" s="130">
        <v>74</v>
      </c>
      <c r="C109" s="135" t="s">
        <v>21</v>
      </c>
      <c r="D109" s="132">
        <v>0</v>
      </c>
      <c r="E109" s="136"/>
    </row>
    <row r="110" spans="2:5" s="133" customFormat="1" ht="24.95" customHeight="1" thickBot="1">
      <c r="B110" s="139">
        <v>75</v>
      </c>
      <c r="C110" s="148" t="s">
        <v>1309</v>
      </c>
      <c r="D110" s="141">
        <v>483691.81364000001</v>
      </c>
      <c r="E110" s="154"/>
    </row>
    <row r="111" spans="2:5" ht="24.95" customHeight="1">
      <c r="B111" s="1042" t="s">
        <v>210</v>
      </c>
      <c r="C111" s="1042"/>
      <c r="D111" s="1042"/>
      <c r="E111" s="1042"/>
    </row>
    <row r="112" spans="2:5" s="133" customFormat="1" ht="20.100000000000001" customHeight="1">
      <c r="B112" s="126">
        <v>76</v>
      </c>
      <c r="C112" s="160" t="s">
        <v>211</v>
      </c>
      <c r="D112" s="128"/>
      <c r="E112" s="161"/>
    </row>
    <row r="113" spans="2:5" s="133" customFormat="1" ht="20.100000000000001" customHeight="1">
      <c r="B113" s="130">
        <v>77</v>
      </c>
      <c r="C113" s="135" t="s">
        <v>212</v>
      </c>
      <c r="D113" s="132">
        <v>166370.19195350003</v>
      </c>
      <c r="E113" s="136"/>
    </row>
    <row r="114" spans="2:5" s="133" customFormat="1" ht="20.100000000000001" customHeight="1">
      <c r="B114" s="130">
        <v>78</v>
      </c>
      <c r="C114" s="135" t="s">
        <v>213</v>
      </c>
      <c r="D114" s="132">
        <v>28184.95968</v>
      </c>
      <c r="E114" s="136"/>
    </row>
    <row r="115" spans="2:5" s="133" customFormat="1" ht="20.100000000000001" customHeight="1" thickBot="1">
      <c r="B115" s="139">
        <v>79</v>
      </c>
      <c r="C115" s="148" t="s">
        <v>214</v>
      </c>
      <c r="D115" s="141">
        <v>145530.90746520003</v>
      </c>
      <c r="E115" s="154"/>
    </row>
    <row r="116" spans="2:5" ht="24.95" customHeight="1">
      <c r="B116" s="1042" t="s">
        <v>215</v>
      </c>
      <c r="C116" s="1042"/>
      <c r="D116" s="1042"/>
      <c r="E116" s="1042"/>
    </row>
    <row r="117" spans="2:5" s="133" customFormat="1" ht="20.100000000000001" customHeight="1">
      <c r="B117" s="126">
        <v>80</v>
      </c>
      <c r="C117" s="160" t="s">
        <v>216</v>
      </c>
      <c r="D117" s="128"/>
      <c r="E117" s="161"/>
    </row>
    <row r="118" spans="2:5" s="133" customFormat="1" ht="20.100000000000001" customHeight="1">
      <c r="B118" s="130">
        <v>81</v>
      </c>
      <c r="C118" s="135" t="s">
        <v>217</v>
      </c>
      <c r="D118" s="132"/>
      <c r="E118" s="136"/>
    </row>
    <row r="119" spans="2:5" s="133" customFormat="1" ht="20.100000000000001" customHeight="1">
      <c r="B119" s="130">
        <v>82</v>
      </c>
      <c r="C119" s="135" t="s">
        <v>218</v>
      </c>
      <c r="D119" s="132"/>
      <c r="E119" s="136"/>
    </row>
    <row r="120" spans="2:5" s="133" customFormat="1" ht="20.100000000000001" customHeight="1">
      <c r="B120" s="130">
        <v>83</v>
      </c>
      <c r="C120" s="135" t="s">
        <v>219</v>
      </c>
      <c r="D120" s="132"/>
      <c r="E120" s="136"/>
    </row>
    <row r="121" spans="2:5" s="133" customFormat="1" ht="20.100000000000001" customHeight="1">
      <c r="B121" s="130">
        <v>84</v>
      </c>
      <c r="C121" s="135" t="s">
        <v>220</v>
      </c>
      <c r="D121" s="132"/>
      <c r="E121" s="136"/>
    </row>
    <row r="122" spans="2:5" s="133" customFormat="1" ht="20.100000000000001" customHeight="1">
      <c r="B122" s="130">
        <v>85</v>
      </c>
      <c r="C122" s="135" t="s">
        <v>221</v>
      </c>
      <c r="D122" s="132"/>
      <c r="E122" s="136"/>
    </row>
    <row r="123" spans="2:5">
      <c r="B123" s="119"/>
      <c r="C123" s="116"/>
      <c r="D123" s="116"/>
      <c r="E123" s="116"/>
    </row>
    <row r="124" spans="2:5">
      <c r="B124" s="119"/>
      <c r="C124" s="116"/>
      <c r="D124" s="116"/>
      <c r="E124" s="116"/>
    </row>
    <row r="125" spans="2:5">
      <c r="B125" s="120"/>
      <c r="C125" s="116"/>
      <c r="D125" s="116"/>
      <c r="E125" s="116"/>
    </row>
    <row r="126" spans="2:5">
      <c r="B126" s="120"/>
      <c r="C126" s="116"/>
      <c r="D126" s="116"/>
      <c r="E126" s="116"/>
    </row>
    <row r="127" spans="2:5">
      <c r="B127" s="120"/>
      <c r="C127" s="116"/>
      <c r="D127" s="116"/>
      <c r="E127" s="116"/>
    </row>
    <row r="128" spans="2:5">
      <c r="B128" s="120"/>
      <c r="C128" s="116"/>
      <c r="D128" s="116"/>
      <c r="E128" s="116"/>
    </row>
    <row r="129" spans="2:5">
      <c r="B129" s="116"/>
      <c r="C129" s="116"/>
      <c r="D129" s="116"/>
      <c r="E129" s="116"/>
    </row>
    <row r="130" spans="2:5">
      <c r="B130" s="116"/>
      <c r="C130" s="116"/>
      <c r="D130" s="116"/>
      <c r="E130" s="116"/>
    </row>
    <row r="131" spans="2:5">
      <c r="B131" s="116"/>
      <c r="C131" s="116"/>
      <c r="D131" s="116"/>
      <c r="E131" s="116"/>
    </row>
    <row r="132" spans="2:5">
      <c r="B132" s="116"/>
      <c r="C132" s="116"/>
      <c r="D132" s="116"/>
      <c r="E132" s="116"/>
    </row>
    <row r="133" spans="2:5">
      <c r="B133" s="116"/>
      <c r="C133" s="116"/>
      <c r="D133" s="116"/>
      <c r="E133" s="116"/>
    </row>
    <row r="134" spans="2:5">
      <c r="B134" s="116"/>
      <c r="C134" s="116"/>
      <c r="D134" s="116"/>
      <c r="E134" s="116"/>
    </row>
    <row r="135" spans="2:5">
      <c r="B135" s="116"/>
      <c r="C135" s="116"/>
      <c r="D135" s="116"/>
      <c r="E135" s="116"/>
    </row>
    <row r="136" spans="2:5">
      <c r="B136" s="116"/>
      <c r="C136" s="116"/>
      <c r="D136" s="116"/>
      <c r="E136" s="116"/>
    </row>
    <row r="137" spans="2:5">
      <c r="B137" s="116"/>
      <c r="C137" s="116"/>
      <c r="D137" s="116"/>
      <c r="E137" s="116"/>
    </row>
    <row r="138" spans="2:5">
      <c r="B138" s="116"/>
      <c r="C138" s="116"/>
      <c r="D138" s="116"/>
      <c r="E138" s="116"/>
    </row>
    <row r="139" spans="2:5">
      <c r="B139" s="116"/>
      <c r="C139" s="116"/>
      <c r="D139" s="116"/>
      <c r="E139" s="116"/>
    </row>
    <row r="140" spans="2:5">
      <c r="B140" s="116"/>
      <c r="C140" s="116"/>
      <c r="D140" s="116"/>
      <c r="E140" s="116"/>
    </row>
    <row r="141" spans="2:5">
      <c r="B141" s="116"/>
      <c r="C141" s="116"/>
      <c r="D141" s="116"/>
      <c r="E141" s="116"/>
    </row>
    <row r="142" spans="2:5">
      <c r="B142" s="116"/>
      <c r="C142" s="116"/>
      <c r="D142" s="116"/>
      <c r="E142" s="116"/>
    </row>
    <row r="143" spans="2:5">
      <c r="B143" s="116"/>
      <c r="C143" s="116"/>
      <c r="D143" s="116"/>
      <c r="E143" s="116"/>
    </row>
    <row r="144" spans="2:5">
      <c r="B144" s="116"/>
      <c r="C144" s="116"/>
      <c r="D144" s="116"/>
      <c r="E144" s="116"/>
    </row>
    <row r="145" spans="2:5">
      <c r="B145" s="116"/>
      <c r="C145" s="116"/>
      <c r="D145" s="116"/>
      <c r="E145" s="116"/>
    </row>
    <row r="146" spans="2:5">
      <c r="B146" s="116"/>
      <c r="C146" s="116"/>
      <c r="D146" s="116"/>
      <c r="E146" s="116"/>
    </row>
  </sheetData>
  <mergeCells count="11">
    <mergeCell ref="B78:E78"/>
    <mergeCell ref="B5:E5"/>
    <mergeCell ref="B17:E17"/>
    <mergeCell ref="B48:E48"/>
    <mergeCell ref="B58:E58"/>
    <mergeCell ref="B69:E69"/>
    <mergeCell ref="B111:E111"/>
    <mergeCell ref="B116:E116"/>
    <mergeCell ref="B91:E91"/>
    <mergeCell ref="B102:E102"/>
    <mergeCell ref="B106:E106"/>
  </mergeCells>
  <hyperlinks>
    <hyperlink ref="F1" location="Índice!A1" display="Voltar ao Índice" xr:uid="{103B1126-AEF7-4B37-BBAB-8BFD2601FAA7}"/>
  </hyperlinks>
  <pageMargins left="0.23622047244094491" right="0.23622047244094491" top="0.74803149606299213" bottom="0.74803149606299213" header="0.31496062992125984" footer="0.31496062992125984"/>
  <pageSetup paperSize="9" scale="75" orientation="landscape" r:id="rId1"/>
  <headerFooter>
    <oddHeader>&amp;CPT
Anexo VII</oddHeader>
    <oddFooter>&amp;C&amp;P</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EAA6B6-24B1-4A28-AFA0-A48F318D9E40}">
  <sheetPr>
    <pageSetUpPr autoPageBreaks="0" fitToPage="1"/>
  </sheetPr>
  <dimension ref="A1:K13"/>
  <sheetViews>
    <sheetView showGridLines="0" zoomScale="90" zoomScaleNormal="90" zoomScaleSheetLayoutView="100" zoomScalePageLayoutView="60" workbookViewId="0">
      <selection activeCell="M23" sqref="M23"/>
    </sheetView>
  </sheetViews>
  <sheetFormatPr defaultColWidth="9.140625" defaultRowHeight="14.25"/>
  <cols>
    <col min="1" max="1" width="4.7109375" style="5" customWidth="1"/>
    <col min="2" max="2" width="6.28515625" style="5" customWidth="1"/>
    <col min="3" max="3" width="43.85546875" style="5" customWidth="1"/>
    <col min="4" max="8" width="18.42578125" style="5" customWidth="1"/>
    <col min="9" max="9" width="7.42578125" style="807" customWidth="1"/>
    <col min="10" max="10" width="17.7109375" style="5" customWidth="1"/>
    <col min="11" max="16384" width="9.140625" style="5"/>
  </cols>
  <sheetData>
    <row r="1" spans="1:11" ht="21" customHeight="1">
      <c r="A1" s="24"/>
      <c r="C1" s="3" t="s">
        <v>606</v>
      </c>
      <c r="D1" s="26"/>
      <c r="E1" s="26"/>
      <c r="F1" s="26"/>
      <c r="G1" s="26"/>
      <c r="H1" s="26"/>
      <c r="I1" s="806"/>
      <c r="J1" s="84" t="s">
        <v>922</v>
      </c>
      <c r="K1" s="23"/>
    </row>
    <row r="2" spans="1:11">
      <c r="C2" s="116" t="s">
        <v>1094</v>
      </c>
    </row>
    <row r="4" spans="1:11" s="118" customFormat="1" ht="24.95" customHeight="1">
      <c r="A4" s="133"/>
      <c r="C4" s="303"/>
      <c r="D4" s="375" t="s">
        <v>607</v>
      </c>
      <c r="E4" s="375" t="s">
        <v>608</v>
      </c>
      <c r="F4" s="919"/>
      <c r="G4" s="919"/>
      <c r="H4" s="919"/>
      <c r="I4" s="920"/>
      <c r="J4" s="303"/>
      <c r="K4" s="303"/>
    </row>
    <row r="5" spans="1:11" s="118" customFormat="1" ht="24.95" customHeight="1">
      <c r="A5" s="133"/>
      <c r="C5" s="303"/>
      <c r="D5" s="921"/>
      <c r="E5" s="921"/>
      <c r="F5" s="375" t="s">
        <v>1317</v>
      </c>
      <c r="G5" s="375" t="s">
        <v>1318</v>
      </c>
      <c r="H5" s="922"/>
      <c r="I5" s="921"/>
      <c r="J5" s="303"/>
      <c r="K5" s="303"/>
    </row>
    <row r="6" spans="1:11" s="118" customFormat="1" ht="24.95" customHeight="1">
      <c r="A6" s="133"/>
      <c r="C6" s="303"/>
      <c r="D6" s="921"/>
      <c r="E6" s="921"/>
      <c r="F6" s="921"/>
      <c r="G6" s="921"/>
      <c r="H6" s="375" t="s">
        <v>1319</v>
      </c>
      <c r="I6" s="921"/>
      <c r="J6" s="303"/>
      <c r="K6" s="303"/>
    </row>
    <row r="7" spans="1:11" s="118" customFormat="1" ht="20.100000000000001" customHeight="1" thickBot="1">
      <c r="A7" s="133"/>
      <c r="B7" s="923"/>
      <c r="C7" s="887"/>
      <c r="D7" s="889" t="s">
        <v>4</v>
      </c>
      <c r="E7" s="889" t="s">
        <v>5</v>
      </c>
      <c r="F7" s="889" t="s">
        <v>6</v>
      </c>
      <c r="G7" s="889" t="s">
        <v>41</v>
      </c>
      <c r="H7" s="889" t="s">
        <v>42</v>
      </c>
      <c r="I7" s="924"/>
      <c r="J7" s="303"/>
      <c r="K7" s="303"/>
    </row>
    <row r="8" spans="1:11" s="191" customFormat="1" ht="20.100000000000001" customHeight="1">
      <c r="B8" s="926">
        <v>1</v>
      </c>
      <c r="C8" s="901" t="s">
        <v>474</v>
      </c>
      <c r="D8" s="421">
        <v>23413632.128359992</v>
      </c>
      <c r="E8" s="421">
        <v>41977524.395480007</v>
      </c>
      <c r="F8" s="421">
        <v>33992267.254520006</v>
      </c>
      <c r="G8" s="421">
        <v>7985257.1409600005</v>
      </c>
      <c r="H8" s="421">
        <v>0</v>
      </c>
      <c r="I8" s="808"/>
      <c r="J8" s="289"/>
      <c r="K8" s="289"/>
    </row>
    <row r="9" spans="1:11" s="191" customFormat="1" ht="20.100000000000001" customHeight="1">
      <c r="B9" s="927">
        <v>2</v>
      </c>
      <c r="C9" s="905" t="s">
        <v>609</v>
      </c>
      <c r="D9" s="422">
        <v>21215865.79239</v>
      </c>
      <c r="E9" s="422">
        <v>666029.63929000008</v>
      </c>
      <c r="F9" s="422">
        <v>134715.73750999998</v>
      </c>
      <c r="G9" s="422">
        <v>531313.90177999996</v>
      </c>
      <c r="H9" s="804"/>
      <c r="I9" s="808"/>
      <c r="J9" s="289"/>
      <c r="K9" s="289"/>
    </row>
    <row r="10" spans="1:11" s="191" customFormat="1" ht="20.100000000000001" customHeight="1">
      <c r="B10" s="927">
        <v>3</v>
      </c>
      <c r="C10" s="905" t="s">
        <v>40</v>
      </c>
      <c r="D10" s="422">
        <v>44629497.920749992</v>
      </c>
      <c r="E10" s="422">
        <v>42643554.034770004</v>
      </c>
      <c r="F10" s="422">
        <v>34126982.992030002</v>
      </c>
      <c r="G10" s="422">
        <v>8516571.0427400004</v>
      </c>
      <c r="H10" s="422">
        <v>0</v>
      </c>
      <c r="I10" s="808"/>
      <c r="J10" s="289"/>
      <c r="K10" s="289"/>
    </row>
    <row r="11" spans="1:11" s="191" customFormat="1" ht="20.100000000000001" customHeight="1">
      <c r="B11" s="927">
        <v>4</v>
      </c>
      <c r="C11" s="905" t="s">
        <v>610</v>
      </c>
      <c r="D11" s="422">
        <v>1481087.3053000004</v>
      </c>
      <c r="E11" s="422">
        <v>1026644.7274799999</v>
      </c>
      <c r="F11" s="422">
        <v>879472.49993999989</v>
      </c>
      <c r="G11" s="422">
        <v>147172.22753999999</v>
      </c>
      <c r="H11" s="422">
        <v>0</v>
      </c>
      <c r="I11" s="808"/>
      <c r="J11" s="289"/>
      <c r="K11" s="289"/>
    </row>
    <row r="12" spans="1:11" s="191" customFormat="1" ht="20.100000000000001" customHeight="1" thickBot="1">
      <c r="B12" s="928" t="s">
        <v>353</v>
      </c>
      <c r="C12" s="925" t="s">
        <v>611</v>
      </c>
      <c r="D12" s="649">
        <v>1480890.0153447392</v>
      </c>
      <c r="E12" s="649">
        <v>1026644.7273952612</v>
      </c>
      <c r="F12" s="805"/>
      <c r="G12" s="805"/>
      <c r="H12" s="805"/>
      <c r="I12" s="808"/>
      <c r="J12" s="289"/>
      <c r="K12" s="289"/>
    </row>
    <row r="13" spans="1:11">
      <c r="C13" s="15"/>
    </row>
  </sheetData>
  <hyperlinks>
    <hyperlink ref="J1" location="Índice!A1" display="Voltar ao Índice" xr:uid="{4C5691A0-4005-425D-B683-F1CEC083F16E}"/>
  </hyperlinks>
  <pageMargins left="0.70866141732283472" right="0.70866141732283472" top="0.74803149606299213" bottom="0.74803149606299213" header="0.31496062992125984" footer="0.31496062992125984"/>
  <pageSetup paperSize="9" scale="69" orientation="landscape" r:id="rId1"/>
  <headerFooter>
    <oddHeader>&amp;CPT
Anexo XVII</oddHeader>
    <oddFooter>&amp;C&amp;P</oddFooter>
    <evenHeader>&amp;L&amp;"Times New Roman,Regular"&amp;12&amp;K000000Banco Central da Irlanda - RESTRITO</evenHeader>
    <firstHeader>&amp;L&amp;"Times New Roman,Regular"&amp;12&amp;K000000Banco Central da Irlanda - RESTRITO</first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CDB0AA-3959-40CE-A6F8-6A90EED00072}">
  <sheetPr>
    <pageSetUpPr fitToPage="1"/>
  </sheetPr>
  <dimension ref="B1:J24"/>
  <sheetViews>
    <sheetView showGridLines="0" zoomScale="90" zoomScaleNormal="90" zoomScalePageLayoutView="50" workbookViewId="0">
      <selection activeCell="M23" sqref="M23"/>
    </sheetView>
  </sheetViews>
  <sheetFormatPr defaultColWidth="8.7109375" defaultRowHeight="14.25"/>
  <cols>
    <col min="1" max="1" width="4.7109375" style="5" customWidth="1"/>
    <col min="2" max="2" width="4.42578125" style="5" customWidth="1"/>
    <col min="3" max="3" width="49" style="5" customWidth="1"/>
    <col min="4" max="9" width="23.42578125" style="5" customWidth="1"/>
    <col min="10" max="10" width="16.42578125" style="5" customWidth="1"/>
    <col min="11" max="16384" width="8.7109375" style="5"/>
  </cols>
  <sheetData>
    <row r="1" spans="2:10" ht="18">
      <c r="C1" s="3" t="s">
        <v>612</v>
      </c>
      <c r="J1" s="65"/>
    </row>
    <row r="2" spans="2:10" ht="12.6" customHeight="1">
      <c r="C2" s="116" t="s">
        <v>1094</v>
      </c>
      <c r="J2" s="84" t="s">
        <v>922</v>
      </c>
    </row>
    <row r="4" spans="2:10" s="118" customFormat="1" ht="27.95" customHeight="1">
      <c r="B4" s="227"/>
      <c r="C4" s="1065" t="s">
        <v>614</v>
      </c>
      <c r="D4" s="1070" t="s">
        <v>615</v>
      </c>
      <c r="E4" s="1070"/>
      <c r="F4" s="1070" t="s">
        <v>616</v>
      </c>
      <c r="G4" s="1070"/>
      <c r="H4" s="1070" t="s">
        <v>617</v>
      </c>
      <c r="I4" s="1070"/>
    </row>
    <row r="5" spans="2:10" s="118" customFormat="1" ht="27.95" customHeight="1">
      <c r="B5" s="200"/>
      <c r="C5" s="1065"/>
      <c r="D5" s="369" t="s">
        <v>545</v>
      </c>
      <c r="E5" s="369" t="s">
        <v>304</v>
      </c>
      <c r="F5" s="369" t="s">
        <v>545</v>
      </c>
      <c r="G5" s="369" t="s">
        <v>304</v>
      </c>
      <c r="H5" s="369" t="s">
        <v>618</v>
      </c>
      <c r="I5" s="369" t="s">
        <v>619</v>
      </c>
    </row>
    <row r="6" spans="2:10" s="118" customFormat="1" ht="20.100000000000001" customHeight="1" thickBot="1">
      <c r="B6" s="406"/>
      <c r="C6" s="1067"/>
      <c r="D6" s="377" t="s">
        <v>4</v>
      </c>
      <c r="E6" s="377" t="s">
        <v>5</v>
      </c>
      <c r="F6" s="377" t="s">
        <v>6</v>
      </c>
      <c r="G6" s="377" t="s">
        <v>41</v>
      </c>
      <c r="H6" s="377" t="s">
        <v>42</v>
      </c>
      <c r="I6" s="377" t="s">
        <v>97</v>
      </c>
    </row>
    <row r="7" spans="2:10" s="191" customFormat="1" ht="20.100000000000001" customHeight="1">
      <c r="B7" s="204">
        <v>1</v>
      </c>
      <c r="C7" s="345" t="s">
        <v>620</v>
      </c>
      <c r="D7" s="415">
        <v>24004306.97047</v>
      </c>
      <c r="E7" s="415">
        <v>465775.26419000002</v>
      </c>
      <c r="F7" s="415">
        <v>28626538.580570001</v>
      </c>
      <c r="G7" s="415">
        <v>267428.28610999999</v>
      </c>
      <c r="H7" s="415">
        <v>1869302.21548</v>
      </c>
      <c r="I7" s="408">
        <f>H7/(F7+G7)</f>
        <v>6.4695243270166736E-2</v>
      </c>
    </row>
    <row r="8" spans="2:10" s="191" customFormat="1" ht="20.100000000000001" customHeight="1">
      <c r="B8" s="207">
        <v>2</v>
      </c>
      <c r="C8" s="409" t="s">
        <v>621</v>
      </c>
      <c r="D8" s="416">
        <v>1003405.4513899999</v>
      </c>
      <c r="E8" s="416">
        <v>120148.17143</v>
      </c>
      <c r="F8" s="416">
        <v>719413.93436000007</v>
      </c>
      <c r="G8" s="416">
        <v>2754.1398399999998</v>
      </c>
      <c r="H8" s="416">
        <v>144433.62353000001</v>
      </c>
      <c r="I8" s="410">
        <f t="shared" ref="I8:I23" si="0">H8/(F8+G8)</f>
        <v>0.20000001203320988</v>
      </c>
    </row>
    <row r="9" spans="2:10" s="191" customFormat="1" ht="20.100000000000001" customHeight="1">
      <c r="B9" s="207">
        <v>3</v>
      </c>
      <c r="C9" s="409" t="s">
        <v>622</v>
      </c>
      <c r="D9" s="416">
        <v>356612.63380000001</v>
      </c>
      <c r="E9" s="416">
        <v>75102.611669999998</v>
      </c>
      <c r="F9" s="416">
        <v>356252.02016000001</v>
      </c>
      <c r="G9" s="416">
        <v>7067.50756</v>
      </c>
      <c r="H9" s="416">
        <v>363027.19885000004</v>
      </c>
      <c r="I9" s="410">
        <f t="shared" si="0"/>
        <v>0.99919539455576623</v>
      </c>
    </row>
    <row r="10" spans="2:10" s="191" customFormat="1" ht="20.100000000000001" customHeight="1">
      <c r="B10" s="207">
        <v>4</v>
      </c>
      <c r="C10" s="409" t="s">
        <v>623</v>
      </c>
      <c r="D10" s="416">
        <v>16443.980660000001</v>
      </c>
      <c r="E10" s="416">
        <v>0</v>
      </c>
      <c r="F10" s="416">
        <v>16443.980660000001</v>
      </c>
      <c r="G10" s="416">
        <v>0</v>
      </c>
      <c r="H10" s="416">
        <v>0</v>
      </c>
      <c r="I10" s="410">
        <f t="shared" si="0"/>
        <v>0</v>
      </c>
    </row>
    <row r="11" spans="2:10" s="191" customFormat="1" ht="20.100000000000001" customHeight="1">
      <c r="B11" s="207">
        <v>5</v>
      </c>
      <c r="C11" s="409" t="s">
        <v>624</v>
      </c>
      <c r="D11" s="207"/>
      <c r="E11" s="207"/>
      <c r="F11" s="207"/>
      <c r="G11" s="207"/>
      <c r="H11" s="207"/>
      <c r="I11" s="411"/>
    </row>
    <row r="12" spans="2:10" s="191" customFormat="1" ht="20.100000000000001" customHeight="1">
      <c r="B12" s="207">
        <v>6</v>
      </c>
      <c r="C12" s="409" t="s">
        <v>358</v>
      </c>
      <c r="D12" s="416">
        <v>1391079.86625</v>
      </c>
      <c r="E12" s="416">
        <v>800855.81751999992</v>
      </c>
      <c r="F12" s="416">
        <v>1417181.23052</v>
      </c>
      <c r="G12" s="416">
        <v>28510.769239999998</v>
      </c>
      <c r="H12" s="416">
        <v>514860.16297</v>
      </c>
      <c r="I12" s="410">
        <f t="shared" si="0"/>
        <v>0.35613406109701939</v>
      </c>
    </row>
    <row r="13" spans="2:10" s="191" customFormat="1" ht="20.100000000000001" customHeight="1">
      <c r="B13" s="207">
        <v>7</v>
      </c>
      <c r="C13" s="409" t="s">
        <v>364</v>
      </c>
      <c r="D13" s="416">
        <v>5241997.5876599997</v>
      </c>
      <c r="E13" s="416">
        <v>3518914.2039000001</v>
      </c>
      <c r="F13" s="416">
        <v>4596676.2757299999</v>
      </c>
      <c r="G13" s="416">
        <v>351645.50661000004</v>
      </c>
      <c r="H13" s="416">
        <v>4623609.6627300009</v>
      </c>
      <c r="I13" s="410">
        <f t="shared" si="0"/>
        <v>0.93437934437310455</v>
      </c>
    </row>
    <row r="14" spans="2:10" s="191" customFormat="1" ht="20.100000000000001" customHeight="1">
      <c r="B14" s="207">
        <v>8</v>
      </c>
      <c r="C14" s="409" t="s">
        <v>625</v>
      </c>
      <c r="D14" s="416">
        <v>5862343.5241</v>
      </c>
      <c r="E14" s="416">
        <v>622420.70591000002</v>
      </c>
      <c r="F14" s="416">
        <v>5683568.9460399998</v>
      </c>
      <c r="G14" s="416">
        <v>2923.0514700000003</v>
      </c>
      <c r="H14" s="416">
        <v>4158329.4436600003</v>
      </c>
      <c r="I14" s="410">
        <f t="shared" si="0"/>
        <v>0.73126445011807784</v>
      </c>
    </row>
    <row r="15" spans="2:10" s="191" customFormat="1" ht="20.100000000000001" customHeight="1">
      <c r="B15" s="207">
        <v>9</v>
      </c>
      <c r="C15" s="409" t="s">
        <v>626</v>
      </c>
      <c r="D15" s="416">
        <v>1857091.0244799999</v>
      </c>
      <c r="E15" s="416">
        <v>205301.72884</v>
      </c>
      <c r="F15" s="416">
        <v>1772495.6631099998</v>
      </c>
      <c r="G15" s="416">
        <v>64879.434639999999</v>
      </c>
      <c r="H15" s="416">
        <v>884136.75662</v>
      </c>
      <c r="I15" s="410">
        <f t="shared" si="0"/>
        <v>0.481195569539769</v>
      </c>
    </row>
    <row r="16" spans="2:10" s="191" customFormat="1" ht="20.100000000000001" customHeight="1">
      <c r="B16" s="207">
        <v>10</v>
      </c>
      <c r="C16" s="409" t="s">
        <v>366</v>
      </c>
      <c r="D16" s="416">
        <v>435309.39944000001</v>
      </c>
      <c r="E16" s="416">
        <v>63292.33597</v>
      </c>
      <c r="F16" s="416">
        <v>416610.63232999999</v>
      </c>
      <c r="G16" s="416">
        <v>10979.448460000001</v>
      </c>
      <c r="H16" s="416">
        <v>476790.42873000004</v>
      </c>
      <c r="I16" s="410">
        <f t="shared" si="0"/>
        <v>1.1150642873873484</v>
      </c>
    </row>
    <row r="17" spans="2:9" s="191" customFormat="1" ht="20.100000000000001" customHeight="1">
      <c r="B17" s="207">
        <v>11</v>
      </c>
      <c r="C17" s="409" t="s">
        <v>627</v>
      </c>
      <c r="D17" s="416">
        <v>5424.5494400000007</v>
      </c>
      <c r="E17" s="416">
        <v>6405.2715099999996</v>
      </c>
      <c r="F17" s="416">
        <v>5424.5494400000007</v>
      </c>
      <c r="G17" s="416">
        <v>1381.3563899999999</v>
      </c>
      <c r="H17" s="416">
        <v>10208.85873</v>
      </c>
      <c r="I17" s="410">
        <f t="shared" si="0"/>
        <v>1.4999999977960317</v>
      </c>
    </row>
    <row r="18" spans="2:9" s="191" customFormat="1" ht="20.100000000000001" customHeight="1">
      <c r="B18" s="207">
        <v>12</v>
      </c>
      <c r="C18" s="409" t="s">
        <v>352</v>
      </c>
      <c r="D18" s="207"/>
      <c r="E18" s="207"/>
      <c r="F18" s="207"/>
      <c r="G18" s="207"/>
      <c r="H18" s="207"/>
      <c r="I18" s="411"/>
    </row>
    <row r="19" spans="2:9" s="191" customFormat="1" ht="20.100000000000001" customHeight="1">
      <c r="B19" s="207">
        <v>13</v>
      </c>
      <c r="C19" s="409" t="s">
        <v>628</v>
      </c>
      <c r="D19" s="207"/>
      <c r="E19" s="207"/>
      <c r="F19" s="207"/>
      <c r="G19" s="207"/>
      <c r="H19" s="207"/>
      <c r="I19" s="411"/>
    </row>
    <row r="20" spans="2:9" s="191" customFormat="1" ht="20.100000000000001" customHeight="1">
      <c r="B20" s="207">
        <v>14</v>
      </c>
      <c r="C20" s="409" t="s">
        <v>629</v>
      </c>
      <c r="D20" s="416">
        <v>114965.53595999999</v>
      </c>
      <c r="E20" s="416">
        <v>0</v>
      </c>
      <c r="F20" s="416">
        <v>114965.53595999999</v>
      </c>
      <c r="G20" s="416">
        <v>0</v>
      </c>
      <c r="H20" s="416">
        <v>94074.020170000003</v>
      </c>
      <c r="I20" s="410">
        <f t="shared" si="0"/>
        <v>0.81828018618319853</v>
      </c>
    </row>
    <row r="21" spans="2:9" s="191" customFormat="1" ht="20.100000000000001" customHeight="1">
      <c r="B21" s="207">
        <v>15</v>
      </c>
      <c r="C21" s="409" t="s">
        <v>100</v>
      </c>
      <c r="D21" s="416">
        <v>7922.5417200000002</v>
      </c>
      <c r="E21" s="416">
        <v>0</v>
      </c>
      <c r="F21" s="416">
        <v>7922.5417200000002</v>
      </c>
      <c r="G21" s="416">
        <v>0</v>
      </c>
      <c r="H21" s="416">
        <v>17633.465029999999</v>
      </c>
      <c r="I21" s="410">
        <f t="shared" si="0"/>
        <v>2.22573331302066</v>
      </c>
    </row>
    <row r="22" spans="2:9" s="191" customFormat="1" ht="20.100000000000001" customHeight="1">
      <c r="B22" s="412">
        <v>16</v>
      </c>
      <c r="C22" s="413" t="s">
        <v>630</v>
      </c>
      <c r="D22" s="417">
        <v>39242.360189999999</v>
      </c>
      <c r="E22" s="417">
        <v>0</v>
      </c>
      <c r="F22" s="417">
        <v>39242.360189999999</v>
      </c>
      <c r="G22" s="417">
        <v>0</v>
      </c>
      <c r="H22" s="417">
        <v>39242.360189999999</v>
      </c>
      <c r="I22" s="414">
        <f t="shared" si="0"/>
        <v>1</v>
      </c>
    </row>
    <row r="23" spans="2:9" s="118" customFormat="1" ht="20.100000000000001" customHeight="1" thickBot="1">
      <c r="B23" s="280">
        <v>17</v>
      </c>
      <c r="C23" s="332" t="s">
        <v>631</v>
      </c>
      <c r="D23" s="418">
        <v>40336145.425550006</v>
      </c>
      <c r="E23" s="418">
        <v>5878216.11094</v>
      </c>
      <c r="F23" s="418">
        <v>43772736.25079</v>
      </c>
      <c r="G23" s="418">
        <v>737569.50029999996</v>
      </c>
      <c r="H23" s="418">
        <v>13195648.19668</v>
      </c>
      <c r="I23" s="407">
        <f t="shared" si="0"/>
        <v>0.296462762365025</v>
      </c>
    </row>
    <row r="24" spans="2:9" s="118" customFormat="1" ht="20.100000000000001" customHeight="1"/>
  </sheetData>
  <mergeCells count="4">
    <mergeCell ref="C4:C6"/>
    <mergeCell ref="D4:E4"/>
    <mergeCell ref="F4:G4"/>
    <mergeCell ref="H4:I4"/>
  </mergeCells>
  <hyperlinks>
    <hyperlink ref="J2" location="Índice!A1" display="Voltar ao Índice" xr:uid="{126640E3-882E-4AAD-8E31-7954C9C8848C}"/>
  </hyperlinks>
  <pageMargins left="0.70866141732283472" right="0.70866141732283472" top="0.74803149606299213" bottom="0.74803149606299213" header="0.31496062992125984" footer="0.31496062992125984"/>
  <pageSetup paperSize="9" scale="57" fitToHeight="0" orientation="landscape" r:id="rId1"/>
  <headerFooter>
    <oddHeader>&amp;CPT
Anexo XIX</oddHeader>
    <oddFooter>&amp;C&amp;P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2A1D7B-44B2-4514-90DF-631D8816EB22}">
  <sheetPr>
    <pageSetUpPr fitToPage="1"/>
  </sheetPr>
  <dimension ref="B1:U28"/>
  <sheetViews>
    <sheetView showGridLines="0" zoomScale="90" zoomScaleNormal="90" zoomScalePageLayoutView="70" workbookViewId="0">
      <selection activeCell="M23" sqref="M23"/>
    </sheetView>
  </sheetViews>
  <sheetFormatPr defaultColWidth="8.7109375" defaultRowHeight="14.25"/>
  <cols>
    <col min="1" max="1" width="4.7109375" style="5" customWidth="1"/>
    <col min="2" max="2" width="3.85546875" style="5" customWidth="1"/>
    <col min="3" max="3" width="64.5703125" style="5" customWidth="1"/>
    <col min="4" max="20" width="11.7109375" style="5" customWidth="1"/>
    <col min="21" max="21" width="11.85546875" style="5" customWidth="1"/>
    <col min="22" max="16384" width="8.7109375" style="5"/>
  </cols>
  <sheetData>
    <row r="1" spans="2:21" ht="24">
      <c r="C1" s="3" t="s">
        <v>613</v>
      </c>
      <c r="U1" s="84" t="s">
        <v>922</v>
      </c>
    </row>
    <row r="2" spans="2:21">
      <c r="C2" s="116" t="s">
        <v>1094</v>
      </c>
    </row>
    <row r="3" spans="2:21" s="6" customFormat="1" ht="12.75"/>
    <row r="4" spans="2:21" s="106" customFormat="1" ht="20.100000000000001" customHeight="1">
      <c r="B4" s="227"/>
      <c r="C4" s="1065" t="s">
        <v>614</v>
      </c>
      <c r="D4" s="1076" t="s">
        <v>632</v>
      </c>
      <c r="E4" s="1076"/>
      <c r="F4" s="1076"/>
      <c r="G4" s="1076"/>
      <c r="H4" s="1076"/>
      <c r="I4" s="1076"/>
      <c r="J4" s="1076"/>
      <c r="K4" s="1076"/>
      <c r="L4" s="1076"/>
      <c r="M4" s="1076"/>
      <c r="N4" s="1076"/>
      <c r="O4" s="1076"/>
      <c r="P4" s="1076"/>
      <c r="Q4" s="1076"/>
      <c r="R4" s="1076"/>
      <c r="S4" s="1078" t="s">
        <v>40</v>
      </c>
      <c r="T4" s="1078" t="s">
        <v>633</v>
      </c>
    </row>
    <row r="5" spans="2:21" s="106" customFormat="1" ht="20.100000000000001" customHeight="1">
      <c r="B5" s="200"/>
      <c r="C5" s="1065"/>
      <c r="D5" s="419">
        <v>0</v>
      </c>
      <c r="E5" s="419">
        <v>0.02</v>
      </c>
      <c r="F5" s="419">
        <v>0.04</v>
      </c>
      <c r="G5" s="419">
        <v>0.1</v>
      </c>
      <c r="H5" s="419">
        <v>0.2</v>
      </c>
      <c r="I5" s="419">
        <v>0.35</v>
      </c>
      <c r="J5" s="419">
        <v>0.5</v>
      </c>
      <c r="K5" s="419">
        <v>0.7</v>
      </c>
      <c r="L5" s="419">
        <v>0.75</v>
      </c>
      <c r="M5" s="419">
        <v>1</v>
      </c>
      <c r="N5" s="419">
        <v>1.5</v>
      </c>
      <c r="O5" s="419">
        <v>2.5</v>
      </c>
      <c r="P5" s="419">
        <v>3.7</v>
      </c>
      <c r="Q5" s="419">
        <v>12.5</v>
      </c>
      <c r="R5" s="419" t="s">
        <v>634</v>
      </c>
      <c r="S5" s="1079"/>
      <c r="T5" s="1079"/>
    </row>
    <row r="6" spans="2:21" s="106" customFormat="1" ht="20.100000000000001" customHeight="1" thickBot="1">
      <c r="B6" s="406"/>
      <c r="C6" s="1067"/>
      <c r="D6" s="377" t="s">
        <v>4</v>
      </c>
      <c r="E6" s="377" t="s">
        <v>5</v>
      </c>
      <c r="F6" s="377" t="s">
        <v>6</v>
      </c>
      <c r="G6" s="377" t="s">
        <v>41</v>
      </c>
      <c r="H6" s="377" t="s">
        <v>42</v>
      </c>
      <c r="I6" s="377" t="s">
        <v>97</v>
      </c>
      <c r="J6" s="377" t="s">
        <v>98</v>
      </c>
      <c r="K6" s="377" t="s">
        <v>99</v>
      </c>
      <c r="L6" s="377" t="s">
        <v>227</v>
      </c>
      <c r="M6" s="377" t="s">
        <v>228</v>
      </c>
      <c r="N6" s="377" t="s">
        <v>229</v>
      </c>
      <c r="O6" s="377" t="s">
        <v>230</v>
      </c>
      <c r="P6" s="377" t="s">
        <v>231</v>
      </c>
      <c r="Q6" s="377" t="s">
        <v>457</v>
      </c>
      <c r="R6" s="377" t="s">
        <v>458</v>
      </c>
      <c r="S6" s="377" t="s">
        <v>635</v>
      </c>
      <c r="T6" s="377" t="s">
        <v>636</v>
      </c>
    </row>
    <row r="7" spans="2:21" s="195" customFormat="1" ht="20.100000000000001" customHeight="1">
      <c r="B7" s="204">
        <v>1</v>
      </c>
      <c r="C7" s="345" t="s">
        <v>620</v>
      </c>
      <c r="D7" s="421">
        <v>27204913.239720002</v>
      </c>
      <c r="E7" s="421">
        <v>0</v>
      </c>
      <c r="F7" s="421">
        <v>0</v>
      </c>
      <c r="G7" s="421">
        <v>0</v>
      </c>
      <c r="H7" s="421">
        <v>10348.491380000001</v>
      </c>
      <c r="I7" s="421">
        <v>0</v>
      </c>
      <c r="J7" s="421">
        <v>30734.48733</v>
      </c>
      <c r="K7" s="421">
        <v>0</v>
      </c>
      <c r="L7" s="421">
        <v>0</v>
      </c>
      <c r="M7" s="421">
        <v>1240181.39766</v>
      </c>
      <c r="N7" s="421">
        <v>407789.25058999995</v>
      </c>
      <c r="O7" s="421">
        <v>0</v>
      </c>
      <c r="P7" s="421">
        <v>0</v>
      </c>
      <c r="Q7" s="421">
        <v>0</v>
      </c>
      <c r="R7" s="421">
        <v>0</v>
      </c>
      <c r="S7" s="421">
        <f>SUM(D7:R7)</f>
        <v>28893966.86668</v>
      </c>
      <c r="T7" s="421">
        <v>12926230.421421088</v>
      </c>
    </row>
    <row r="8" spans="2:21" s="195" customFormat="1" ht="20.100000000000001" customHeight="1">
      <c r="B8" s="207">
        <v>2</v>
      </c>
      <c r="C8" s="409" t="s">
        <v>621</v>
      </c>
      <c r="D8" s="422">
        <v>0</v>
      </c>
      <c r="E8" s="422">
        <v>0</v>
      </c>
      <c r="F8" s="422">
        <v>0</v>
      </c>
      <c r="G8" s="422">
        <v>0</v>
      </c>
      <c r="H8" s="422">
        <v>722168.06750999996</v>
      </c>
      <c r="I8" s="422">
        <v>0</v>
      </c>
      <c r="J8" s="422">
        <v>0</v>
      </c>
      <c r="K8" s="422">
        <v>0</v>
      </c>
      <c r="L8" s="422">
        <v>0</v>
      </c>
      <c r="M8" s="422">
        <v>0</v>
      </c>
      <c r="N8" s="422">
        <v>6.6799999999999993E-3</v>
      </c>
      <c r="O8" s="422">
        <v>0</v>
      </c>
      <c r="P8" s="422">
        <v>0</v>
      </c>
      <c r="Q8" s="422">
        <v>0</v>
      </c>
      <c r="R8" s="422">
        <v>0</v>
      </c>
      <c r="S8" s="422">
        <f t="shared" ref="S8:S22" si="0">SUM(D8:R8)</f>
        <v>722168.07418999996</v>
      </c>
      <c r="T8" s="422">
        <v>722168.07419135701</v>
      </c>
    </row>
    <row r="9" spans="2:21" s="195" customFormat="1" ht="20.100000000000001" customHeight="1">
      <c r="B9" s="207">
        <v>3</v>
      </c>
      <c r="C9" s="409" t="s">
        <v>622</v>
      </c>
      <c r="D9" s="422">
        <v>0</v>
      </c>
      <c r="E9" s="422">
        <v>0</v>
      </c>
      <c r="F9" s="422">
        <v>0</v>
      </c>
      <c r="G9" s="422">
        <v>0</v>
      </c>
      <c r="H9" s="422">
        <v>0</v>
      </c>
      <c r="I9" s="422">
        <v>0</v>
      </c>
      <c r="J9" s="422">
        <v>35698.194020000003</v>
      </c>
      <c r="K9" s="422">
        <v>0</v>
      </c>
      <c r="L9" s="422">
        <v>0</v>
      </c>
      <c r="M9" s="422">
        <v>292507.79742000002</v>
      </c>
      <c r="N9" s="422">
        <v>35113.53628</v>
      </c>
      <c r="O9" s="422">
        <v>0</v>
      </c>
      <c r="P9" s="422">
        <v>0</v>
      </c>
      <c r="Q9" s="422">
        <v>0</v>
      </c>
      <c r="R9" s="422">
        <v>0</v>
      </c>
      <c r="S9" s="422">
        <f t="shared" si="0"/>
        <v>363319.52772000001</v>
      </c>
      <c r="T9" s="422">
        <v>363319.52772146044</v>
      </c>
    </row>
    <row r="10" spans="2:21" s="195" customFormat="1" ht="20.100000000000001" customHeight="1">
      <c r="B10" s="207">
        <v>4</v>
      </c>
      <c r="C10" s="409" t="s">
        <v>623</v>
      </c>
      <c r="D10" s="422">
        <v>16443.980660000001</v>
      </c>
      <c r="E10" s="422">
        <v>0</v>
      </c>
      <c r="F10" s="422">
        <v>0</v>
      </c>
      <c r="G10" s="422">
        <v>0</v>
      </c>
      <c r="H10" s="422">
        <v>0</v>
      </c>
      <c r="I10" s="422">
        <v>0</v>
      </c>
      <c r="J10" s="422">
        <v>0</v>
      </c>
      <c r="K10" s="422">
        <v>0</v>
      </c>
      <c r="L10" s="422">
        <v>0</v>
      </c>
      <c r="M10" s="422">
        <v>0</v>
      </c>
      <c r="N10" s="422">
        <v>0</v>
      </c>
      <c r="O10" s="422">
        <v>0</v>
      </c>
      <c r="P10" s="422">
        <v>0</v>
      </c>
      <c r="Q10" s="422">
        <v>0</v>
      </c>
      <c r="R10" s="422">
        <v>0</v>
      </c>
      <c r="S10" s="422">
        <f t="shared" si="0"/>
        <v>16443.980660000001</v>
      </c>
      <c r="T10" s="422">
        <v>16443.980660000001</v>
      </c>
    </row>
    <row r="11" spans="2:21" s="195" customFormat="1" ht="20.100000000000001" customHeight="1">
      <c r="B11" s="207">
        <v>5</v>
      </c>
      <c r="C11" s="409" t="s">
        <v>624</v>
      </c>
      <c r="D11" s="422"/>
      <c r="E11" s="422"/>
      <c r="F11" s="422"/>
      <c r="G11" s="422"/>
      <c r="H11" s="422"/>
      <c r="I11" s="422"/>
      <c r="J11" s="422"/>
      <c r="K11" s="422"/>
      <c r="L11" s="422"/>
      <c r="M11" s="422"/>
      <c r="N11" s="422"/>
      <c r="O11" s="422"/>
      <c r="P11" s="422"/>
      <c r="Q11" s="422"/>
      <c r="R11" s="422"/>
      <c r="S11" s="422"/>
      <c r="T11" s="422"/>
    </row>
    <row r="12" spans="2:21" s="195" customFormat="1" ht="20.100000000000001" customHeight="1">
      <c r="B12" s="207">
        <v>6</v>
      </c>
      <c r="C12" s="409" t="s">
        <v>358</v>
      </c>
      <c r="D12" s="422">
        <v>0</v>
      </c>
      <c r="E12" s="422">
        <v>33905.673770000009</v>
      </c>
      <c r="F12" s="422" t="s">
        <v>1378</v>
      </c>
      <c r="G12" s="422">
        <v>0</v>
      </c>
      <c r="H12" s="422">
        <v>831999.14793000009</v>
      </c>
      <c r="I12" s="422">
        <v>0</v>
      </c>
      <c r="J12" s="422">
        <v>464279.83670999995</v>
      </c>
      <c r="K12" s="422">
        <v>0</v>
      </c>
      <c r="L12" s="422">
        <v>0</v>
      </c>
      <c r="M12" s="422">
        <v>115237.42094</v>
      </c>
      <c r="N12" s="422">
        <v>269.92040999999995</v>
      </c>
      <c r="O12" s="422">
        <v>0</v>
      </c>
      <c r="P12" s="422">
        <v>0</v>
      </c>
      <c r="Q12" s="422">
        <v>0</v>
      </c>
      <c r="R12" s="422">
        <v>0</v>
      </c>
      <c r="S12" s="422">
        <f t="shared" si="0"/>
        <v>1445691.9997600003</v>
      </c>
      <c r="T12" s="422">
        <v>543096.84468913625</v>
      </c>
    </row>
    <row r="13" spans="2:21" s="195" customFormat="1" ht="20.100000000000001" customHeight="1">
      <c r="B13" s="207">
        <v>7</v>
      </c>
      <c r="C13" s="409" t="s">
        <v>364</v>
      </c>
      <c r="D13" s="422">
        <v>0</v>
      </c>
      <c r="E13" s="422">
        <v>0</v>
      </c>
      <c r="F13" s="422">
        <v>0</v>
      </c>
      <c r="G13" s="422">
        <v>0</v>
      </c>
      <c r="H13" s="422">
        <v>0</v>
      </c>
      <c r="I13" s="422">
        <v>0</v>
      </c>
      <c r="J13" s="422">
        <v>0</v>
      </c>
      <c r="K13" s="422">
        <v>0</v>
      </c>
      <c r="L13" s="422">
        <v>0</v>
      </c>
      <c r="M13" s="422">
        <v>4799653.7382500004</v>
      </c>
      <c r="N13" s="422">
        <v>148668.0441</v>
      </c>
      <c r="O13" s="422">
        <v>0</v>
      </c>
      <c r="P13" s="422">
        <v>0</v>
      </c>
      <c r="Q13" s="422">
        <v>0</v>
      </c>
      <c r="R13" s="422">
        <v>0</v>
      </c>
      <c r="S13" s="422">
        <f t="shared" si="0"/>
        <v>4948321.78235</v>
      </c>
      <c r="T13" s="422">
        <v>4720382.0455299541</v>
      </c>
    </row>
    <row r="14" spans="2:21" s="195" customFormat="1" ht="20.100000000000001" customHeight="1">
      <c r="B14" s="207">
        <v>8</v>
      </c>
      <c r="C14" s="409" t="s">
        <v>637</v>
      </c>
      <c r="D14" s="422">
        <v>0</v>
      </c>
      <c r="E14" s="422">
        <v>0</v>
      </c>
      <c r="F14" s="422">
        <v>0</v>
      </c>
      <c r="G14" s="422">
        <v>0</v>
      </c>
      <c r="H14" s="422">
        <v>0</v>
      </c>
      <c r="I14" s="422">
        <v>0</v>
      </c>
      <c r="J14" s="422">
        <v>0</v>
      </c>
      <c r="K14" s="422">
        <v>0</v>
      </c>
      <c r="L14" s="422">
        <v>5686491.9975099992</v>
      </c>
      <c r="M14" s="422">
        <v>0</v>
      </c>
      <c r="N14" s="422">
        <v>0</v>
      </c>
      <c r="O14" s="422">
        <v>0</v>
      </c>
      <c r="P14" s="422">
        <v>0</v>
      </c>
      <c r="Q14" s="422">
        <v>0</v>
      </c>
      <c r="R14" s="422">
        <v>0</v>
      </c>
      <c r="S14" s="422">
        <f t="shared" si="0"/>
        <v>5686491.9975099992</v>
      </c>
      <c r="T14" s="422">
        <v>5686491.9975079652</v>
      </c>
    </row>
    <row r="15" spans="2:21" s="195" customFormat="1" ht="20.100000000000001" customHeight="1">
      <c r="B15" s="207">
        <v>9</v>
      </c>
      <c r="C15" s="409" t="s">
        <v>638</v>
      </c>
      <c r="D15" s="422">
        <v>0</v>
      </c>
      <c r="E15" s="422">
        <v>0</v>
      </c>
      <c r="F15" s="422">
        <v>0</v>
      </c>
      <c r="G15" s="422">
        <v>0</v>
      </c>
      <c r="H15" s="422">
        <v>0</v>
      </c>
      <c r="I15" s="422">
        <v>1129211.1123299999</v>
      </c>
      <c r="J15" s="422">
        <v>392469.47798999998</v>
      </c>
      <c r="K15" s="422">
        <v>0</v>
      </c>
      <c r="L15" s="422">
        <v>70416.679459999999</v>
      </c>
      <c r="M15" s="422">
        <v>159128.01894000001</v>
      </c>
      <c r="N15" s="422">
        <v>86149.809030000004</v>
      </c>
      <c r="O15" s="422">
        <v>0</v>
      </c>
      <c r="P15" s="422">
        <v>0</v>
      </c>
      <c r="Q15" s="422">
        <v>0</v>
      </c>
      <c r="R15" s="422">
        <v>0</v>
      </c>
      <c r="S15" s="422">
        <f t="shared" si="0"/>
        <v>1837375.0977500002</v>
      </c>
      <c r="T15" s="422">
        <v>1597121.9840050635</v>
      </c>
    </row>
    <row r="16" spans="2:21" s="195" customFormat="1" ht="20.100000000000001" customHeight="1">
      <c r="B16" s="207">
        <v>10</v>
      </c>
      <c r="C16" s="409" t="s">
        <v>366</v>
      </c>
      <c r="D16" s="422">
        <v>0</v>
      </c>
      <c r="E16" s="422">
        <v>0</v>
      </c>
      <c r="F16" s="422">
        <v>0</v>
      </c>
      <c r="G16" s="422">
        <v>0</v>
      </c>
      <c r="H16" s="422">
        <v>0</v>
      </c>
      <c r="I16" s="422">
        <v>0</v>
      </c>
      <c r="J16" s="422">
        <v>0</v>
      </c>
      <c r="K16" s="422">
        <v>0</v>
      </c>
      <c r="L16" s="422">
        <v>0</v>
      </c>
      <c r="M16" s="422">
        <v>329189.38492000004</v>
      </c>
      <c r="N16" s="422">
        <v>98400.695869999996</v>
      </c>
      <c r="O16" s="422">
        <v>0</v>
      </c>
      <c r="P16" s="422">
        <v>0</v>
      </c>
      <c r="Q16" s="422">
        <v>0</v>
      </c>
      <c r="R16" s="422">
        <v>0</v>
      </c>
      <c r="S16" s="422">
        <f t="shared" si="0"/>
        <v>427590.08079000004</v>
      </c>
      <c r="T16" s="422">
        <v>365200.84244687622</v>
      </c>
    </row>
    <row r="17" spans="2:20" s="195" customFormat="1" ht="20.100000000000001" customHeight="1">
      <c r="B17" s="207">
        <v>11</v>
      </c>
      <c r="C17" s="409" t="s">
        <v>627</v>
      </c>
      <c r="D17" s="422">
        <v>0</v>
      </c>
      <c r="E17" s="422">
        <v>0</v>
      </c>
      <c r="F17" s="422">
        <v>0</v>
      </c>
      <c r="G17" s="422">
        <v>0</v>
      </c>
      <c r="H17" s="422">
        <v>0</v>
      </c>
      <c r="I17" s="422">
        <v>0</v>
      </c>
      <c r="J17" s="422">
        <v>0</v>
      </c>
      <c r="K17" s="422">
        <v>0</v>
      </c>
      <c r="L17" s="422">
        <v>0</v>
      </c>
      <c r="M17" s="422">
        <v>0</v>
      </c>
      <c r="N17" s="422">
        <v>6805.9058199999999</v>
      </c>
      <c r="O17" s="422">
        <v>0</v>
      </c>
      <c r="P17" s="422">
        <v>0</v>
      </c>
      <c r="Q17" s="422">
        <v>0</v>
      </c>
      <c r="R17" s="422">
        <v>0</v>
      </c>
      <c r="S17" s="422">
        <f t="shared" si="0"/>
        <v>6805.9058199999999</v>
      </c>
      <c r="T17" s="422">
        <v>6805.9058237644394</v>
      </c>
    </row>
    <row r="18" spans="2:20" s="195" customFormat="1" ht="20.100000000000001" customHeight="1">
      <c r="B18" s="207">
        <v>12</v>
      </c>
      <c r="C18" s="409" t="s">
        <v>352</v>
      </c>
      <c r="D18" s="422"/>
      <c r="E18" s="422"/>
      <c r="F18" s="422"/>
      <c r="G18" s="422"/>
      <c r="H18" s="422"/>
      <c r="I18" s="422"/>
      <c r="J18" s="422"/>
      <c r="K18" s="422"/>
      <c r="L18" s="422"/>
      <c r="M18" s="422"/>
      <c r="N18" s="422"/>
      <c r="O18" s="422"/>
      <c r="P18" s="422"/>
      <c r="Q18" s="422"/>
      <c r="R18" s="422"/>
      <c r="S18" s="422"/>
      <c r="T18" s="422"/>
    </row>
    <row r="19" spans="2:20" s="195" customFormat="1" ht="20.100000000000001" customHeight="1">
      <c r="B19" s="207">
        <v>13</v>
      </c>
      <c r="C19" s="409" t="s">
        <v>639</v>
      </c>
      <c r="D19" s="422"/>
      <c r="E19" s="422"/>
      <c r="F19" s="422"/>
      <c r="G19" s="422"/>
      <c r="H19" s="422"/>
      <c r="I19" s="422"/>
      <c r="J19" s="422"/>
      <c r="K19" s="422"/>
      <c r="L19" s="422"/>
      <c r="M19" s="422"/>
      <c r="N19" s="422"/>
      <c r="O19" s="422"/>
      <c r="P19" s="422"/>
      <c r="Q19" s="422"/>
      <c r="R19" s="422"/>
      <c r="S19" s="422"/>
      <c r="T19" s="422"/>
    </row>
    <row r="20" spans="2:20" s="195" customFormat="1" ht="20.100000000000001" customHeight="1">
      <c r="B20" s="207">
        <v>14</v>
      </c>
      <c r="C20" s="409" t="s">
        <v>640</v>
      </c>
      <c r="D20" s="422">
        <v>0</v>
      </c>
      <c r="E20" s="422">
        <v>0</v>
      </c>
      <c r="F20" s="422">
        <v>0</v>
      </c>
      <c r="G20" s="422">
        <v>0</v>
      </c>
      <c r="H20" s="422">
        <v>0</v>
      </c>
      <c r="I20" s="422">
        <v>0</v>
      </c>
      <c r="J20" s="422">
        <v>0</v>
      </c>
      <c r="K20" s="422">
        <v>0</v>
      </c>
      <c r="L20" s="422">
        <v>0</v>
      </c>
      <c r="M20" s="422">
        <v>2.5000000000000001E-4</v>
      </c>
      <c r="N20" s="422">
        <v>21114.355920000002</v>
      </c>
      <c r="O20" s="422">
        <v>0</v>
      </c>
      <c r="P20" s="422">
        <v>0</v>
      </c>
      <c r="Q20" s="422">
        <v>0</v>
      </c>
      <c r="R20" s="422">
        <v>93851.179790000009</v>
      </c>
      <c r="S20" s="422">
        <f t="shared" si="0"/>
        <v>114965.53596000001</v>
      </c>
      <c r="T20" s="422">
        <f>+S20</f>
        <v>114965.53596000001</v>
      </c>
    </row>
    <row r="21" spans="2:20" s="195" customFormat="1" ht="20.100000000000001" customHeight="1">
      <c r="B21" s="207">
        <v>15</v>
      </c>
      <c r="C21" s="409" t="s">
        <v>641</v>
      </c>
      <c r="D21" s="422">
        <v>0</v>
      </c>
      <c r="E21" s="422" t="s">
        <v>1378</v>
      </c>
      <c r="F21" s="422">
        <v>0</v>
      </c>
      <c r="G21" s="422">
        <v>0</v>
      </c>
      <c r="H21" s="422">
        <v>0</v>
      </c>
      <c r="I21" s="422">
        <v>0</v>
      </c>
      <c r="J21" s="422">
        <v>0</v>
      </c>
      <c r="K21" s="422" t="s">
        <v>1378</v>
      </c>
      <c r="L21" s="422">
        <v>0</v>
      </c>
      <c r="M21" s="422">
        <v>1448.59285</v>
      </c>
      <c r="N21" s="422">
        <v>0</v>
      </c>
      <c r="O21" s="422">
        <v>6473.9488700000002</v>
      </c>
      <c r="P21" s="422">
        <v>0</v>
      </c>
      <c r="Q21" s="422">
        <v>0</v>
      </c>
      <c r="R21" s="422">
        <v>0</v>
      </c>
      <c r="S21" s="422">
        <f t="shared" si="0"/>
        <v>7922.5417200000002</v>
      </c>
      <c r="T21" s="422">
        <f>+S21</f>
        <v>7922.5417200000002</v>
      </c>
    </row>
    <row r="22" spans="2:20" s="195" customFormat="1" ht="20.100000000000001" customHeight="1">
      <c r="B22" s="295">
        <v>16</v>
      </c>
      <c r="C22" s="423" t="s">
        <v>630</v>
      </c>
      <c r="D22" s="422">
        <v>0</v>
      </c>
      <c r="E22" s="422">
        <v>0</v>
      </c>
      <c r="F22" s="422">
        <v>0</v>
      </c>
      <c r="G22" s="422">
        <v>0</v>
      </c>
      <c r="H22" s="422">
        <v>0</v>
      </c>
      <c r="I22" s="422">
        <v>0</v>
      </c>
      <c r="J22" s="422">
        <v>0</v>
      </c>
      <c r="K22" s="422">
        <v>0</v>
      </c>
      <c r="L22" s="422">
        <v>0</v>
      </c>
      <c r="M22" s="422">
        <v>39242.360189999999</v>
      </c>
      <c r="N22" s="422">
        <v>0</v>
      </c>
      <c r="O22" s="422">
        <v>0</v>
      </c>
      <c r="P22" s="422">
        <v>0</v>
      </c>
      <c r="Q22" s="422">
        <v>0</v>
      </c>
      <c r="R22" s="422">
        <v>0</v>
      </c>
      <c r="S22" s="422">
        <f t="shared" si="0"/>
        <v>39242.360189999999</v>
      </c>
      <c r="T22" s="424">
        <f>+S22</f>
        <v>39242.360189999999</v>
      </c>
    </row>
    <row r="23" spans="2:20" s="106" customFormat="1" ht="20.100000000000001" customHeight="1" thickBot="1">
      <c r="B23" s="280">
        <v>17</v>
      </c>
      <c r="C23" s="332" t="s">
        <v>631</v>
      </c>
      <c r="D23" s="420">
        <v>27221357.220380001</v>
      </c>
      <c r="E23" s="420">
        <v>33905.673770000009</v>
      </c>
      <c r="F23" s="420">
        <v>0</v>
      </c>
      <c r="G23" s="420">
        <v>0</v>
      </c>
      <c r="H23" s="420">
        <v>1564515.7068200002</v>
      </c>
      <c r="I23" s="420">
        <v>1129211.1123299999</v>
      </c>
      <c r="J23" s="420">
        <v>923181.99604</v>
      </c>
      <c r="K23" s="420">
        <v>0</v>
      </c>
      <c r="L23" s="420">
        <v>5756908.6769699994</v>
      </c>
      <c r="M23" s="420">
        <v>6976588.7114200005</v>
      </c>
      <c r="N23" s="420">
        <v>804311.52469000011</v>
      </c>
      <c r="O23" s="420">
        <v>6473.9488700000002</v>
      </c>
      <c r="P23" s="420">
        <v>0</v>
      </c>
      <c r="Q23" s="420">
        <v>0</v>
      </c>
      <c r="R23" s="420">
        <v>93851.179790000009</v>
      </c>
      <c r="S23" s="420">
        <f>SUM(D23:R23)</f>
        <v>44510305.751080006</v>
      </c>
      <c r="T23" s="420">
        <f>SUM(T7:T22)</f>
        <v>27109392.061866667</v>
      </c>
    </row>
    <row r="24" spans="2:20" s="6" customFormat="1" ht="12.75"/>
    <row r="25" spans="2:20" s="6" customFormat="1" ht="12.75"/>
    <row r="26" spans="2:20" s="6" customFormat="1" ht="12.75">
      <c r="D26" s="850"/>
      <c r="E26" s="850"/>
      <c r="F26" s="850"/>
      <c r="G26" s="850"/>
      <c r="H26" s="850"/>
      <c r="I26" s="850"/>
      <c r="J26" s="850"/>
      <c r="K26" s="850"/>
      <c r="L26" s="850"/>
      <c r="M26" s="850"/>
      <c r="N26" s="850"/>
      <c r="O26" s="850"/>
      <c r="P26" s="850"/>
      <c r="Q26" s="850"/>
      <c r="R26" s="850"/>
      <c r="S26" s="850"/>
    </row>
    <row r="27" spans="2:20" s="6" customFormat="1" ht="12.75"/>
    <row r="28" spans="2:20" s="6" customFormat="1" ht="12.75"/>
  </sheetData>
  <mergeCells count="4">
    <mergeCell ref="C4:C6"/>
    <mergeCell ref="D4:R4"/>
    <mergeCell ref="S4:S5"/>
    <mergeCell ref="T4:T5"/>
  </mergeCells>
  <hyperlinks>
    <hyperlink ref="U1" location="Índice!A1" display="Voltar ao Índice" xr:uid="{995F770E-05B6-4AEC-972F-95739DDBD8E7}"/>
  </hyperlinks>
  <pageMargins left="0.70866141732283472" right="0.70866141732283472" top="0.74803149606299213" bottom="0.74803149606299213" header="0.31496062992125984" footer="0.31496062992125984"/>
  <pageSetup paperSize="9" scale="94" orientation="landscape" r:id="rId1"/>
  <headerFooter>
    <oddHeader>&amp;CPT
Anexo 23</oddHeader>
    <oddFooter>&amp;C&amp;P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CE3E82-3F65-40AE-AA9C-D758E80A1E7B}">
  <sheetPr>
    <pageSetUpPr fitToPage="1"/>
  </sheetPr>
  <dimension ref="A1:AF141"/>
  <sheetViews>
    <sheetView showGridLines="0" zoomScale="90" zoomScaleNormal="90" zoomScalePageLayoutView="70" workbookViewId="0">
      <selection activeCell="M23" sqref="M23"/>
    </sheetView>
  </sheetViews>
  <sheetFormatPr defaultColWidth="9.140625" defaultRowHeight="14.25"/>
  <cols>
    <col min="1" max="1" width="4.7109375" style="5" customWidth="1"/>
    <col min="2" max="2" width="14" style="5" customWidth="1"/>
    <col min="3" max="3" width="31" style="5" customWidth="1"/>
    <col min="4" max="5" width="13.5703125" style="5" customWidth="1"/>
    <col min="6" max="6" width="15.140625" style="5" customWidth="1"/>
    <col min="7" max="7" width="19.42578125" style="5" customWidth="1"/>
    <col min="8" max="8" width="14.140625" style="5" customWidth="1"/>
    <col min="9" max="9" width="11.42578125" style="5" customWidth="1"/>
    <col min="10" max="10" width="14.42578125" style="5" customWidth="1"/>
    <col min="11" max="11" width="17.5703125" style="5" customWidth="1"/>
    <col min="12" max="12" width="15.140625" style="5" customWidth="1"/>
    <col min="13" max="14" width="15.5703125" style="5" customWidth="1"/>
    <col min="15" max="15" width="12.5703125" style="5" customWidth="1"/>
    <col min="16" max="16" width="9.140625" style="5"/>
    <col min="17" max="17" width="14.85546875" style="5" customWidth="1"/>
    <col min="18" max="16384" width="9.140625" style="5"/>
  </cols>
  <sheetData>
    <row r="1" spans="1:32" ht="18">
      <c r="B1" s="3" t="s">
        <v>1181</v>
      </c>
      <c r="N1" s="27"/>
      <c r="Q1" s="65"/>
    </row>
    <row r="2" spans="1:32" ht="17.45" customHeight="1">
      <c r="A2" s="3"/>
      <c r="B2" s="116" t="s">
        <v>1094</v>
      </c>
      <c r="Q2" s="84" t="s">
        <v>922</v>
      </c>
    </row>
    <row r="3" spans="1:32" ht="15">
      <c r="B3" s="28"/>
    </row>
    <row r="4" spans="1:32" s="118" customFormat="1" ht="76.5">
      <c r="B4" s="1081" t="s">
        <v>645</v>
      </c>
      <c r="C4" s="385" t="s">
        <v>646</v>
      </c>
      <c r="D4" s="385" t="s">
        <v>545</v>
      </c>
      <c r="E4" s="385" t="s">
        <v>647</v>
      </c>
      <c r="F4" s="385" t="s">
        <v>648</v>
      </c>
      <c r="G4" s="385" t="s">
        <v>649</v>
      </c>
      <c r="H4" s="385" t="s">
        <v>650</v>
      </c>
      <c r="I4" s="385" t="s">
        <v>651</v>
      </c>
      <c r="J4" s="385" t="s">
        <v>652</v>
      </c>
      <c r="K4" s="385" t="s">
        <v>653</v>
      </c>
      <c r="L4" s="385" t="s">
        <v>654</v>
      </c>
      <c r="M4" s="385" t="s">
        <v>655</v>
      </c>
      <c r="N4" s="385" t="s">
        <v>656</v>
      </c>
      <c r="O4" s="385" t="s">
        <v>657</v>
      </c>
    </row>
    <row r="5" spans="1:32" s="118" customFormat="1" ht="13.5" thickBot="1">
      <c r="B5" s="1064"/>
      <c r="C5" s="377" t="s">
        <v>4</v>
      </c>
      <c r="D5" s="377" t="s">
        <v>5</v>
      </c>
      <c r="E5" s="377" t="s">
        <v>6</v>
      </c>
      <c r="F5" s="377" t="s">
        <v>41</v>
      </c>
      <c r="G5" s="377" t="s">
        <v>42</v>
      </c>
      <c r="H5" s="377" t="s">
        <v>97</v>
      </c>
      <c r="I5" s="377" t="s">
        <v>98</v>
      </c>
      <c r="J5" s="377" t="s">
        <v>99</v>
      </c>
      <c r="K5" s="377" t="s">
        <v>227</v>
      </c>
      <c r="L5" s="377" t="s">
        <v>228</v>
      </c>
      <c r="M5" s="377" t="s">
        <v>229</v>
      </c>
      <c r="N5" s="377" t="s">
        <v>230</v>
      </c>
      <c r="O5" s="377" t="s">
        <v>231</v>
      </c>
    </row>
    <row r="6" spans="1:32" s="425" customFormat="1" ht="20.100000000000001" customHeight="1">
      <c r="B6" s="1082" t="s">
        <v>1169</v>
      </c>
      <c r="C6" s="1082"/>
      <c r="D6" s="1082"/>
      <c r="E6" s="1082"/>
      <c r="F6" s="428"/>
      <c r="G6" s="428"/>
      <c r="H6" s="428"/>
      <c r="I6" s="428"/>
      <c r="J6" s="428"/>
      <c r="K6" s="428"/>
      <c r="L6" s="428"/>
      <c r="M6" s="428"/>
      <c r="N6" s="428"/>
      <c r="O6" s="428"/>
      <c r="Q6" s="89"/>
      <c r="R6" s="89"/>
      <c r="S6" s="89"/>
      <c r="T6" s="89"/>
      <c r="U6" s="89"/>
      <c r="V6" s="89"/>
      <c r="W6" s="89"/>
      <c r="X6" s="89"/>
      <c r="Y6" s="89"/>
      <c r="Z6" s="89"/>
      <c r="AA6" s="89"/>
      <c r="AB6" s="89"/>
      <c r="AC6" s="89"/>
      <c r="AD6" s="89"/>
      <c r="AE6" s="89"/>
      <c r="AF6" s="89"/>
    </row>
    <row r="7" spans="1:32" s="426" customFormat="1" ht="20.100000000000001" customHeight="1">
      <c r="B7" s="429"/>
      <c r="C7" s="430" t="s">
        <v>1170</v>
      </c>
      <c r="D7" s="431">
        <v>33.864690000000003</v>
      </c>
      <c r="E7" s="431">
        <v>109333.98108</v>
      </c>
      <c r="F7" s="431">
        <v>85.32</v>
      </c>
      <c r="G7" s="431">
        <v>93321.131229999999</v>
      </c>
      <c r="H7" s="432">
        <v>5.0000000000000001E-4</v>
      </c>
      <c r="I7" s="431">
        <v>5</v>
      </c>
      <c r="J7" s="432">
        <v>0.42259999999999998</v>
      </c>
      <c r="K7" s="431">
        <v>1</v>
      </c>
      <c r="L7" s="431">
        <v>11084.752130000001</v>
      </c>
      <c r="M7" s="432">
        <f>L7/G7</f>
        <v>0.11878073040799766</v>
      </c>
      <c r="N7" s="431">
        <v>20.099409999999999</v>
      </c>
      <c r="O7" s="431">
        <v>-7.1898800000000005</v>
      </c>
      <c r="Q7" s="89"/>
      <c r="R7" s="89"/>
      <c r="S7" s="89"/>
      <c r="T7" s="89"/>
      <c r="U7" s="89"/>
      <c r="V7" s="89"/>
      <c r="W7" s="89"/>
      <c r="X7" s="89"/>
      <c r="Y7" s="89"/>
      <c r="Z7" s="89"/>
      <c r="AA7" s="89"/>
      <c r="AB7" s="89"/>
      <c r="AC7" s="89"/>
      <c r="AD7" s="89"/>
      <c r="AE7" s="89"/>
      <c r="AF7" s="89"/>
    </row>
    <row r="8" spans="1:32" s="425" customFormat="1" ht="20.100000000000001" customHeight="1">
      <c r="B8" s="433"/>
      <c r="C8" s="434" t="s">
        <v>1182</v>
      </c>
      <c r="D8" s="422">
        <v>0</v>
      </c>
      <c r="E8" s="422">
        <v>105690.67766</v>
      </c>
      <c r="F8" s="422">
        <v>86.59</v>
      </c>
      <c r="G8" s="422">
        <v>91519.63553</v>
      </c>
      <c r="H8" s="411">
        <v>5.0000000000000001E-4</v>
      </c>
      <c r="I8" s="422">
        <v>2</v>
      </c>
      <c r="J8" s="411">
        <v>0.42259999999999998</v>
      </c>
      <c r="K8" s="422">
        <v>1</v>
      </c>
      <c r="L8" s="422">
        <v>10234.914929999999</v>
      </c>
      <c r="M8" s="411">
        <f t="shared" ref="M8:M23" si="0">L8/G8</f>
        <v>0.11183299486201526</v>
      </c>
      <c r="N8" s="422">
        <v>19.338099999999997</v>
      </c>
      <c r="O8" s="422">
        <v>-7.1103800000000001</v>
      </c>
      <c r="Q8" s="89"/>
      <c r="R8" s="89"/>
      <c r="S8" s="89"/>
      <c r="T8" s="89"/>
      <c r="U8" s="89"/>
      <c r="V8" s="89"/>
      <c r="W8" s="89"/>
      <c r="X8" s="89"/>
      <c r="Y8" s="89"/>
      <c r="Z8" s="89"/>
      <c r="AA8" s="89"/>
      <c r="AB8" s="89"/>
      <c r="AC8" s="89"/>
      <c r="AD8" s="89"/>
      <c r="AE8" s="89"/>
      <c r="AF8" s="89"/>
    </row>
    <row r="9" spans="1:32" s="425" customFormat="1" ht="20.100000000000001" customHeight="1">
      <c r="B9" s="433"/>
      <c r="C9" s="434" t="s">
        <v>1183</v>
      </c>
      <c r="D9" s="422">
        <v>33.864690000000003</v>
      </c>
      <c r="E9" s="422">
        <v>3643.3034199999997</v>
      </c>
      <c r="F9" s="422">
        <v>48.52</v>
      </c>
      <c r="G9" s="422">
        <v>1801.4956999999999</v>
      </c>
      <c r="H9" s="411">
        <v>1E-3</v>
      </c>
      <c r="I9" s="422">
        <v>3</v>
      </c>
      <c r="J9" s="411">
        <v>0.42259999999999998</v>
      </c>
      <c r="K9" s="422">
        <v>5</v>
      </c>
      <c r="L9" s="422">
        <v>849.83719999999994</v>
      </c>
      <c r="M9" s="411">
        <f t="shared" si="0"/>
        <v>0.47173978822153168</v>
      </c>
      <c r="N9" s="422">
        <v>0.76130999999999993</v>
      </c>
      <c r="O9" s="422">
        <v>-7.9500000000000001E-2</v>
      </c>
      <c r="Q9" s="89"/>
      <c r="R9" s="89"/>
      <c r="S9" s="89"/>
      <c r="T9" s="89"/>
      <c r="U9" s="89"/>
      <c r="V9" s="89"/>
      <c r="W9" s="89"/>
      <c r="X9" s="89"/>
      <c r="Y9" s="89"/>
      <c r="Z9" s="89"/>
      <c r="AA9" s="89"/>
      <c r="AB9" s="89"/>
      <c r="AC9" s="89"/>
      <c r="AD9" s="89"/>
      <c r="AE9" s="89"/>
      <c r="AF9" s="89"/>
    </row>
    <row r="10" spans="1:32" s="426" customFormat="1" ht="20.100000000000001" customHeight="1">
      <c r="B10" s="435"/>
      <c r="C10" s="436" t="s">
        <v>1171</v>
      </c>
      <c r="D10" s="437">
        <v>1330289.44622</v>
      </c>
      <c r="E10" s="437">
        <v>1012858.73035</v>
      </c>
      <c r="F10" s="437">
        <v>81.23</v>
      </c>
      <c r="G10" s="437">
        <v>2153050.5696399999</v>
      </c>
      <c r="H10" s="438">
        <v>2E-3</v>
      </c>
      <c r="I10" s="437">
        <v>152</v>
      </c>
      <c r="J10" s="438">
        <v>0.38819999999999999</v>
      </c>
      <c r="K10" s="437">
        <v>2</v>
      </c>
      <c r="L10" s="437">
        <v>708745.39940999995</v>
      </c>
      <c r="M10" s="438">
        <f t="shared" si="0"/>
        <v>0.32918195671015077</v>
      </c>
      <c r="N10" s="437">
        <v>1671.7228700000001</v>
      </c>
      <c r="O10" s="437">
        <v>-786.66057999999998</v>
      </c>
      <c r="Q10" s="89"/>
      <c r="R10" s="89"/>
      <c r="S10" s="89"/>
      <c r="T10" s="89"/>
      <c r="U10" s="89"/>
      <c r="V10" s="89"/>
      <c r="W10" s="89"/>
      <c r="X10" s="89"/>
      <c r="Y10" s="89"/>
      <c r="Z10" s="89"/>
      <c r="AA10" s="89"/>
      <c r="AB10" s="89"/>
      <c r="AC10" s="89"/>
      <c r="AD10" s="89"/>
      <c r="AE10" s="89"/>
      <c r="AF10" s="89"/>
    </row>
    <row r="11" spans="1:32" s="426" customFormat="1" ht="20.100000000000001" customHeight="1">
      <c r="B11" s="435"/>
      <c r="C11" s="436" t="s">
        <v>1172</v>
      </c>
      <c r="D11" s="437">
        <v>80554.889869999999</v>
      </c>
      <c r="E11" s="437">
        <v>229351.68641999998</v>
      </c>
      <c r="F11" s="437">
        <v>64.709999999999994</v>
      </c>
      <c r="G11" s="437">
        <v>237699.95768000002</v>
      </c>
      <c r="H11" s="438">
        <v>3.8999999999999998E-3</v>
      </c>
      <c r="I11" s="437">
        <v>168</v>
      </c>
      <c r="J11" s="438">
        <v>0.42159999999999997</v>
      </c>
      <c r="K11" s="437">
        <v>1</v>
      </c>
      <c r="L11" s="437">
        <v>117630.19959999999</v>
      </c>
      <c r="M11" s="438">
        <f t="shared" si="0"/>
        <v>0.49486840783689945</v>
      </c>
      <c r="N11" s="437">
        <v>393.44506999999999</v>
      </c>
      <c r="O11" s="437">
        <v>-178.42004999999997</v>
      </c>
      <c r="Q11" s="89"/>
      <c r="R11" s="89"/>
      <c r="S11" s="89"/>
      <c r="T11" s="89"/>
      <c r="U11" s="89"/>
      <c r="V11" s="89"/>
      <c r="W11" s="89"/>
      <c r="X11" s="89"/>
      <c r="Y11" s="89"/>
      <c r="Z11" s="89"/>
      <c r="AA11" s="89"/>
      <c r="AB11" s="89"/>
      <c r="AC11" s="89"/>
      <c r="AD11" s="89"/>
      <c r="AE11" s="89"/>
      <c r="AF11" s="89"/>
    </row>
    <row r="12" spans="1:32" s="426" customFormat="1" ht="20.100000000000001" customHeight="1">
      <c r="B12" s="435"/>
      <c r="C12" s="436" t="s">
        <v>1173</v>
      </c>
      <c r="D12" s="437">
        <v>546813.5575</v>
      </c>
      <c r="E12" s="437">
        <v>667757.03945000004</v>
      </c>
      <c r="F12" s="437">
        <v>72.16</v>
      </c>
      <c r="G12" s="437">
        <v>1037181.87324</v>
      </c>
      <c r="H12" s="438">
        <v>7.0000000000000001E-3</v>
      </c>
      <c r="I12" s="437">
        <v>171</v>
      </c>
      <c r="J12" s="438">
        <v>0.39589999999999997</v>
      </c>
      <c r="K12" s="437">
        <v>2</v>
      </c>
      <c r="L12" s="437">
        <v>696242.3465499999</v>
      </c>
      <c r="M12" s="438">
        <f t="shared" si="0"/>
        <v>0.6712827947667882</v>
      </c>
      <c r="N12" s="437">
        <v>2863.55438</v>
      </c>
      <c r="O12" s="437">
        <v>-1442.01026</v>
      </c>
      <c r="Q12" s="89"/>
      <c r="R12" s="89"/>
      <c r="S12" s="89"/>
      <c r="T12" s="89"/>
      <c r="U12" s="89"/>
      <c r="V12" s="89"/>
      <c r="W12" s="89"/>
      <c r="X12" s="89"/>
      <c r="Y12" s="89"/>
      <c r="Z12" s="89"/>
      <c r="AA12" s="89"/>
      <c r="AB12" s="89"/>
      <c r="AC12" s="89"/>
      <c r="AD12" s="89"/>
      <c r="AE12" s="89"/>
      <c r="AF12" s="89"/>
    </row>
    <row r="13" spans="1:32" s="426" customFormat="1" ht="20.100000000000001" customHeight="1">
      <c r="B13" s="435"/>
      <c r="C13" s="436" t="s">
        <v>1174</v>
      </c>
      <c r="D13" s="437">
        <v>1731938.03914</v>
      </c>
      <c r="E13" s="437">
        <v>860129.66272999998</v>
      </c>
      <c r="F13" s="437">
        <v>60.39</v>
      </c>
      <c r="G13" s="437">
        <v>2289358.6258700001</v>
      </c>
      <c r="H13" s="438">
        <v>1.84E-2</v>
      </c>
      <c r="I13" s="437">
        <v>516</v>
      </c>
      <c r="J13" s="438">
        <v>0.38129999999999997</v>
      </c>
      <c r="K13" s="437">
        <v>3</v>
      </c>
      <c r="L13" s="437">
        <v>2311236.3528700001</v>
      </c>
      <c r="M13" s="438">
        <f t="shared" si="0"/>
        <v>1.0095562690584077</v>
      </c>
      <c r="N13" s="437">
        <v>15761.0106</v>
      </c>
      <c r="O13" s="437">
        <v>-10351.41164</v>
      </c>
      <c r="Q13" s="89"/>
      <c r="R13" s="89"/>
      <c r="S13" s="89"/>
      <c r="T13" s="89"/>
      <c r="U13" s="89"/>
      <c r="V13" s="89"/>
      <c r="W13" s="89"/>
      <c r="X13" s="89"/>
      <c r="Y13" s="89"/>
      <c r="Z13" s="89"/>
      <c r="AA13" s="89"/>
      <c r="AB13" s="89"/>
      <c r="AC13" s="89"/>
      <c r="AD13" s="89"/>
      <c r="AE13" s="89"/>
      <c r="AF13" s="89"/>
    </row>
    <row r="14" spans="1:32" s="425" customFormat="1" ht="20.100000000000001" customHeight="1">
      <c r="B14" s="433"/>
      <c r="C14" s="434" t="s">
        <v>1184</v>
      </c>
      <c r="D14" s="422">
        <v>765302.60469000007</v>
      </c>
      <c r="E14" s="422">
        <v>334619.74427999998</v>
      </c>
      <c r="F14" s="422">
        <v>69.72</v>
      </c>
      <c r="G14" s="422">
        <v>1024425.32732</v>
      </c>
      <c r="H14" s="411">
        <v>1.2800000000000001E-2</v>
      </c>
      <c r="I14" s="422">
        <v>237</v>
      </c>
      <c r="J14" s="411">
        <v>0.4073</v>
      </c>
      <c r="K14" s="422">
        <v>3</v>
      </c>
      <c r="L14" s="422">
        <v>1066935.14008</v>
      </c>
      <c r="M14" s="411">
        <f t="shared" si="0"/>
        <v>1.0414962531932024</v>
      </c>
      <c r="N14" s="422">
        <v>5354.63094</v>
      </c>
      <c r="O14" s="422">
        <v>-3177.0875099999998</v>
      </c>
      <c r="Q14" s="89"/>
      <c r="R14" s="89"/>
      <c r="S14" s="89"/>
      <c r="T14" s="89"/>
      <c r="U14" s="89"/>
      <c r="V14" s="89"/>
      <c r="W14" s="89"/>
      <c r="X14" s="89"/>
      <c r="Y14" s="89"/>
      <c r="Z14" s="89"/>
      <c r="AA14" s="89"/>
      <c r="AB14" s="89"/>
      <c r="AC14" s="89"/>
      <c r="AD14" s="89"/>
      <c r="AE14" s="89"/>
      <c r="AF14" s="89"/>
    </row>
    <row r="15" spans="1:32" s="425" customFormat="1" ht="20.100000000000001" customHeight="1">
      <c r="B15" s="433"/>
      <c r="C15" s="434" t="s">
        <v>1185</v>
      </c>
      <c r="D15" s="422">
        <v>966635.43445000006</v>
      </c>
      <c r="E15" s="422">
        <v>525509.91845</v>
      </c>
      <c r="F15" s="422">
        <v>54.45</v>
      </c>
      <c r="G15" s="422">
        <v>1264933.29856</v>
      </c>
      <c r="H15" s="411">
        <v>2.29E-2</v>
      </c>
      <c r="I15" s="422">
        <v>279</v>
      </c>
      <c r="J15" s="411">
        <v>0.36030000000000001</v>
      </c>
      <c r="K15" s="422">
        <v>2</v>
      </c>
      <c r="L15" s="422">
        <v>1244301.2127799999</v>
      </c>
      <c r="M15" s="411">
        <f t="shared" si="0"/>
        <v>0.98368919072374195</v>
      </c>
      <c r="N15" s="422">
        <v>10406.379660000001</v>
      </c>
      <c r="O15" s="422">
        <v>-7174.32413</v>
      </c>
      <c r="Q15" s="89"/>
      <c r="R15" s="89"/>
      <c r="S15" s="89"/>
      <c r="T15" s="89"/>
      <c r="U15" s="89"/>
      <c r="V15" s="89"/>
      <c r="W15" s="89"/>
      <c r="X15" s="89"/>
      <c r="Y15" s="89"/>
      <c r="Z15" s="89"/>
      <c r="AA15" s="89"/>
      <c r="AB15" s="89"/>
      <c r="AC15" s="89"/>
      <c r="AD15" s="89"/>
      <c r="AE15" s="89"/>
      <c r="AF15" s="89"/>
    </row>
    <row r="16" spans="1:32" s="426" customFormat="1" ht="20.100000000000001" customHeight="1">
      <c r="B16" s="435"/>
      <c r="C16" s="436" t="s">
        <v>1175</v>
      </c>
      <c r="D16" s="437">
        <v>843883.27639000001</v>
      </c>
      <c r="E16" s="437">
        <v>605834.49109999998</v>
      </c>
      <c r="F16" s="437">
        <v>47.18</v>
      </c>
      <c r="G16" s="437">
        <v>1196593.9696800001</v>
      </c>
      <c r="H16" s="438">
        <v>4.7199999999999999E-2</v>
      </c>
      <c r="I16" s="437">
        <v>609</v>
      </c>
      <c r="J16" s="438">
        <v>0.3649</v>
      </c>
      <c r="K16" s="437">
        <v>2</v>
      </c>
      <c r="L16" s="437">
        <v>1448451.3217</v>
      </c>
      <c r="M16" s="438">
        <f t="shared" si="0"/>
        <v>1.2104785402581906</v>
      </c>
      <c r="N16" s="437">
        <v>20890.329320000001</v>
      </c>
      <c r="O16" s="437">
        <v>-18436.462350000002</v>
      </c>
      <c r="Q16" s="89"/>
      <c r="R16" s="89"/>
      <c r="S16" s="89"/>
      <c r="T16" s="89"/>
      <c r="U16" s="89"/>
      <c r="V16" s="89"/>
      <c r="W16" s="89"/>
      <c r="X16" s="89"/>
      <c r="Y16" s="89"/>
      <c r="Z16" s="89"/>
      <c r="AA16" s="89"/>
      <c r="AB16" s="89"/>
      <c r="AC16" s="89"/>
      <c r="AD16" s="89"/>
      <c r="AE16" s="89"/>
      <c r="AF16" s="89"/>
    </row>
    <row r="17" spans="2:32" s="425" customFormat="1" ht="20.100000000000001" customHeight="1">
      <c r="B17" s="433"/>
      <c r="C17" s="434" t="s">
        <v>1186</v>
      </c>
      <c r="D17" s="422">
        <v>450690.15549000003</v>
      </c>
      <c r="E17" s="422">
        <v>330746.21931999997</v>
      </c>
      <c r="F17" s="422">
        <v>52.13</v>
      </c>
      <c r="G17" s="422">
        <v>685222.86314000003</v>
      </c>
      <c r="H17" s="411">
        <v>3.4700000000000002E-2</v>
      </c>
      <c r="I17" s="422">
        <v>293</v>
      </c>
      <c r="J17" s="411">
        <v>0.35859999999999997</v>
      </c>
      <c r="K17" s="422">
        <v>2</v>
      </c>
      <c r="L17" s="422">
        <v>747368.44257000007</v>
      </c>
      <c r="M17" s="411">
        <f t="shared" si="0"/>
        <v>1.0906939665515845</v>
      </c>
      <c r="N17" s="422">
        <v>8656.1135599999998</v>
      </c>
      <c r="O17" s="422">
        <v>-7312.2553499999995</v>
      </c>
      <c r="Q17" s="89"/>
      <c r="R17" s="89"/>
      <c r="S17" s="89"/>
      <c r="T17" s="89"/>
      <c r="U17" s="89"/>
      <c r="V17" s="89"/>
      <c r="W17" s="89"/>
      <c r="X17" s="89"/>
      <c r="Y17" s="89"/>
      <c r="Z17" s="89"/>
      <c r="AA17" s="89"/>
      <c r="AB17" s="89"/>
      <c r="AC17" s="89"/>
      <c r="AD17" s="89"/>
      <c r="AE17" s="89"/>
      <c r="AF17" s="89"/>
    </row>
    <row r="18" spans="2:32" s="425" customFormat="1" ht="20.100000000000001" customHeight="1">
      <c r="B18" s="433"/>
      <c r="C18" s="434" t="s">
        <v>1187</v>
      </c>
      <c r="D18" s="422">
        <v>393193.12089999998</v>
      </c>
      <c r="E18" s="422">
        <v>275088.27177999995</v>
      </c>
      <c r="F18" s="422">
        <v>41.24</v>
      </c>
      <c r="G18" s="422">
        <v>511371.10654000001</v>
      </c>
      <c r="H18" s="411">
        <v>6.4000000000000001E-2</v>
      </c>
      <c r="I18" s="422">
        <v>316</v>
      </c>
      <c r="J18" s="411">
        <v>0.37319999999999998</v>
      </c>
      <c r="K18" s="422">
        <v>2</v>
      </c>
      <c r="L18" s="422">
        <v>701082.87913000002</v>
      </c>
      <c r="M18" s="411">
        <f t="shared" si="0"/>
        <v>1.3709864913440519</v>
      </c>
      <c r="N18" s="422">
        <v>12234.215759999999</v>
      </c>
      <c r="O18" s="422">
        <v>-11124.207</v>
      </c>
      <c r="Q18" s="89"/>
      <c r="R18" s="89"/>
      <c r="S18" s="89"/>
      <c r="T18" s="89"/>
      <c r="U18" s="89"/>
      <c r="V18" s="89"/>
      <c r="W18" s="89"/>
      <c r="X18" s="89"/>
      <c r="Y18" s="89"/>
      <c r="Z18" s="89"/>
      <c r="AA18" s="89"/>
      <c r="AB18" s="89"/>
      <c r="AC18" s="89"/>
      <c r="AD18" s="89"/>
      <c r="AE18" s="89"/>
      <c r="AF18" s="89"/>
    </row>
    <row r="19" spans="2:32" s="426" customFormat="1" ht="20.100000000000001" customHeight="1">
      <c r="B19" s="435"/>
      <c r="C19" s="436" t="s">
        <v>1176</v>
      </c>
      <c r="D19" s="437">
        <v>227319.8106</v>
      </c>
      <c r="E19" s="437">
        <v>145880.55922999998</v>
      </c>
      <c r="F19" s="437">
        <v>30.78</v>
      </c>
      <c r="G19" s="437">
        <v>273068.17349999998</v>
      </c>
      <c r="H19" s="438">
        <v>0.1208</v>
      </c>
      <c r="I19" s="437">
        <v>234</v>
      </c>
      <c r="J19" s="438">
        <v>0.3362</v>
      </c>
      <c r="K19" s="437">
        <v>3</v>
      </c>
      <c r="L19" s="437">
        <v>447720.35004000005</v>
      </c>
      <c r="M19" s="438">
        <f t="shared" si="0"/>
        <v>1.639591843682948</v>
      </c>
      <c r="N19" s="437">
        <v>11109.18727</v>
      </c>
      <c r="O19" s="437">
        <v>-16553.12184</v>
      </c>
      <c r="Q19" s="89"/>
      <c r="R19" s="89"/>
      <c r="S19" s="89"/>
      <c r="T19" s="89"/>
      <c r="U19" s="89"/>
      <c r="V19" s="89"/>
      <c r="W19" s="89"/>
      <c r="X19" s="89"/>
      <c r="Y19" s="89"/>
      <c r="Z19" s="89"/>
      <c r="AA19" s="89"/>
      <c r="AB19" s="89"/>
      <c r="AC19" s="89"/>
      <c r="AD19" s="89"/>
      <c r="AE19" s="89"/>
      <c r="AF19" s="89"/>
    </row>
    <row r="20" spans="2:32" s="425" customFormat="1" ht="20.100000000000001" customHeight="1">
      <c r="B20" s="433"/>
      <c r="C20" s="434" t="s">
        <v>1188</v>
      </c>
      <c r="D20" s="422">
        <v>226691.48583000002</v>
      </c>
      <c r="E20" s="422">
        <v>138501.56453</v>
      </c>
      <c r="F20" s="422">
        <v>30.22</v>
      </c>
      <c r="G20" s="422">
        <v>269397.15611000004</v>
      </c>
      <c r="H20" s="411">
        <v>0.1147</v>
      </c>
      <c r="I20" s="422">
        <v>207</v>
      </c>
      <c r="J20" s="411">
        <v>0.3362</v>
      </c>
      <c r="K20" s="422">
        <v>3</v>
      </c>
      <c r="L20" s="422">
        <v>441846.94282</v>
      </c>
      <c r="M20" s="411">
        <f t="shared" si="0"/>
        <v>1.6401321721435893</v>
      </c>
      <c r="N20" s="422">
        <v>10396.553810000001</v>
      </c>
      <c r="O20" s="422">
        <v>-16368.46745</v>
      </c>
      <c r="Q20" s="89"/>
      <c r="R20" s="89"/>
      <c r="S20" s="89"/>
      <c r="T20" s="89"/>
      <c r="U20" s="89"/>
      <c r="V20" s="89"/>
      <c r="W20" s="89"/>
      <c r="X20" s="89"/>
      <c r="Y20" s="89"/>
      <c r="Z20" s="89"/>
      <c r="AA20" s="89"/>
      <c r="AB20" s="89"/>
      <c r="AC20" s="89"/>
      <c r="AD20" s="89"/>
      <c r="AE20" s="89"/>
      <c r="AF20" s="89"/>
    </row>
    <row r="21" spans="2:32" s="425" customFormat="1" ht="20.100000000000001" customHeight="1">
      <c r="B21" s="433"/>
      <c r="C21" s="434" t="s">
        <v>1189</v>
      </c>
      <c r="D21" s="422">
        <v>0</v>
      </c>
      <c r="E21" s="422">
        <v>0</v>
      </c>
      <c r="F21" s="422">
        <v>0</v>
      </c>
      <c r="G21" s="422">
        <v>0</v>
      </c>
      <c r="H21" s="411">
        <v>0</v>
      </c>
      <c r="I21" s="422">
        <v>0</v>
      </c>
      <c r="J21" s="411">
        <v>0</v>
      </c>
      <c r="K21" s="422">
        <v>0</v>
      </c>
      <c r="L21" s="422">
        <v>0</v>
      </c>
      <c r="M21" s="411" t="e">
        <f t="shared" si="0"/>
        <v>#DIV/0!</v>
      </c>
      <c r="N21" s="422">
        <v>0</v>
      </c>
      <c r="O21" s="422">
        <v>0</v>
      </c>
      <c r="Q21" s="89"/>
      <c r="R21" s="89"/>
      <c r="S21" s="89"/>
      <c r="T21" s="89"/>
      <c r="U21" s="89"/>
      <c r="V21" s="89"/>
      <c r="W21" s="89"/>
      <c r="X21" s="89"/>
      <c r="Y21" s="89"/>
      <c r="Z21" s="89"/>
      <c r="AA21" s="89"/>
      <c r="AB21" s="89"/>
      <c r="AC21" s="89"/>
      <c r="AD21" s="89"/>
      <c r="AE21" s="89"/>
      <c r="AF21" s="89"/>
    </row>
    <row r="22" spans="2:32" s="425" customFormat="1" ht="20.100000000000001" customHeight="1">
      <c r="B22" s="433"/>
      <c r="C22" s="434" t="s">
        <v>1190</v>
      </c>
      <c r="D22" s="422">
        <v>628.32477000000006</v>
      </c>
      <c r="E22" s="422">
        <v>7378.9947000000002</v>
      </c>
      <c r="F22" s="422">
        <v>41.23</v>
      </c>
      <c r="G22" s="422">
        <v>3671.01739</v>
      </c>
      <c r="H22" s="411">
        <v>0.57130000000000003</v>
      </c>
      <c r="I22" s="422">
        <v>27</v>
      </c>
      <c r="J22" s="411">
        <v>0.3387</v>
      </c>
      <c r="K22" s="422">
        <v>4</v>
      </c>
      <c r="L22" s="422">
        <v>5873.4072300000007</v>
      </c>
      <c r="M22" s="411">
        <f t="shared" si="0"/>
        <v>1.5999399093012743</v>
      </c>
      <c r="N22" s="422">
        <v>712.63346000000001</v>
      </c>
      <c r="O22" s="422">
        <v>-184.65439000000001</v>
      </c>
      <c r="Q22" s="89"/>
      <c r="R22" s="89"/>
      <c r="S22" s="89"/>
      <c r="T22" s="89"/>
      <c r="U22" s="89"/>
      <c r="V22" s="89"/>
      <c r="W22" s="89"/>
      <c r="X22" s="89"/>
      <c r="Y22" s="89"/>
      <c r="Z22" s="89"/>
      <c r="AA22" s="89"/>
      <c r="AB22" s="89"/>
      <c r="AC22" s="89"/>
      <c r="AD22" s="89"/>
      <c r="AE22" s="89"/>
      <c r="AF22" s="89"/>
    </row>
    <row r="23" spans="2:32" s="426" customFormat="1" ht="20.100000000000001" customHeight="1">
      <c r="B23" s="439"/>
      <c r="C23" s="440" t="s">
        <v>1177</v>
      </c>
      <c r="D23" s="441">
        <v>401755.36947000003</v>
      </c>
      <c r="E23" s="441">
        <v>84310.916290000008</v>
      </c>
      <c r="F23" s="441">
        <v>25.97</v>
      </c>
      <c r="G23" s="441">
        <v>423648.75725000002</v>
      </c>
      <c r="H23" s="442">
        <v>1</v>
      </c>
      <c r="I23" s="441">
        <v>74</v>
      </c>
      <c r="J23" s="442">
        <v>0.54769999999999996</v>
      </c>
      <c r="K23" s="441">
        <v>4</v>
      </c>
      <c r="L23" s="441">
        <v>137989.78140000001</v>
      </c>
      <c r="M23" s="442">
        <f t="shared" si="0"/>
        <v>0.32571742283802013</v>
      </c>
      <c r="N23" s="441">
        <v>244055.96043000001</v>
      </c>
      <c r="O23" s="441">
        <v>-263622.28683</v>
      </c>
      <c r="Q23" s="89"/>
      <c r="R23" s="89"/>
      <c r="S23" s="89"/>
      <c r="T23" s="89"/>
      <c r="U23" s="89"/>
      <c r="V23" s="89"/>
      <c r="W23" s="89"/>
      <c r="X23" s="89"/>
      <c r="Y23" s="89"/>
      <c r="Z23" s="89"/>
      <c r="AA23" s="89"/>
      <c r="AB23" s="89"/>
      <c r="AC23" s="89"/>
      <c r="AD23" s="89"/>
      <c r="AE23" s="89"/>
      <c r="AF23" s="89"/>
    </row>
    <row r="24" spans="2:32" s="425" customFormat="1" ht="20.100000000000001" customHeight="1" thickBot="1">
      <c r="B24" s="1084" t="s">
        <v>1178</v>
      </c>
      <c r="C24" s="1084"/>
      <c r="D24" s="443">
        <f>D7+D10+D11+D12+D13+D16+D19+D23</f>
        <v>5162588.2538800007</v>
      </c>
      <c r="E24" s="443">
        <f>E7+E10+E11+E12+E13+E16+E19+E23</f>
        <v>3715457.0666499995</v>
      </c>
      <c r="F24" s="982">
        <v>65.089123873684883</v>
      </c>
      <c r="G24" s="443">
        <f>G7+G10+G11+G12+G13+G16+G19+G23</f>
        <v>7703923.0580899995</v>
      </c>
      <c r="H24" s="983">
        <v>7.3694710565196053E-2</v>
      </c>
      <c r="I24" s="443">
        <f>I7+I10+I11+I12+I13+I16+I19+I23</f>
        <v>1929</v>
      </c>
      <c r="J24" s="983">
        <v>0.39194593135866784</v>
      </c>
      <c r="K24" s="984">
        <v>2.2370236295738777</v>
      </c>
      <c r="L24" s="443">
        <f>L7+L10+L11+L12+L13+L16+L19+L23</f>
        <v>5879100.5036999993</v>
      </c>
      <c r="M24" s="444">
        <f>+L24/G24</f>
        <v>0.76313073993207547</v>
      </c>
      <c r="N24" s="443">
        <f>N7+N10+N11+N12+N13+N16+N19+N23</f>
        <v>296765.30935</v>
      </c>
      <c r="O24" s="443">
        <f>O7+O10+O11+O12+O13+O16+O19+O23</f>
        <v>-311377.56342999998</v>
      </c>
      <c r="Q24" s="89"/>
      <c r="R24" s="89"/>
      <c r="S24" s="89"/>
      <c r="T24" s="89"/>
      <c r="U24" s="89"/>
      <c r="V24" s="89"/>
      <c r="W24" s="89"/>
      <c r="X24" s="89"/>
      <c r="Y24" s="89"/>
      <c r="Z24" s="89"/>
      <c r="AA24" s="89"/>
      <c r="AB24" s="89"/>
      <c r="AC24" s="89"/>
      <c r="AD24" s="89"/>
      <c r="AE24" s="89"/>
      <c r="AF24" s="89"/>
    </row>
    <row r="25" spans="2:32" s="425" customFormat="1" ht="20.100000000000001" customHeight="1">
      <c r="B25" s="1082" t="s">
        <v>1191</v>
      </c>
      <c r="C25" s="1082"/>
      <c r="D25" s="1082"/>
      <c r="E25" s="1082"/>
      <c r="F25" s="428"/>
      <c r="G25" s="428"/>
      <c r="H25" s="428"/>
      <c r="I25" s="428"/>
      <c r="J25" s="428"/>
      <c r="K25" s="428"/>
      <c r="L25" s="428"/>
      <c r="M25" s="428"/>
      <c r="N25" s="428"/>
      <c r="O25" s="428"/>
      <c r="Q25" s="89"/>
      <c r="R25" s="89"/>
      <c r="S25" s="89"/>
      <c r="T25" s="89"/>
      <c r="U25" s="89"/>
      <c r="V25" s="89"/>
      <c r="W25" s="89"/>
      <c r="X25" s="89"/>
      <c r="Y25" s="89"/>
      <c r="Z25" s="89"/>
      <c r="AA25" s="89"/>
      <c r="AB25" s="89"/>
      <c r="AC25" s="89"/>
      <c r="AD25" s="89"/>
      <c r="AE25" s="89"/>
      <c r="AF25" s="89"/>
    </row>
    <row r="26" spans="2:32" s="425" customFormat="1" ht="20.100000000000001" customHeight="1">
      <c r="B26" s="429"/>
      <c r="C26" s="430" t="s">
        <v>1170</v>
      </c>
      <c r="D26" s="431">
        <v>4883.6620999999996</v>
      </c>
      <c r="E26" s="431">
        <v>3231.3738699999999</v>
      </c>
      <c r="F26" s="431">
        <v>6.3549999999999995E-2</v>
      </c>
      <c r="G26" s="431">
        <v>6937.3321900000001</v>
      </c>
      <c r="H26" s="432">
        <v>9.9999999999999995E-7</v>
      </c>
      <c r="I26" s="431">
        <v>9.0999999999999998E-2</v>
      </c>
      <c r="J26" s="432">
        <v>3.5759999999999996E-4</v>
      </c>
      <c r="K26" s="431">
        <v>2E-3</v>
      </c>
      <c r="L26" s="431">
        <v>996.49973</v>
      </c>
      <c r="M26" s="432">
        <f>L26/G26</f>
        <v>0.14364307527848108</v>
      </c>
      <c r="N26" s="431">
        <v>2.4524899999999996</v>
      </c>
      <c r="O26" s="431">
        <v>-3.6446499999999999</v>
      </c>
      <c r="Q26" s="89"/>
      <c r="R26" s="89"/>
      <c r="S26" s="89"/>
      <c r="T26" s="89"/>
      <c r="U26" s="89"/>
      <c r="V26" s="89"/>
      <c r="W26" s="89"/>
      <c r="X26" s="89"/>
      <c r="Y26" s="89"/>
      <c r="Z26" s="89"/>
      <c r="AA26" s="89"/>
      <c r="AB26" s="89"/>
      <c r="AC26" s="89"/>
      <c r="AD26" s="89"/>
      <c r="AE26" s="89"/>
      <c r="AF26" s="89"/>
    </row>
    <row r="27" spans="2:32" s="425" customFormat="1" ht="20.100000000000001" customHeight="1">
      <c r="B27" s="433"/>
      <c r="C27" s="434" t="s">
        <v>1182</v>
      </c>
      <c r="D27" s="422">
        <v>3.645</v>
      </c>
      <c r="E27" s="422">
        <v>220</v>
      </c>
      <c r="F27" s="422">
        <v>7.9469999999999999E-2</v>
      </c>
      <c r="G27" s="422">
        <v>178.48099999999999</v>
      </c>
      <c r="H27" s="411">
        <v>4.9999999999999998E-7</v>
      </c>
      <c r="I27" s="422">
        <v>2E-3</v>
      </c>
      <c r="J27" s="411">
        <v>3.2029999999999998E-4</v>
      </c>
      <c r="K27" s="422">
        <v>1E-3</v>
      </c>
      <c r="L27" s="422">
        <v>9.22959</v>
      </c>
      <c r="M27" s="411">
        <f t="shared" ref="M27:M42" si="1">L27/G27</f>
        <v>5.1711890901552544E-2</v>
      </c>
      <c r="N27" s="422">
        <v>2.8579999999999998E-2</v>
      </c>
      <c r="O27" s="422">
        <v>-8.8279999999999997E-2</v>
      </c>
      <c r="Q27" s="89"/>
      <c r="R27" s="89"/>
      <c r="S27" s="89"/>
      <c r="T27" s="89"/>
      <c r="U27" s="89"/>
      <c r="V27" s="89"/>
      <c r="W27" s="89"/>
      <c r="X27" s="89"/>
      <c r="Y27" s="89"/>
      <c r="Z27" s="89"/>
      <c r="AA27" s="89"/>
      <c r="AB27" s="89"/>
      <c r="AC27" s="89"/>
      <c r="AD27" s="89"/>
      <c r="AE27" s="89"/>
      <c r="AF27" s="89"/>
    </row>
    <row r="28" spans="2:32" s="425" customFormat="1" ht="20.100000000000001" customHeight="1">
      <c r="B28" s="433"/>
      <c r="C28" s="434" t="s">
        <v>1183</v>
      </c>
      <c r="D28" s="422">
        <v>4880.0171</v>
      </c>
      <c r="E28" s="422">
        <v>3011.3738699999999</v>
      </c>
      <c r="F28" s="422">
        <v>6.2390000000000001E-2</v>
      </c>
      <c r="G28" s="422">
        <v>6758.8511900000003</v>
      </c>
      <c r="H28" s="411">
        <v>9.9999999999999995E-7</v>
      </c>
      <c r="I28" s="422">
        <v>8.8999999999999996E-2</v>
      </c>
      <c r="J28" s="411">
        <v>3.5859999999999999E-4</v>
      </c>
      <c r="K28" s="422">
        <v>3.0000000000000001E-3</v>
      </c>
      <c r="L28" s="422">
        <v>987.27013999999997</v>
      </c>
      <c r="M28" s="411">
        <f t="shared" si="1"/>
        <v>0.14607070229045832</v>
      </c>
      <c r="N28" s="422">
        <v>2.4239099999999998</v>
      </c>
      <c r="O28" s="422">
        <v>-3.5563699999999998</v>
      </c>
      <c r="Q28" s="89"/>
      <c r="R28" s="89"/>
      <c r="S28" s="89"/>
      <c r="T28" s="89"/>
      <c r="U28" s="89"/>
      <c r="V28" s="89"/>
      <c r="W28" s="89"/>
      <c r="X28" s="89"/>
      <c r="Y28" s="89"/>
      <c r="Z28" s="89"/>
      <c r="AA28" s="89"/>
      <c r="AB28" s="89"/>
      <c r="AC28" s="89"/>
      <c r="AD28" s="89"/>
      <c r="AE28" s="89"/>
      <c r="AF28" s="89"/>
    </row>
    <row r="29" spans="2:32" s="425" customFormat="1" ht="20.100000000000001" customHeight="1">
      <c r="B29" s="435"/>
      <c r="C29" s="436" t="s">
        <v>1171</v>
      </c>
      <c r="D29" s="437">
        <v>69577.180699999997</v>
      </c>
      <c r="E29" s="437">
        <v>113038.26589</v>
      </c>
      <c r="F29" s="437">
        <v>6.8989999999999996E-2</v>
      </c>
      <c r="G29" s="437">
        <v>147563.36872999999</v>
      </c>
      <c r="H29" s="438">
        <v>1.9999999999999999E-6</v>
      </c>
      <c r="I29" s="437">
        <v>0.57699999999999996</v>
      </c>
      <c r="J29" s="438">
        <v>3.8629999999999996E-4</v>
      </c>
      <c r="K29" s="437">
        <v>2E-3</v>
      </c>
      <c r="L29" s="437">
        <v>30558.69672</v>
      </c>
      <c r="M29" s="438">
        <f t="shared" si="1"/>
        <v>0.20708863577053419</v>
      </c>
      <c r="N29" s="437">
        <v>114.00099</v>
      </c>
      <c r="O29" s="437">
        <v>-45.410160000000005</v>
      </c>
      <c r="Q29" s="89"/>
      <c r="R29" s="89"/>
      <c r="S29" s="89"/>
      <c r="T29" s="89"/>
      <c r="U29" s="89"/>
      <c r="V29" s="89"/>
      <c r="W29" s="89"/>
      <c r="X29" s="89"/>
      <c r="Y29" s="89"/>
      <c r="Z29" s="89"/>
      <c r="AA29" s="89"/>
      <c r="AB29" s="89"/>
      <c r="AC29" s="89"/>
      <c r="AD29" s="89"/>
      <c r="AE29" s="89"/>
      <c r="AF29" s="89"/>
    </row>
    <row r="30" spans="2:32" s="425" customFormat="1" ht="20.100000000000001" customHeight="1">
      <c r="B30" s="435"/>
      <c r="C30" s="436" t="s">
        <v>1172</v>
      </c>
      <c r="D30" s="437">
        <v>207624.39403</v>
      </c>
      <c r="E30" s="437">
        <v>231639.12894</v>
      </c>
      <c r="F30" s="437">
        <v>6.021E-2</v>
      </c>
      <c r="G30" s="437">
        <v>347602.66162000003</v>
      </c>
      <c r="H30" s="438">
        <v>3.9999999999999998E-6</v>
      </c>
      <c r="I30" s="437">
        <v>1.137</v>
      </c>
      <c r="J30" s="438">
        <v>3.7780000000000002E-4</v>
      </c>
      <c r="K30" s="437">
        <v>2E-3</v>
      </c>
      <c r="L30" s="437">
        <v>111086.27721</v>
      </c>
      <c r="M30" s="438">
        <f t="shared" si="1"/>
        <v>0.31957832742788306</v>
      </c>
      <c r="N30" s="437">
        <v>524.90442000000007</v>
      </c>
      <c r="O30" s="437">
        <v>-557.23593000000005</v>
      </c>
      <c r="Q30" s="89"/>
      <c r="R30" s="89"/>
      <c r="S30" s="89"/>
      <c r="T30" s="89"/>
      <c r="U30" s="89"/>
      <c r="V30" s="89"/>
      <c r="W30" s="89"/>
      <c r="X30" s="89"/>
      <c r="Y30" s="89"/>
      <c r="Z30" s="89"/>
      <c r="AA30" s="89"/>
      <c r="AB30" s="89"/>
      <c r="AC30" s="89"/>
      <c r="AD30" s="89"/>
      <c r="AE30" s="89"/>
      <c r="AF30" s="89"/>
    </row>
    <row r="31" spans="2:32" s="425" customFormat="1" ht="20.100000000000001" customHeight="1">
      <c r="B31" s="435"/>
      <c r="C31" s="436" t="s">
        <v>1173</v>
      </c>
      <c r="D31" s="437">
        <v>288766.82355999999</v>
      </c>
      <c r="E31" s="437">
        <v>195083.61176</v>
      </c>
      <c r="F31" s="437">
        <v>5.9119999999999999E-2</v>
      </c>
      <c r="G31" s="437">
        <v>405317.01905</v>
      </c>
      <c r="H31" s="438">
        <v>6.9999999999999999E-6</v>
      </c>
      <c r="I31" s="437">
        <v>1.0780000000000001</v>
      </c>
      <c r="J31" s="438">
        <v>3.8190000000000001E-4</v>
      </c>
      <c r="K31" s="437">
        <v>2E-3</v>
      </c>
      <c r="L31" s="437">
        <v>172059.08567</v>
      </c>
      <c r="M31" s="438">
        <f t="shared" si="1"/>
        <v>0.42450496175383828</v>
      </c>
      <c r="N31" s="437">
        <v>1082.2604799999999</v>
      </c>
      <c r="O31" s="437">
        <v>-902.67340999999999</v>
      </c>
      <c r="Q31" s="89"/>
      <c r="R31" s="89"/>
      <c r="S31" s="89"/>
      <c r="T31" s="89"/>
      <c r="U31" s="89"/>
      <c r="V31" s="89"/>
      <c r="W31" s="89"/>
      <c r="X31" s="89"/>
      <c r="Y31" s="89"/>
      <c r="Z31" s="89"/>
      <c r="AA31" s="89"/>
      <c r="AB31" s="89"/>
      <c r="AC31" s="89"/>
      <c r="AD31" s="89"/>
      <c r="AE31" s="89"/>
      <c r="AF31" s="89"/>
    </row>
    <row r="32" spans="2:32" s="425" customFormat="1" ht="20.100000000000001" customHeight="1">
      <c r="B32" s="435"/>
      <c r="C32" s="436" t="s">
        <v>1174</v>
      </c>
      <c r="D32" s="437">
        <v>930855.17952000001</v>
      </c>
      <c r="E32" s="437">
        <v>462763.84151</v>
      </c>
      <c r="F32" s="437">
        <v>5.0599999999999999E-2</v>
      </c>
      <c r="G32" s="437">
        <v>1175077.2984800001</v>
      </c>
      <c r="H32" s="438">
        <v>1.6899999999999997E-5</v>
      </c>
      <c r="I32" s="437">
        <v>2.1800000000000002</v>
      </c>
      <c r="J32" s="438">
        <v>3.857E-4</v>
      </c>
      <c r="K32" s="437">
        <v>3.0000000000000001E-3</v>
      </c>
      <c r="L32" s="437">
        <v>767239.06440999999</v>
      </c>
      <c r="M32" s="438">
        <f t="shared" si="1"/>
        <v>0.65292646313774261</v>
      </c>
      <c r="N32" s="437">
        <v>7619.5035900000003</v>
      </c>
      <c r="O32" s="437">
        <v>-7659.46893</v>
      </c>
      <c r="Q32" s="89"/>
      <c r="R32" s="89"/>
      <c r="S32" s="89"/>
      <c r="T32" s="89"/>
      <c r="U32" s="89"/>
      <c r="V32" s="89"/>
      <c r="W32" s="89"/>
      <c r="X32" s="89"/>
      <c r="Y32" s="89"/>
      <c r="Z32" s="89"/>
      <c r="AA32" s="89"/>
      <c r="AB32" s="89"/>
      <c r="AC32" s="89"/>
      <c r="AD32" s="89"/>
      <c r="AE32" s="89"/>
      <c r="AF32" s="89"/>
    </row>
    <row r="33" spans="2:32" s="425" customFormat="1" ht="20.100000000000001" customHeight="1">
      <c r="B33" s="433"/>
      <c r="C33" s="434" t="s">
        <v>1184</v>
      </c>
      <c r="D33" s="422">
        <v>558132.00450000004</v>
      </c>
      <c r="E33" s="422">
        <v>243618.00097999998</v>
      </c>
      <c r="F33" s="422">
        <v>5.704E-2</v>
      </c>
      <c r="G33" s="422">
        <v>699445.91398000007</v>
      </c>
      <c r="H33" s="411">
        <v>1.2999999999999999E-5</v>
      </c>
      <c r="I33" s="422">
        <v>1.115</v>
      </c>
      <c r="J33" s="411">
        <v>3.9329999999999996E-4</v>
      </c>
      <c r="K33" s="422">
        <v>3.0000000000000001E-3</v>
      </c>
      <c r="L33" s="422">
        <v>456386.34366000001</v>
      </c>
      <c r="M33" s="411">
        <f t="shared" si="1"/>
        <v>0.65249697587489219</v>
      </c>
      <c r="N33" s="422">
        <v>3570.0011800000002</v>
      </c>
      <c r="O33" s="422">
        <v>-3164.3929600000001</v>
      </c>
      <c r="Q33" s="89"/>
      <c r="R33" s="89"/>
      <c r="S33" s="89"/>
      <c r="T33" s="89"/>
      <c r="U33" s="89"/>
      <c r="V33" s="89"/>
      <c r="W33" s="89"/>
      <c r="X33" s="89"/>
      <c r="Y33" s="89"/>
      <c r="Z33" s="89"/>
      <c r="AA33" s="89"/>
      <c r="AB33" s="89"/>
      <c r="AC33" s="89"/>
      <c r="AD33" s="89"/>
      <c r="AE33" s="89"/>
      <c r="AF33" s="89"/>
    </row>
    <row r="34" spans="2:32" s="425" customFormat="1" ht="20.100000000000001" customHeight="1">
      <c r="B34" s="433"/>
      <c r="C34" s="434" t="s">
        <v>1185</v>
      </c>
      <c r="D34" s="422">
        <v>372723.17502999998</v>
      </c>
      <c r="E34" s="422">
        <v>219145.84052999999</v>
      </c>
      <c r="F34" s="422">
        <v>4.3429999999999996E-2</v>
      </c>
      <c r="G34" s="422">
        <v>475631.38449999999</v>
      </c>
      <c r="H34" s="411">
        <v>2.2700000000000003E-5</v>
      </c>
      <c r="I34" s="422">
        <v>1.0649999999999999</v>
      </c>
      <c r="J34" s="411">
        <v>3.746E-4</v>
      </c>
      <c r="K34" s="422">
        <v>2E-3</v>
      </c>
      <c r="L34" s="422">
        <v>310852.72074999998</v>
      </c>
      <c r="M34" s="411">
        <f t="shared" si="1"/>
        <v>0.65355805121392274</v>
      </c>
      <c r="N34" s="422">
        <v>4049.5024199999998</v>
      </c>
      <c r="O34" s="422">
        <v>-4495.0759699999999</v>
      </c>
      <c r="Q34" s="89"/>
      <c r="R34" s="89"/>
      <c r="S34" s="89"/>
      <c r="T34" s="89"/>
      <c r="U34" s="89"/>
      <c r="V34" s="89"/>
      <c r="W34" s="89"/>
      <c r="X34" s="89"/>
      <c r="Y34" s="89"/>
      <c r="Z34" s="89"/>
      <c r="AA34" s="89"/>
      <c r="AB34" s="89"/>
      <c r="AC34" s="89"/>
      <c r="AD34" s="89"/>
      <c r="AE34" s="89"/>
      <c r="AF34" s="89"/>
    </row>
    <row r="35" spans="2:32" s="425" customFormat="1" ht="20.100000000000001" customHeight="1">
      <c r="B35" s="435"/>
      <c r="C35" s="436" t="s">
        <v>1175</v>
      </c>
      <c r="D35" s="437">
        <v>1510921.07504</v>
      </c>
      <c r="E35" s="437">
        <v>869771.42408999999</v>
      </c>
      <c r="F35" s="437">
        <v>3.4070000000000003E-2</v>
      </c>
      <c r="G35" s="437">
        <v>1814104.55966</v>
      </c>
      <c r="H35" s="438">
        <v>5.4600000000000006E-5</v>
      </c>
      <c r="I35" s="437">
        <v>2.7810000000000001</v>
      </c>
      <c r="J35" s="438">
        <v>3.5649999999999999E-4</v>
      </c>
      <c r="K35" s="437">
        <v>3.0000000000000001E-3</v>
      </c>
      <c r="L35" s="437">
        <v>1521670.6303099999</v>
      </c>
      <c r="M35" s="438">
        <f t="shared" si="1"/>
        <v>0.83879984877784108</v>
      </c>
      <c r="N35" s="437">
        <v>35275.633459999997</v>
      </c>
      <c r="O35" s="437">
        <v>-35886.949609999996</v>
      </c>
      <c r="Q35" s="89"/>
      <c r="R35" s="89"/>
      <c r="S35" s="89"/>
      <c r="T35" s="89"/>
      <c r="U35" s="89"/>
      <c r="V35" s="89"/>
      <c r="W35" s="89"/>
      <c r="X35" s="89"/>
      <c r="Y35" s="89"/>
      <c r="Z35" s="89"/>
      <c r="AA35" s="89"/>
      <c r="AB35" s="89"/>
      <c r="AC35" s="89"/>
      <c r="AD35" s="89"/>
      <c r="AE35" s="89"/>
      <c r="AF35" s="89"/>
    </row>
    <row r="36" spans="2:32" s="425" customFormat="1" ht="20.100000000000001" customHeight="1">
      <c r="B36" s="433"/>
      <c r="C36" s="434" t="s">
        <v>1186</v>
      </c>
      <c r="D36" s="422">
        <v>646802.26672000007</v>
      </c>
      <c r="E36" s="422">
        <v>401617.78431000002</v>
      </c>
      <c r="F36" s="422">
        <v>3.3000000000000002E-2</v>
      </c>
      <c r="G36" s="422">
        <v>785173.93060000008</v>
      </c>
      <c r="H36" s="411">
        <v>3.6900000000000002E-5</v>
      </c>
      <c r="I36" s="422">
        <v>1.0289999999999999</v>
      </c>
      <c r="J36" s="411">
        <v>3.5799999999999997E-4</v>
      </c>
      <c r="K36" s="422">
        <v>3.0000000000000001E-3</v>
      </c>
      <c r="L36" s="422">
        <v>589142.54602000001</v>
      </c>
      <c r="M36" s="411">
        <f t="shared" si="1"/>
        <v>0.75033380893046164</v>
      </c>
      <c r="N36" s="422">
        <v>10355.95091</v>
      </c>
      <c r="O36" s="422">
        <v>-9913.3184199999996</v>
      </c>
      <c r="Q36" s="89"/>
      <c r="R36" s="89"/>
      <c r="S36" s="89"/>
      <c r="T36" s="89"/>
      <c r="U36" s="89"/>
      <c r="V36" s="89"/>
      <c r="W36" s="89"/>
      <c r="X36" s="89"/>
      <c r="Y36" s="89"/>
      <c r="Z36" s="89"/>
      <c r="AA36" s="89"/>
      <c r="AB36" s="89"/>
      <c r="AC36" s="89"/>
      <c r="AD36" s="89"/>
      <c r="AE36" s="89"/>
      <c r="AF36" s="89"/>
    </row>
    <row r="37" spans="2:32" s="425" customFormat="1" ht="20.100000000000001" customHeight="1">
      <c r="B37" s="433"/>
      <c r="C37" s="434" t="s">
        <v>1187</v>
      </c>
      <c r="D37" s="422">
        <v>864118.80832000007</v>
      </c>
      <c r="E37" s="422">
        <v>468153.63977999997</v>
      </c>
      <c r="F37" s="422">
        <v>3.499E-2</v>
      </c>
      <c r="G37" s="422">
        <v>1028930.6290599999</v>
      </c>
      <c r="H37" s="411">
        <v>6.8099999999999988E-5</v>
      </c>
      <c r="I37" s="422">
        <v>1.752</v>
      </c>
      <c r="J37" s="411">
        <v>3.5530000000000002E-4</v>
      </c>
      <c r="K37" s="422">
        <v>2E-3</v>
      </c>
      <c r="L37" s="422">
        <v>932528.08428999991</v>
      </c>
      <c r="M37" s="411">
        <f t="shared" si="1"/>
        <v>0.90630802306072811</v>
      </c>
      <c r="N37" s="422">
        <v>24919.682550000001</v>
      </c>
      <c r="O37" s="422">
        <v>-25973.63119</v>
      </c>
      <c r="Q37" s="89"/>
      <c r="R37" s="89"/>
      <c r="S37" s="89"/>
      <c r="T37" s="89"/>
      <c r="U37" s="89"/>
      <c r="V37" s="89"/>
      <c r="W37" s="89"/>
      <c r="X37" s="89"/>
      <c r="Y37" s="89"/>
      <c r="Z37" s="89"/>
      <c r="AA37" s="89"/>
      <c r="AB37" s="89"/>
      <c r="AC37" s="89"/>
      <c r="AD37" s="89"/>
      <c r="AE37" s="89"/>
      <c r="AF37" s="89"/>
    </row>
    <row r="38" spans="2:32" s="425" customFormat="1" ht="20.100000000000001" customHeight="1">
      <c r="B38" s="435"/>
      <c r="C38" s="436" t="s">
        <v>1176</v>
      </c>
      <c r="D38" s="437">
        <v>900627.58690999995</v>
      </c>
      <c r="E38" s="437">
        <v>336944.81362000003</v>
      </c>
      <c r="F38" s="437">
        <v>3.49E-2</v>
      </c>
      <c r="G38" s="437">
        <v>1018611.14941</v>
      </c>
      <c r="H38" s="438">
        <v>1.305E-4</v>
      </c>
      <c r="I38" s="437">
        <v>2.4969999999999999</v>
      </c>
      <c r="J38" s="438">
        <v>3.4539999999999999E-4</v>
      </c>
      <c r="K38" s="437">
        <v>3.0000000000000001E-3</v>
      </c>
      <c r="L38" s="437">
        <v>1105890.7299800001</v>
      </c>
      <c r="M38" s="438">
        <f t="shared" si="1"/>
        <v>1.0856848863479986</v>
      </c>
      <c r="N38" s="437">
        <v>45790.788909999996</v>
      </c>
      <c r="O38" s="437">
        <v>-62681.059729999994</v>
      </c>
      <c r="Q38" s="89"/>
      <c r="R38" s="89"/>
      <c r="S38" s="89"/>
      <c r="T38" s="89"/>
      <c r="U38" s="89"/>
      <c r="V38" s="89"/>
      <c r="W38" s="89"/>
      <c r="X38" s="89"/>
      <c r="Y38" s="89"/>
      <c r="Z38" s="89"/>
      <c r="AA38" s="89"/>
      <c r="AB38" s="89"/>
      <c r="AC38" s="89"/>
      <c r="AD38" s="89"/>
      <c r="AE38" s="89"/>
      <c r="AF38" s="89"/>
    </row>
    <row r="39" spans="2:32" s="425" customFormat="1" ht="20.100000000000001" customHeight="1">
      <c r="B39" s="433"/>
      <c r="C39" s="434" t="s">
        <v>1188</v>
      </c>
      <c r="D39" s="422">
        <v>859896.19328000001</v>
      </c>
      <c r="E39" s="422">
        <v>327514.83344999998</v>
      </c>
      <c r="F39" s="422">
        <v>3.4770000000000002E-2</v>
      </c>
      <c r="G39" s="422">
        <v>974139.27966999996</v>
      </c>
      <c r="H39" s="411">
        <v>1.15E-4</v>
      </c>
      <c r="I39" s="422">
        <v>2.3439999999999999</v>
      </c>
      <c r="J39" s="411">
        <v>3.457E-4</v>
      </c>
      <c r="K39" s="422">
        <v>3.0000000000000001E-3</v>
      </c>
      <c r="L39" s="422">
        <v>1052228.61515</v>
      </c>
      <c r="M39" s="411">
        <f t="shared" si="1"/>
        <v>1.0801623926985611</v>
      </c>
      <c r="N39" s="422">
        <v>38714.613789999996</v>
      </c>
      <c r="O39" s="422">
        <v>-53873.393080000002</v>
      </c>
      <c r="Q39" s="89"/>
      <c r="R39" s="89"/>
      <c r="S39" s="89"/>
      <c r="T39" s="89"/>
      <c r="U39" s="89"/>
      <c r="V39" s="89"/>
      <c r="W39" s="89"/>
      <c r="X39" s="89"/>
      <c r="Y39" s="89"/>
      <c r="Z39" s="89"/>
      <c r="AA39" s="89"/>
      <c r="AB39" s="89"/>
      <c r="AC39" s="89"/>
      <c r="AD39" s="89"/>
      <c r="AE39" s="89"/>
      <c r="AF39" s="89"/>
    </row>
    <row r="40" spans="2:32" s="425" customFormat="1" ht="20.100000000000001" customHeight="1">
      <c r="B40" s="433"/>
      <c r="C40" s="434" t="s">
        <v>1189</v>
      </c>
      <c r="D40" s="422">
        <v>2562.1099300000001</v>
      </c>
      <c r="E40" s="422">
        <v>1114.5226399999999</v>
      </c>
      <c r="F40" s="422">
        <v>4.7899999999999998E-2</v>
      </c>
      <c r="G40" s="422">
        <v>3095.9612999999999</v>
      </c>
      <c r="H40" s="411">
        <v>2.3599999999999999E-4</v>
      </c>
      <c r="I40" s="422">
        <v>8.9999999999999993E-3</v>
      </c>
      <c r="J40" s="411">
        <v>3.5829999999999998E-4</v>
      </c>
      <c r="K40" s="422">
        <v>2E-3</v>
      </c>
      <c r="L40" s="422">
        <v>4017.67596</v>
      </c>
      <c r="M40" s="411">
        <f t="shared" si="1"/>
        <v>1.2977151749280587</v>
      </c>
      <c r="N40" s="422">
        <v>261.78496999999999</v>
      </c>
      <c r="O40" s="422">
        <v>-872.09181999999998</v>
      </c>
      <c r="Q40" s="89"/>
      <c r="R40" s="89"/>
      <c r="S40" s="89"/>
      <c r="T40" s="89"/>
      <c r="U40" s="89"/>
      <c r="V40" s="89"/>
      <c r="W40" s="89"/>
      <c r="X40" s="89"/>
      <c r="Y40" s="89"/>
      <c r="Z40" s="89"/>
      <c r="AA40" s="89"/>
      <c r="AB40" s="89"/>
      <c r="AC40" s="89"/>
      <c r="AD40" s="89"/>
      <c r="AE40" s="89"/>
      <c r="AF40" s="89"/>
    </row>
    <row r="41" spans="2:32" s="425" customFormat="1" ht="20.100000000000001" customHeight="1">
      <c r="B41" s="433"/>
      <c r="C41" s="434" t="s">
        <v>1190</v>
      </c>
      <c r="D41" s="422">
        <v>38169.2837</v>
      </c>
      <c r="E41" s="422">
        <v>8315.4575299999997</v>
      </c>
      <c r="F41" s="422">
        <v>3.8560000000000004E-2</v>
      </c>
      <c r="G41" s="422">
        <v>41375.908450000003</v>
      </c>
      <c r="H41" s="411">
        <v>4.8870000000000001E-4</v>
      </c>
      <c r="I41" s="422">
        <v>0.14399999999999999</v>
      </c>
      <c r="J41" s="411">
        <v>3.367E-4</v>
      </c>
      <c r="K41" s="422">
        <v>3.0000000000000001E-3</v>
      </c>
      <c r="L41" s="422">
        <v>49644.438869999998</v>
      </c>
      <c r="M41" s="411">
        <f t="shared" si="1"/>
        <v>1.1998392477591631</v>
      </c>
      <c r="N41" s="422">
        <v>6814.3901500000002</v>
      </c>
      <c r="O41" s="422">
        <v>-7935.5748300000005</v>
      </c>
      <c r="Q41" s="89"/>
      <c r="R41" s="89"/>
      <c r="S41" s="89"/>
      <c r="T41" s="89"/>
      <c r="U41" s="89"/>
      <c r="V41" s="89"/>
      <c r="W41" s="89"/>
      <c r="X41" s="89"/>
      <c r="Y41" s="89"/>
      <c r="Z41" s="89"/>
      <c r="AA41" s="89"/>
      <c r="AB41" s="89"/>
      <c r="AC41" s="89"/>
      <c r="AD41" s="89"/>
      <c r="AE41" s="89"/>
      <c r="AF41" s="89"/>
    </row>
    <row r="42" spans="2:32" s="425" customFormat="1" ht="20.100000000000001" customHeight="1">
      <c r="B42" s="439"/>
      <c r="C42" s="440" t="s">
        <v>1177</v>
      </c>
      <c r="D42" s="441">
        <v>470986.06520000001</v>
      </c>
      <c r="E42" s="441">
        <v>156715.05056999999</v>
      </c>
      <c r="F42" s="441">
        <v>2.4850000000000001E-2</v>
      </c>
      <c r="G42" s="441">
        <v>509930.56545999995</v>
      </c>
      <c r="H42" s="442">
        <v>1E-3</v>
      </c>
      <c r="I42" s="441">
        <v>0.63500000000000001</v>
      </c>
      <c r="J42" s="442">
        <v>4.6510000000000003E-4</v>
      </c>
      <c r="K42" s="441">
        <v>4.0000000000000001E-3</v>
      </c>
      <c r="L42" s="441">
        <v>175241.69690000001</v>
      </c>
      <c r="M42" s="442">
        <f t="shared" si="1"/>
        <v>0.34365795810242783</v>
      </c>
      <c r="N42" s="441">
        <v>242177.81935000001</v>
      </c>
      <c r="O42" s="441">
        <v>-275008.3272</v>
      </c>
      <c r="Q42" s="89"/>
      <c r="R42" s="89"/>
      <c r="S42" s="89"/>
      <c r="T42" s="89"/>
      <c r="U42" s="89"/>
      <c r="V42" s="89"/>
      <c r="W42" s="89"/>
      <c r="X42" s="89"/>
      <c r="Y42" s="89"/>
      <c r="Z42" s="89"/>
      <c r="AA42" s="89"/>
      <c r="AB42" s="89"/>
      <c r="AC42" s="89"/>
      <c r="AD42" s="89"/>
      <c r="AE42" s="89"/>
      <c r="AF42" s="89"/>
    </row>
    <row r="43" spans="2:32" s="425" customFormat="1" ht="20.100000000000001" customHeight="1" thickBot="1">
      <c r="B43" s="1084" t="s">
        <v>1192</v>
      </c>
      <c r="C43" s="1084"/>
      <c r="D43" s="443">
        <f>D26+D29+D30+D31+D32+D35+D38+D42</f>
        <v>4384241.9670599997</v>
      </c>
      <c r="E43" s="443">
        <f>E26+E29+E30+E31+E32+E35+E38+E42</f>
        <v>2369187.5102500003</v>
      </c>
      <c r="F43" s="982">
        <v>43.131623906074914</v>
      </c>
      <c r="G43" s="443">
        <f>G26+G29+G30+G31+G32+G35+G38+G42</f>
        <v>5425143.9546000008</v>
      </c>
      <c r="H43" s="983">
        <v>0.14124956185012927</v>
      </c>
      <c r="I43" s="443">
        <f>I26+I29+I30+I31+I32+I35+I38+I42</f>
        <v>10.976000000000001</v>
      </c>
      <c r="J43" s="983">
        <v>0.37500965169090583</v>
      </c>
      <c r="K43" s="984">
        <v>2.6672435218311299</v>
      </c>
      <c r="L43" s="443">
        <f>L26+L29+L30+L31+L32+L35+L38+L42</f>
        <v>3884742.6809299998</v>
      </c>
      <c r="M43" s="444">
        <f>+L43/G43</f>
        <v>0.71606259915667514</v>
      </c>
      <c r="N43" s="443">
        <f>N26+N29+N30+N31+N32+N35+N38+N42</f>
        <v>332587.36369000003</v>
      </c>
      <c r="O43" s="443">
        <f>O26+O29+O30+O31+O32+O35+O38+O42</f>
        <v>-382744.76961999998</v>
      </c>
      <c r="Q43" s="89"/>
      <c r="R43" s="89"/>
      <c r="S43" s="89"/>
      <c r="T43" s="89"/>
      <c r="U43" s="89"/>
      <c r="V43" s="89"/>
      <c r="W43" s="89"/>
      <c r="X43" s="89"/>
      <c r="Y43" s="89"/>
      <c r="Z43" s="89"/>
      <c r="AA43" s="89"/>
      <c r="AB43" s="89"/>
      <c r="AC43" s="89"/>
      <c r="AD43" s="89"/>
      <c r="AE43" s="89"/>
      <c r="AF43" s="89"/>
    </row>
    <row r="44" spans="2:32" s="425" customFormat="1" ht="20.100000000000001" customHeight="1">
      <c r="B44" s="1082" t="s">
        <v>1197</v>
      </c>
      <c r="C44" s="1082"/>
      <c r="D44" s="1082"/>
      <c r="E44" s="1082"/>
      <c r="F44" s="428"/>
      <c r="G44" s="428"/>
      <c r="H44" s="428"/>
      <c r="I44" s="428"/>
      <c r="J44" s="428"/>
      <c r="K44" s="428"/>
      <c r="L44" s="428"/>
      <c r="M44" s="428"/>
      <c r="N44" s="428"/>
      <c r="O44" s="428"/>
      <c r="Q44" s="89"/>
      <c r="R44" s="89"/>
      <c r="S44" s="89"/>
      <c r="T44" s="89"/>
      <c r="U44" s="89"/>
      <c r="V44" s="89"/>
      <c r="W44" s="89"/>
      <c r="X44" s="89"/>
      <c r="Y44" s="89"/>
      <c r="Z44" s="89"/>
      <c r="AA44" s="89"/>
      <c r="AB44" s="89"/>
      <c r="AC44" s="89"/>
      <c r="AD44" s="89"/>
      <c r="AE44" s="89"/>
      <c r="AF44" s="89"/>
    </row>
    <row r="45" spans="2:32" s="425" customFormat="1" ht="20.100000000000001" customHeight="1">
      <c r="B45" s="429"/>
      <c r="C45" s="430" t="s">
        <v>1170</v>
      </c>
      <c r="D45" s="431">
        <v>427417.52093</v>
      </c>
      <c r="E45" s="431">
        <v>7087.7282500000001</v>
      </c>
      <c r="F45" s="431">
        <v>7.9930000000000001E-2</v>
      </c>
      <c r="G45" s="431">
        <v>433082.42797000002</v>
      </c>
      <c r="H45" s="432">
        <v>9.9999999999999995E-7</v>
      </c>
      <c r="I45" s="431">
        <v>5.9189999999999996</v>
      </c>
      <c r="J45" s="432">
        <v>1.529E-4</v>
      </c>
      <c r="K45" s="985">
        <v>0</v>
      </c>
      <c r="L45" s="431">
        <v>12694.395410000001</v>
      </c>
      <c r="M45" s="432">
        <f t="shared" ref="M45:M61" si="2">L45/G45</f>
        <v>2.931173049320614E-2</v>
      </c>
      <c r="N45" s="431">
        <v>66.153750000000002</v>
      </c>
      <c r="O45" s="431">
        <v>-16.560490000000001</v>
      </c>
      <c r="Q45" s="89"/>
      <c r="R45" s="89"/>
      <c r="S45" s="89"/>
      <c r="T45" s="89"/>
      <c r="U45" s="89"/>
      <c r="V45" s="89"/>
      <c r="W45" s="89"/>
      <c r="X45" s="89"/>
      <c r="Y45" s="89"/>
      <c r="Z45" s="89"/>
      <c r="AA45" s="89"/>
      <c r="AB45" s="89"/>
      <c r="AC45" s="89"/>
      <c r="AD45" s="89"/>
      <c r="AE45" s="89"/>
      <c r="AF45" s="89"/>
    </row>
    <row r="46" spans="2:32" s="425" customFormat="1" ht="20.100000000000001" customHeight="1">
      <c r="B46" s="433"/>
      <c r="C46" s="434" t="s">
        <v>1182</v>
      </c>
      <c r="D46" s="422">
        <v>877.51231999999993</v>
      </c>
      <c r="E46" s="422">
        <v>503.55728000000005</v>
      </c>
      <c r="F46" s="422">
        <v>5.1319999999999998E-2</v>
      </c>
      <c r="G46" s="422">
        <v>1135.924</v>
      </c>
      <c r="H46" s="411">
        <v>6.9999999999999997E-7</v>
      </c>
      <c r="I46" s="422">
        <v>3.3000000000000002E-2</v>
      </c>
      <c r="J46" s="411">
        <v>2.8929999999999998E-4</v>
      </c>
      <c r="K46" s="986">
        <v>0</v>
      </c>
      <c r="L46" s="422">
        <v>50.667110000000001</v>
      </c>
      <c r="M46" s="411">
        <f t="shared" si="2"/>
        <v>4.4604313316735977E-2</v>
      </c>
      <c r="N46" s="422">
        <v>0.24839</v>
      </c>
      <c r="O46" s="422">
        <v>-0.53710000000000002</v>
      </c>
      <c r="Q46" s="89"/>
      <c r="R46" s="89"/>
      <c r="S46" s="89"/>
      <c r="T46" s="89"/>
      <c r="U46" s="89"/>
      <c r="V46" s="89"/>
      <c r="W46" s="89"/>
      <c r="X46" s="89"/>
      <c r="Y46" s="89"/>
      <c r="Z46" s="89"/>
      <c r="AA46" s="89"/>
      <c r="AB46" s="89"/>
      <c r="AC46" s="89"/>
      <c r="AD46" s="89"/>
      <c r="AE46" s="89"/>
      <c r="AF46" s="89"/>
    </row>
    <row r="47" spans="2:32" s="425" customFormat="1" ht="20.100000000000001" customHeight="1">
      <c r="B47" s="433"/>
      <c r="C47" s="434" t="s">
        <v>1183</v>
      </c>
      <c r="D47" s="422">
        <v>426540.00861000002</v>
      </c>
      <c r="E47" s="422">
        <v>6584.1709700000001</v>
      </c>
      <c r="F47" s="422">
        <v>8.2110000000000002E-2</v>
      </c>
      <c r="G47" s="422">
        <v>431946.50397000002</v>
      </c>
      <c r="H47" s="411">
        <v>9.9999999999999995E-7</v>
      </c>
      <c r="I47" s="422">
        <v>5.8860000000000001</v>
      </c>
      <c r="J47" s="411">
        <v>1.5260000000000002E-4</v>
      </c>
      <c r="K47" s="986">
        <v>0</v>
      </c>
      <c r="L47" s="422">
        <v>12643.72831</v>
      </c>
      <c r="M47" s="411">
        <f t="shared" si="2"/>
        <v>2.9271514397713808E-2</v>
      </c>
      <c r="N47" s="422">
        <v>65.905360000000002</v>
      </c>
      <c r="O47" s="422">
        <v>-16.023389999999999</v>
      </c>
      <c r="Q47" s="89"/>
      <c r="R47" s="89"/>
      <c r="S47" s="89"/>
      <c r="T47" s="89"/>
      <c r="U47" s="89"/>
      <c r="V47" s="89"/>
      <c r="W47" s="89"/>
      <c r="X47" s="89"/>
      <c r="Y47" s="89"/>
      <c r="Z47" s="89"/>
      <c r="AA47" s="89"/>
      <c r="AB47" s="89"/>
      <c r="AC47" s="89"/>
      <c r="AD47" s="89"/>
      <c r="AE47" s="89"/>
      <c r="AF47" s="89"/>
    </row>
    <row r="48" spans="2:32" s="425" customFormat="1" ht="20.100000000000001" customHeight="1">
      <c r="B48" s="435"/>
      <c r="C48" s="436" t="s">
        <v>1171</v>
      </c>
      <c r="D48" s="437">
        <v>367149.35495999997</v>
      </c>
      <c r="E48" s="437">
        <v>7781.9914000000008</v>
      </c>
      <c r="F48" s="437">
        <v>8.5949999999999999E-2</v>
      </c>
      <c r="G48" s="437">
        <v>386068.6324</v>
      </c>
      <c r="H48" s="438">
        <v>1.9999999999999999E-6</v>
      </c>
      <c r="I48" s="437">
        <v>3.9769999999999999</v>
      </c>
      <c r="J48" s="438">
        <v>1.6619999999999997E-4</v>
      </c>
      <c r="K48" s="987">
        <v>0</v>
      </c>
      <c r="L48" s="437">
        <v>20547.073110000001</v>
      </c>
      <c r="M48" s="438">
        <f t="shared" si="2"/>
        <v>5.3221296385227906E-2</v>
      </c>
      <c r="N48" s="437">
        <v>126.46339</v>
      </c>
      <c r="O48" s="437">
        <v>-15.91967</v>
      </c>
      <c r="Q48" s="89"/>
      <c r="R48" s="89"/>
      <c r="S48" s="89"/>
      <c r="T48" s="89"/>
      <c r="U48" s="89"/>
      <c r="V48" s="89"/>
      <c r="W48" s="89"/>
      <c r="X48" s="89"/>
      <c r="Y48" s="89"/>
      <c r="Z48" s="89"/>
      <c r="AA48" s="89"/>
      <c r="AB48" s="89"/>
      <c r="AC48" s="89"/>
      <c r="AD48" s="89"/>
      <c r="AE48" s="89"/>
      <c r="AF48" s="89"/>
    </row>
    <row r="49" spans="2:32" s="425" customFormat="1" ht="20.100000000000001" customHeight="1">
      <c r="B49" s="435"/>
      <c r="C49" s="436" t="s">
        <v>1172</v>
      </c>
      <c r="D49" s="437">
        <v>118858.54934</v>
      </c>
      <c r="E49" s="437">
        <v>5051.7753899999998</v>
      </c>
      <c r="F49" s="437">
        <v>8.0649999999999999E-2</v>
      </c>
      <c r="G49" s="437">
        <v>137202.07093000002</v>
      </c>
      <c r="H49" s="438">
        <v>3.8E-6</v>
      </c>
      <c r="I49" s="437">
        <v>1.2989999999999999</v>
      </c>
      <c r="J49" s="438">
        <v>1.739E-4</v>
      </c>
      <c r="K49" s="987">
        <v>0</v>
      </c>
      <c r="L49" s="437">
        <v>12248.392669999999</v>
      </c>
      <c r="M49" s="438">
        <f t="shared" si="2"/>
        <v>8.9272651549473211E-2</v>
      </c>
      <c r="N49" s="437">
        <v>90.052639999999997</v>
      </c>
      <c r="O49" s="437">
        <v>-29.453409999999998</v>
      </c>
      <c r="Q49" s="89"/>
      <c r="R49" s="89"/>
      <c r="S49" s="89"/>
      <c r="T49" s="89"/>
      <c r="U49" s="89"/>
      <c r="V49" s="89"/>
      <c r="W49" s="89"/>
      <c r="X49" s="89"/>
      <c r="Y49" s="89"/>
      <c r="Z49" s="89"/>
      <c r="AA49" s="89"/>
      <c r="AB49" s="89"/>
      <c r="AC49" s="89"/>
      <c r="AD49" s="89"/>
      <c r="AE49" s="89"/>
      <c r="AF49" s="89"/>
    </row>
    <row r="50" spans="2:32" s="425" customFormat="1" ht="20.100000000000001" customHeight="1">
      <c r="B50" s="435"/>
      <c r="C50" s="436" t="s">
        <v>1173</v>
      </c>
      <c r="D50" s="437">
        <v>99286.439559999999</v>
      </c>
      <c r="E50" s="437">
        <v>4623.0777400000006</v>
      </c>
      <c r="F50" s="437">
        <v>8.904999999999999E-2</v>
      </c>
      <c r="G50" s="437">
        <v>127875.38989000001</v>
      </c>
      <c r="H50" s="438">
        <v>6.2999999999999998E-6</v>
      </c>
      <c r="I50" s="437">
        <v>1.23</v>
      </c>
      <c r="J50" s="438">
        <v>1.7100000000000001E-4</v>
      </c>
      <c r="K50" s="987">
        <v>0</v>
      </c>
      <c r="L50" s="437">
        <v>15917.061710000002</v>
      </c>
      <c r="M50" s="438">
        <f t="shared" si="2"/>
        <v>0.12447322134221492</v>
      </c>
      <c r="N50" s="437">
        <v>136.71941000000001</v>
      </c>
      <c r="O50" s="437">
        <v>-41.136060000000001</v>
      </c>
      <c r="Q50" s="89"/>
      <c r="R50" s="89"/>
      <c r="S50" s="89"/>
      <c r="T50" s="89"/>
      <c r="U50" s="89"/>
      <c r="V50" s="89"/>
      <c r="W50" s="89"/>
      <c r="X50" s="89"/>
      <c r="Y50" s="89"/>
      <c r="Z50" s="89"/>
      <c r="AA50" s="89"/>
      <c r="AB50" s="89"/>
      <c r="AC50" s="89"/>
      <c r="AD50" s="89"/>
      <c r="AE50" s="89"/>
      <c r="AF50" s="89"/>
    </row>
    <row r="51" spans="2:32" s="425" customFormat="1" ht="20.100000000000001" customHeight="1">
      <c r="B51" s="435"/>
      <c r="C51" s="436" t="s">
        <v>1174</v>
      </c>
      <c r="D51" s="437">
        <v>108824.64648000001</v>
      </c>
      <c r="E51" s="437">
        <v>7958.4568099999997</v>
      </c>
      <c r="F51" s="437">
        <v>9.7799999999999998E-2</v>
      </c>
      <c r="G51" s="437">
        <v>152344.53307</v>
      </c>
      <c r="H51" s="438">
        <v>1.43E-5</v>
      </c>
      <c r="I51" s="437">
        <v>1.4770000000000001</v>
      </c>
      <c r="J51" s="438">
        <v>1.7469999999999999E-4</v>
      </c>
      <c r="K51" s="987">
        <v>0</v>
      </c>
      <c r="L51" s="437">
        <v>33124.684329999996</v>
      </c>
      <c r="M51" s="438">
        <f t="shared" si="2"/>
        <v>0.21743270770851819</v>
      </c>
      <c r="N51" s="437">
        <v>383.46926999999999</v>
      </c>
      <c r="O51" s="437">
        <v>-109.77899000000001</v>
      </c>
      <c r="Q51" s="89"/>
      <c r="R51" s="89"/>
      <c r="S51" s="89"/>
      <c r="T51" s="89"/>
      <c r="U51" s="89"/>
      <c r="V51" s="89"/>
      <c r="W51" s="89"/>
      <c r="X51" s="89"/>
      <c r="Y51" s="89"/>
      <c r="Z51" s="89"/>
      <c r="AA51" s="89"/>
      <c r="AB51" s="89"/>
      <c r="AC51" s="89"/>
      <c r="AD51" s="89"/>
      <c r="AE51" s="89"/>
      <c r="AF51" s="89"/>
    </row>
    <row r="52" spans="2:32" s="425" customFormat="1" ht="20.100000000000001" customHeight="1">
      <c r="B52" s="433"/>
      <c r="C52" s="434" t="s">
        <v>1184</v>
      </c>
      <c r="D52" s="422">
        <v>67745.97107</v>
      </c>
      <c r="E52" s="422">
        <v>4695.1427699999995</v>
      </c>
      <c r="F52" s="422">
        <v>9.6549999999999997E-2</v>
      </c>
      <c r="G52" s="422">
        <v>94689.031640000001</v>
      </c>
      <c r="H52" s="411">
        <v>1.11E-5</v>
      </c>
      <c r="I52" s="422">
        <v>0.95599999999999996</v>
      </c>
      <c r="J52" s="411">
        <v>1.7359999999999999E-4</v>
      </c>
      <c r="K52" s="986">
        <v>0</v>
      </c>
      <c r="L52" s="422">
        <v>17568.303399999997</v>
      </c>
      <c r="M52" s="411">
        <f t="shared" si="2"/>
        <v>0.18553683669290502</v>
      </c>
      <c r="N52" s="422">
        <v>183.20325</v>
      </c>
      <c r="O52" s="422">
        <v>-52.506769999999996</v>
      </c>
      <c r="Q52" s="89"/>
      <c r="R52" s="89"/>
      <c r="S52" s="89"/>
      <c r="T52" s="89"/>
      <c r="U52" s="89"/>
      <c r="V52" s="89"/>
      <c r="W52" s="89"/>
      <c r="X52" s="89"/>
      <c r="Y52" s="89"/>
      <c r="Z52" s="89"/>
      <c r="AA52" s="89"/>
      <c r="AB52" s="89"/>
      <c r="AC52" s="89"/>
      <c r="AD52" s="89"/>
      <c r="AE52" s="89"/>
      <c r="AF52" s="89"/>
    </row>
    <row r="53" spans="2:32" s="425" customFormat="1" ht="20.100000000000001" customHeight="1">
      <c r="B53" s="433"/>
      <c r="C53" s="434" t="s">
        <v>1185</v>
      </c>
      <c r="D53" s="422">
        <v>41078.675409999996</v>
      </c>
      <c r="E53" s="422">
        <v>3263.3140400000002</v>
      </c>
      <c r="F53" s="422">
        <v>9.9610000000000004E-2</v>
      </c>
      <c r="G53" s="422">
        <v>57655.501429999997</v>
      </c>
      <c r="H53" s="411">
        <v>1.95E-5</v>
      </c>
      <c r="I53" s="422">
        <v>0.52100000000000002</v>
      </c>
      <c r="J53" s="411">
        <v>1.7660000000000001E-4</v>
      </c>
      <c r="K53" s="986">
        <v>0</v>
      </c>
      <c r="L53" s="422">
        <v>15556.38092</v>
      </c>
      <c r="M53" s="411">
        <f t="shared" si="2"/>
        <v>0.26981607191270596</v>
      </c>
      <c r="N53" s="422">
        <v>200.26602</v>
      </c>
      <c r="O53" s="422">
        <v>-57.27223</v>
      </c>
      <c r="Q53" s="89"/>
      <c r="R53" s="89"/>
      <c r="S53" s="89"/>
      <c r="T53" s="89"/>
      <c r="U53" s="89"/>
      <c r="V53" s="89"/>
      <c r="W53" s="89"/>
      <c r="X53" s="89"/>
      <c r="Y53" s="89"/>
      <c r="Z53" s="89"/>
      <c r="AA53" s="89"/>
      <c r="AB53" s="89"/>
      <c r="AC53" s="89"/>
      <c r="AD53" s="89"/>
      <c r="AE53" s="89"/>
      <c r="AF53" s="89"/>
    </row>
    <row r="54" spans="2:32" s="425" customFormat="1" ht="20.100000000000001" customHeight="1">
      <c r="B54" s="435"/>
      <c r="C54" s="436" t="s">
        <v>1175</v>
      </c>
      <c r="D54" s="437">
        <v>84183.789239999998</v>
      </c>
      <c r="E54" s="437">
        <v>3094.9694500000001</v>
      </c>
      <c r="F54" s="437">
        <v>9.715E-2</v>
      </c>
      <c r="G54" s="437">
        <v>110803.42714</v>
      </c>
      <c r="H54" s="438">
        <v>4.6300000000000001E-5</v>
      </c>
      <c r="I54" s="437">
        <v>1.2909999999999999</v>
      </c>
      <c r="J54" s="438">
        <v>1.663E-4</v>
      </c>
      <c r="K54" s="987">
        <v>0</v>
      </c>
      <c r="L54" s="437">
        <v>44992.21357</v>
      </c>
      <c r="M54" s="438">
        <f t="shared" si="2"/>
        <v>0.40605434986367694</v>
      </c>
      <c r="N54" s="437">
        <v>864.17669999999998</v>
      </c>
      <c r="O54" s="437">
        <v>-216.59181000000001</v>
      </c>
      <c r="Q54" s="89"/>
      <c r="R54" s="89"/>
      <c r="S54" s="89"/>
      <c r="T54" s="89"/>
      <c r="U54" s="89"/>
      <c r="V54" s="89"/>
      <c r="W54" s="89"/>
      <c r="X54" s="89"/>
      <c r="Y54" s="89"/>
      <c r="Z54" s="89"/>
      <c r="AA54" s="89"/>
      <c r="AB54" s="89"/>
      <c r="AC54" s="89"/>
      <c r="AD54" s="89"/>
      <c r="AE54" s="89"/>
      <c r="AF54" s="89"/>
    </row>
    <row r="55" spans="2:32" s="425" customFormat="1" ht="20.100000000000001" customHeight="1">
      <c r="B55" s="433"/>
      <c r="C55" s="434" t="s">
        <v>1186</v>
      </c>
      <c r="D55" s="422">
        <v>37464.251590000007</v>
      </c>
      <c r="E55" s="422">
        <v>634.89157999999998</v>
      </c>
      <c r="F55" s="422">
        <v>0.1</v>
      </c>
      <c r="G55" s="422">
        <v>48755.905460000002</v>
      </c>
      <c r="H55" s="411">
        <v>3.1600000000000002E-5</v>
      </c>
      <c r="I55" s="422">
        <v>0.60299999999999998</v>
      </c>
      <c r="J55" s="411">
        <v>1.615E-4</v>
      </c>
      <c r="K55" s="986">
        <v>0</v>
      </c>
      <c r="L55" s="422">
        <v>15826.70658</v>
      </c>
      <c r="M55" s="411">
        <f t="shared" si="2"/>
        <v>0.32461106876549428</v>
      </c>
      <c r="N55" s="422">
        <v>248.14226000000002</v>
      </c>
      <c r="O55" s="422">
        <v>-49.244990000000001</v>
      </c>
      <c r="Q55" s="89"/>
      <c r="R55" s="89"/>
      <c r="S55" s="89"/>
      <c r="T55" s="89"/>
      <c r="U55" s="89"/>
      <c r="V55" s="89"/>
      <c r="W55" s="89"/>
      <c r="X55" s="89"/>
      <c r="Y55" s="89"/>
      <c r="Z55" s="89"/>
      <c r="AA55" s="89"/>
      <c r="AB55" s="89"/>
      <c r="AC55" s="89"/>
      <c r="AD55" s="89"/>
      <c r="AE55" s="89"/>
      <c r="AF55" s="89"/>
    </row>
    <row r="56" spans="2:32" s="425" customFormat="1" ht="20.100000000000001" customHeight="1">
      <c r="B56" s="433"/>
      <c r="C56" s="434" t="s">
        <v>1187</v>
      </c>
      <c r="D56" s="422">
        <v>46719.537649999998</v>
      </c>
      <c r="E56" s="422">
        <v>2460.0778700000001</v>
      </c>
      <c r="F56" s="422">
        <v>9.6420000000000006E-2</v>
      </c>
      <c r="G56" s="422">
        <v>62047.521689999994</v>
      </c>
      <c r="H56" s="411">
        <v>5.7799999999999995E-5</v>
      </c>
      <c r="I56" s="422">
        <v>0.68799999999999994</v>
      </c>
      <c r="J56" s="411">
        <v>1.7000000000000001E-4</v>
      </c>
      <c r="K56" s="986">
        <v>0</v>
      </c>
      <c r="L56" s="422">
        <v>29165.506989999998</v>
      </c>
      <c r="M56" s="411">
        <f t="shared" si="2"/>
        <v>0.47005111881367073</v>
      </c>
      <c r="N56" s="422">
        <v>616.0344399999999</v>
      </c>
      <c r="O56" s="422">
        <v>-167.34682000000001</v>
      </c>
      <c r="Q56" s="89"/>
      <c r="R56" s="89"/>
      <c r="S56" s="89"/>
      <c r="T56" s="89"/>
      <c r="U56" s="89"/>
      <c r="V56" s="89"/>
      <c r="W56" s="89"/>
      <c r="X56" s="89"/>
      <c r="Y56" s="89"/>
      <c r="Z56" s="89"/>
      <c r="AA56" s="89"/>
      <c r="AB56" s="89"/>
      <c r="AC56" s="89"/>
      <c r="AD56" s="89"/>
      <c r="AE56" s="89"/>
      <c r="AF56" s="89"/>
    </row>
    <row r="57" spans="2:32" s="425" customFormat="1" ht="20.100000000000001" customHeight="1">
      <c r="B57" s="435"/>
      <c r="C57" s="436" t="s">
        <v>1176</v>
      </c>
      <c r="D57" s="437">
        <v>54706.866759999997</v>
      </c>
      <c r="E57" s="437">
        <v>3636.5090599999999</v>
      </c>
      <c r="F57" s="437">
        <v>9.5989999999999992E-2</v>
      </c>
      <c r="G57" s="437">
        <v>83046.102859999999</v>
      </c>
      <c r="H57" s="438">
        <v>1.2330000000000002E-4</v>
      </c>
      <c r="I57" s="437">
        <v>0.77</v>
      </c>
      <c r="J57" s="438">
        <v>1.6919999999999999E-4</v>
      </c>
      <c r="K57" s="987">
        <v>0</v>
      </c>
      <c r="L57" s="437">
        <v>47990.25763</v>
      </c>
      <c r="M57" s="438">
        <f t="shared" si="2"/>
        <v>0.57787489090129229</v>
      </c>
      <c r="N57" s="437">
        <v>1734.5866799999999</v>
      </c>
      <c r="O57" s="437">
        <v>-475.01745</v>
      </c>
      <c r="Q57" s="89"/>
      <c r="R57" s="89"/>
      <c r="S57" s="89"/>
      <c r="T57" s="89"/>
      <c r="U57" s="89"/>
      <c r="V57" s="89"/>
      <c r="W57" s="89"/>
      <c r="X57" s="89"/>
      <c r="Y57" s="89"/>
      <c r="Z57" s="89"/>
      <c r="AA57" s="89"/>
      <c r="AB57" s="89"/>
      <c r="AC57" s="89"/>
      <c r="AD57" s="89"/>
      <c r="AE57" s="89"/>
      <c r="AF57" s="89"/>
    </row>
    <row r="58" spans="2:32" s="425" customFormat="1" ht="20.100000000000001" customHeight="1">
      <c r="B58" s="433"/>
      <c r="C58" s="434" t="s">
        <v>1188</v>
      </c>
      <c r="D58" s="422">
        <v>48185.75333</v>
      </c>
      <c r="E58" s="422">
        <v>3636.5090599999999</v>
      </c>
      <c r="F58" s="422">
        <v>9.5989999999999992E-2</v>
      </c>
      <c r="G58" s="422">
        <v>76524.989430000001</v>
      </c>
      <c r="H58" s="411">
        <v>8.989999999999999E-5</v>
      </c>
      <c r="I58" s="422">
        <v>0.69099999999999995</v>
      </c>
      <c r="J58" s="411">
        <v>1.695E-4</v>
      </c>
      <c r="K58" s="986">
        <v>0</v>
      </c>
      <c r="L58" s="422">
        <v>43698.045299999998</v>
      </c>
      <c r="M58" s="411">
        <f t="shared" si="2"/>
        <v>0.57102974630231185</v>
      </c>
      <c r="N58" s="422">
        <v>1175.9578100000001</v>
      </c>
      <c r="O58" s="422">
        <v>-347.87524999999999</v>
      </c>
      <c r="Q58" s="89"/>
      <c r="R58" s="89"/>
      <c r="S58" s="89"/>
      <c r="T58" s="89"/>
      <c r="U58" s="89"/>
      <c r="V58" s="89"/>
      <c r="W58" s="89"/>
      <c r="X58" s="89"/>
      <c r="Y58" s="89"/>
      <c r="Z58" s="89"/>
      <c r="AA58" s="89"/>
      <c r="AB58" s="89"/>
      <c r="AC58" s="89"/>
      <c r="AD58" s="89"/>
      <c r="AE58" s="89"/>
      <c r="AF58" s="89"/>
    </row>
    <row r="59" spans="2:32" s="425" customFormat="1" ht="20.100000000000001" customHeight="1">
      <c r="B59" s="433"/>
      <c r="C59" s="434" t="s">
        <v>1189</v>
      </c>
      <c r="D59" s="422">
        <v>218.08679000000001</v>
      </c>
      <c r="E59" s="422">
        <v>0</v>
      </c>
      <c r="F59" s="422">
        <v>0</v>
      </c>
      <c r="G59" s="422">
        <v>218.08679000000001</v>
      </c>
      <c r="H59" s="411">
        <v>2.5300000000000002E-4</v>
      </c>
      <c r="I59" s="422">
        <v>5.0000000000000001E-3</v>
      </c>
      <c r="J59" s="411">
        <v>1.6229999999999999E-4</v>
      </c>
      <c r="K59" s="986">
        <v>0</v>
      </c>
      <c r="L59" s="422">
        <v>166.10114999999999</v>
      </c>
      <c r="M59" s="411">
        <f t="shared" si="2"/>
        <v>0.76162866169014631</v>
      </c>
      <c r="N59" s="422">
        <v>8.9529899999999998</v>
      </c>
      <c r="O59" s="422">
        <v>-4.5448699999999995</v>
      </c>
      <c r="Q59" s="89"/>
      <c r="R59" s="89"/>
      <c r="S59" s="89"/>
      <c r="T59" s="89"/>
      <c r="U59" s="89"/>
      <c r="V59" s="89"/>
      <c r="W59" s="89"/>
      <c r="X59" s="89"/>
      <c r="Y59" s="89"/>
      <c r="Z59" s="89"/>
      <c r="AA59" s="89"/>
      <c r="AB59" s="89"/>
      <c r="AC59" s="89"/>
      <c r="AD59" s="89"/>
      <c r="AE59" s="89"/>
      <c r="AF59" s="89"/>
    </row>
    <row r="60" spans="2:32" s="425" customFormat="1" ht="20.100000000000001" customHeight="1">
      <c r="B60" s="433"/>
      <c r="C60" s="434" t="s">
        <v>1190</v>
      </c>
      <c r="D60" s="422">
        <v>6303.02664</v>
      </c>
      <c r="E60" s="422">
        <v>0</v>
      </c>
      <c r="F60" s="422">
        <v>0</v>
      </c>
      <c r="G60" s="422">
        <v>6303.02664</v>
      </c>
      <c r="H60" s="411">
        <v>5.2400000000000005E-4</v>
      </c>
      <c r="I60" s="422">
        <v>7.3999999999999996E-2</v>
      </c>
      <c r="J60" s="411">
        <v>1.6639999999999998E-4</v>
      </c>
      <c r="K60" s="986">
        <v>0</v>
      </c>
      <c r="L60" s="422">
        <v>4126.1111700000001</v>
      </c>
      <c r="M60" s="411">
        <f t="shared" si="2"/>
        <v>0.65462378721597791</v>
      </c>
      <c r="N60" s="422">
        <v>549.67587000000003</v>
      </c>
      <c r="O60" s="422">
        <v>-122.59733</v>
      </c>
      <c r="Q60" s="89"/>
      <c r="R60" s="89"/>
      <c r="S60" s="89"/>
      <c r="T60" s="89"/>
      <c r="U60" s="89"/>
      <c r="V60" s="89"/>
      <c r="W60" s="89"/>
      <c r="X60" s="89"/>
      <c r="Y60" s="89"/>
      <c r="Z60" s="89"/>
      <c r="AA60" s="89"/>
      <c r="AB60" s="89"/>
      <c r="AC60" s="89"/>
      <c r="AD60" s="89"/>
      <c r="AE60" s="89"/>
      <c r="AF60" s="89"/>
    </row>
    <row r="61" spans="2:32" s="425" customFormat="1" ht="20.100000000000001" customHeight="1">
      <c r="B61" s="439"/>
      <c r="C61" s="440" t="s">
        <v>1177</v>
      </c>
      <c r="D61" s="441">
        <v>28139.482609999999</v>
      </c>
      <c r="E61" s="441">
        <v>5</v>
      </c>
      <c r="F61" s="441">
        <v>4.6240000000000003E-2</v>
      </c>
      <c r="G61" s="441">
        <v>28141.794610000001</v>
      </c>
      <c r="H61" s="442">
        <v>1E-3</v>
      </c>
      <c r="I61" s="441">
        <v>0.36299999999999999</v>
      </c>
      <c r="J61" s="442">
        <v>2.8420000000000002E-4</v>
      </c>
      <c r="K61" s="988">
        <v>0</v>
      </c>
      <c r="L61" s="441">
        <v>27816.613329999996</v>
      </c>
      <c r="M61" s="442">
        <f t="shared" si="2"/>
        <v>0.98844489896587995</v>
      </c>
      <c r="N61" s="441">
        <v>5797.2864900000004</v>
      </c>
      <c r="O61" s="441">
        <v>-4773.1066100000007</v>
      </c>
      <c r="Q61" s="89"/>
      <c r="R61" s="89"/>
      <c r="S61" s="89"/>
      <c r="T61" s="89"/>
      <c r="U61" s="89"/>
      <c r="V61" s="89"/>
      <c r="W61" s="89"/>
      <c r="X61" s="89"/>
      <c r="Y61" s="89"/>
      <c r="Z61" s="89"/>
      <c r="AA61" s="89"/>
      <c r="AB61" s="89"/>
      <c r="AC61" s="89"/>
      <c r="AD61" s="89"/>
      <c r="AE61" s="89"/>
      <c r="AF61" s="89"/>
    </row>
    <row r="62" spans="2:32" s="425" customFormat="1" ht="20.100000000000001" customHeight="1" thickBot="1">
      <c r="B62" s="1084" t="s">
        <v>1199</v>
      </c>
      <c r="C62" s="1084"/>
      <c r="D62" s="443">
        <f>D45+D48+D49+D50+D51+D54+D57+D61</f>
        <v>1288566.6498800002</v>
      </c>
      <c r="E62" s="443">
        <f>E45+E48+E49+E50+E51+E54+E57+E61</f>
        <v>39239.508099999999</v>
      </c>
      <c r="F62" s="982">
        <v>88.757690123997762</v>
      </c>
      <c r="G62" s="443">
        <f>G45+G48+G49+G50+G51+G54+G57+G61</f>
        <v>1458564.3788700001</v>
      </c>
      <c r="H62" s="983">
        <v>3.3049419226934856E-2</v>
      </c>
      <c r="I62" s="443">
        <f>I45+I48+I49+I50+I51+I54+I57+I61</f>
        <v>16.326000000000001</v>
      </c>
      <c r="J62" s="983">
        <v>0.16676612336681348</v>
      </c>
      <c r="K62" s="989">
        <v>0</v>
      </c>
      <c r="L62" s="443">
        <f>L45+L48+L49+L50+L51+L54+L57+L61</f>
        <v>215330.69175999999</v>
      </c>
      <c r="M62" s="444">
        <f>+L62/G62</f>
        <v>0.14763194198313279</v>
      </c>
      <c r="N62" s="443">
        <f>N45+N48+N49+N50+N51+N54+N57+N61</f>
        <v>9198.9083300000002</v>
      </c>
      <c r="O62" s="443">
        <f>O45+O48+O49+O50+O51+O54+O57+O61</f>
        <v>-5677.5644900000007</v>
      </c>
      <c r="Q62" s="89"/>
      <c r="R62" s="89"/>
      <c r="S62" s="89"/>
      <c r="T62" s="89"/>
      <c r="U62" s="89"/>
      <c r="V62" s="89"/>
      <c r="W62" s="89"/>
      <c r="X62" s="89"/>
      <c r="Y62" s="89"/>
      <c r="Z62" s="89"/>
      <c r="AA62" s="89"/>
      <c r="AB62" s="89"/>
      <c r="AC62" s="89"/>
      <c r="AD62" s="89"/>
      <c r="AE62" s="89"/>
      <c r="AF62" s="89"/>
    </row>
    <row r="63" spans="2:32" s="425" customFormat="1" ht="20.100000000000001" customHeight="1">
      <c r="B63" s="1083" t="s">
        <v>1198</v>
      </c>
      <c r="C63" s="1083"/>
      <c r="D63" s="1083"/>
      <c r="E63" s="1083"/>
      <c r="F63" s="428"/>
      <c r="G63" s="428"/>
      <c r="H63" s="428"/>
      <c r="I63" s="428"/>
      <c r="J63" s="428"/>
      <c r="K63" s="428"/>
      <c r="L63" s="428"/>
      <c r="M63" s="428"/>
      <c r="N63" s="428"/>
      <c r="O63" s="428"/>
      <c r="Q63" s="89"/>
      <c r="R63" s="89"/>
      <c r="S63" s="89"/>
      <c r="T63" s="89"/>
      <c r="U63" s="89"/>
      <c r="V63" s="89"/>
      <c r="W63" s="89"/>
      <c r="X63" s="89"/>
      <c r="Y63" s="89"/>
      <c r="Z63" s="89"/>
      <c r="AA63" s="89"/>
      <c r="AB63" s="89"/>
      <c r="AC63" s="89"/>
      <c r="AD63" s="89"/>
      <c r="AE63" s="89"/>
      <c r="AF63" s="89"/>
    </row>
    <row r="64" spans="2:32" s="425" customFormat="1" ht="20.100000000000001" customHeight="1">
      <c r="B64" s="429"/>
      <c r="C64" s="430" t="s">
        <v>1170</v>
      </c>
      <c r="D64" s="431">
        <v>12003214.517700002</v>
      </c>
      <c r="E64" s="431">
        <v>106788.82262000001</v>
      </c>
      <c r="F64" s="431">
        <v>9.9959999999999993E-2</v>
      </c>
      <c r="G64" s="431">
        <v>12109956.581660001</v>
      </c>
      <c r="H64" s="432">
        <v>8.9999999999999996E-7</v>
      </c>
      <c r="I64" s="431">
        <v>213.459</v>
      </c>
      <c r="J64" s="432">
        <v>2.4469999999999998E-4</v>
      </c>
      <c r="K64" s="431">
        <v>0</v>
      </c>
      <c r="L64" s="431">
        <v>673263.1357000001</v>
      </c>
      <c r="M64" s="432">
        <f t="shared" ref="M64:M80" si="3">L64/G64</f>
        <v>5.559583398669056E-2</v>
      </c>
      <c r="N64" s="431">
        <v>2598.2621099999997</v>
      </c>
      <c r="O64" s="431">
        <v>-3634.5767999999998</v>
      </c>
      <c r="Q64" s="89"/>
      <c r="R64" s="89"/>
      <c r="S64" s="89"/>
      <c r="T64" s="89"/>
      <c r="U64" s="89"/>
      <c r="V64" s="89"/>
      <c r="W64" s="89"/>
      <c r="X64" s="89"/>
      <c r="Y64" s="89"/>
      <c r="Z64" s="89"/>
      <c r="AA64" s="89"/>
      <c r="AB64" s="89"/>
      <c r="AC64" s="89"/>
      <c r="AD64" s="89"/>
      <c r="AE64" s="89"/>
      <c r="AF64" s="89"/>
    </row>
    <row r="65" spans="2:32" s="425" customFormat="1" ht="20.100000000000001" customHeight="1">
      <c r="B65" s="433"/>
      <c r="C65" s="434" t="s">
        <v>1182</v>
      </c>
      <c r="D65" s="422">
        <v>4434850.2712099999</v>
      </c>
      <c r="E65" s="422">
        <v>12514.27816</v>
      </c>
      <c r="F65" s="422">
        <v>9.9919999999999995E-2</v>
      </c>
      <c r="G65" s="422">
        <v>4447354.19087</v>
      </c>
      <c r="H65" s="411">
        <v>8.0000000000000007E-7</v>
      </c>
      <c r="I65" s="422">
        <v>105.675</v>
      </c>
      <c r="J65" s="411">
        <v>4.0000000000000002E-4</v>
      </c>
      <c r="K65" s="422">
        <v>0</v>
      </c>
      <c r="L65" s="422">
        <v>375177.97132999997</v>
      </c>
      <c r="M65" s="411">
        <f t="shared" si="3"/>
        <v>8.4359813774267198E-2</v>
      </c>
      <c r="N65" s="422">
        <v>1414.4469299999998</v>
      </c>
      <c r="O65" s="422">
        <v>-3540.31342</v>
      </c>
      <c r="Q65" s="89"/>
      <c r="R65" s="89"/>
      <c r="S65" s="89"/>
      <c r="T65" s="89"/>
      <c r="U65" s="89"/>
      <c r="V65" s="89"/>
      <c r="W65" s="89"/>
      <c r="X65" s="89"/>
      <c r="Y65" s="89"/>
      <c r="Z65" s="89"/>
      <c r="AA65" s="89"/>
      <c r="AB65" s="89"/>
      <c r="AC65" s="89"/>
      <c r="AD65" s="89"/>
      <c r="AE65" s="89"/>
      <c r="AF65" s="89"/>
    </row>
    <row r="66" spans="2:32" s="425" customFormat="1" ht="20.100000000000001" customHeight="1">
      <c r="B66" s="433"/>
      <c r="C66" s="434" t="s">
        <v>1183</v>
      </c>
      <c r="D66" s="422">
        <v>7568364.2464899998</v>
      </c>
      <c r="E66" s="422">
        <v>94274.54445999999</v>
      </c>
      <c r="F66" s="422">
        <v>9.9959999999999993E-2</v>
      </c>
      <c r="G66" s="422">
        <v>7662602.3907899996</v>
      </c>
      <c r="H66" s="411">
        <v>9.9999999999999995E-7</v>
      </c>
      <c r="I66" s="422">
        <v>107.78400000000001</v>
      </c>
      <c r="J66" s="411">
        <v>1.5449999999999999E-4</v>
      </c>
      <c r="K66" s="422">
        <v>0</v>
      </c>
      <c r="L66" s="422">
        <v>298085.16436</v>
      </c>
      <c r="M66" s="411">
        <f t="shared" si="3"/>
        <v>3.890129608163944E-2</v>
      </c>
      <c r="N66" s="422">
        <v>1183.8151799999998</v>
      </c>
      <c r="O66" s="422">
        <v>-94.263379999999998</v>
      </c>
      <c r="Q66" s="89"/>
      <c r="R66" s="89"/>
      <c r="S66" s="89"/>
      <c r="T66" s="89"/>
      <c r="U66" s="89"/>
      <c r="V66" s="89"/>
      <c r="W66" s="89"/>
      <c r="X66" s="89"/>
      <c r="Y66" s="89"/>
      <c r="Z66" s="89"/>
      <c r="AA66" s="89"/>
      <c r="AB66" s="89"/>
      <c r="AC66" s="89"/>
      <c r="AD66" s="89"/>
      <c r="AE66" s="89"/>
      <c r="AF66" s="89"/>
    </row>
    <row r="67" spans="2:32" s="425" customFormat="1" ht="20.100000000000001" customHeight="1">
      <c r="B67" s="435"/>
      <c r="C67" s="436" t="s">
        <v>1171</v>
      </c>
      <c r="D67" s="437">
        <v>4758980.2588599995</v>
      </c>
      <c r="E67" s="437">
        <v>75526.34090000001</v>
      </c>
      <c r="F67" s="437">
        <v>9.9970000000000003E-2</v>
      </c>
      <c r="G67" s="437">
        <v>4952104.6166599998</v>
      </c>
      <c r="H67" s="438">
        <v>1.9999999999999999E-6</v>
      </c>
      <c r="I67" s="437">
        <v>61.814999999999998</v>
      </c>
      <c r="J67" s="438">
        <v>1.964E-4</v>
      </c>
      <c r="K67" s="437">
        <v>0</v>
      </c>
      <c r="L67" s="437">
        <v>405303.34414999996</v>
      </c>
      <c r="M67" s="438">
        <f t="shared" si="3"/>
        <v>8.1844665152361246E-2</v>
      </c>
      <c r="N67" s="437">
        <v>1897.4799399999999</v>
      </c>
      <c r="O67" s="437">
        <v>-887.6770600000001</v>
      </c>
      <c r="Q67" s="89"/>
      <c r="R67" s="89"/>
      <c r="S67" s="89"/>
      <c r="T67" s="89"/>
      <c r="U67" s="89"/>
      <c r="V67" s="89"/>
      <c r="W67" s="89"/>
      <c r="X67" s="89"/>
      <c r="Y67" s="89"/>
      <c r="Z67" s="89"/>
      <c r="AA67" s="89"/>
      <c r="AB67" s="89"/>
      <c r="AC67" s="89"/>
      <c r="AD67" s="89"/>
      <c r="AE67" s="89"/>
      <c r="AF67" s="89"/>
    </row>
    <row r="68" spans="2:32" s="425" customFormat="1" ht="20.100000000000001" customHeight="1">
      <c r="B68" s="435"/>
      <c r="C68" s="436" t="s">
        <v>1172</v>
      </c>
      <c r="D68" s="437">
        <v>2238969.34222</v>
      </c>
      <c r="E68" s="437">
        <v>22252.132850000002</v>
      </c>
      <c r="F68" s="437">
        <v>9.9979999999999999E-2</v>
      </c>
      <c r="G68" s="437">
        <v>2377627.2061000001</v>
      </c>
      <c r="H68" s="438">
        <v>3.8999999999999999E-6</v>
      </c>
      <c r="I68" s="437">
        <v>31.957000000000001</v>
      </c>
      <c r="J68" s="438">
        <v>2.0480000000000002E-4</v>
      </c>
      <c r="K68" s="437">
        <v>0</v>
      </c>
      <c r="L68" s="437">
        <v>336278.30388000002</v>
      </c>
      <c r="M68" s="438">
        <f t="shared" si="3"/>
        <v>0.14143441117146124</v>
      </c>
      <c r="N68" s="437">
        <v>1895.0137999999999</v>
      </c>
      <c r="O68" s="437">
        <v>-923.82108999999991</v>
      </c>
      <c r="Q68" s="89"/>
      <c r="R68" s="89"/>
      <c r="S68" s="89"/>
      <c r="T68" s="89"/>
      <c r="U68" s="89"/>
      <c r="V68" s="89"/>
      <c r="W68" s="89"/>
      <c r="X68" s="89"/>
      <c r="Y68" s="89"/>
      <c r="Z68" s="89"/>
      <c r="AA68" s="89"/>
      <c r="AB68" s="89"/>
      <c r="AC68" s="89"/>
      <c r="AD68" s="89"/>
      <c r="AE68" s="89"/>
      <c r="AF68" s="89"/>
    </row>
    <row r="69" spans="2:32" s="425" customFormat="1" ht="20.100000000000001" customHeight="1">
      <c r="B69" s="435"/>
      <c r="C69" s="436" t="s">
        <v>1173</v>
      </c>
      <c r="D69" s="437">
        <v>1271632.2776500001</v>
      </c>
      <c r="E69" s="437">
        <v>11961.878630000001</v>
      </c>
      <c r="F69" s="437">
        <v>9.9729999999999999E-2</v>
      </c>
      <c r="G69" s="437">
        <v>1377765.17447</v>
      </c>
      <c r="H69" s="438">
        <v>6.7999999999999993E-6</v>
      </c>
      <c r="I69" s="437">
        <v>19.262</v>
      </c>
      <c r="J69" s="438">
        <v>2.1460000000000001E-4</v>
      </c>
      <c r="K69" s="437">
        <v>0</v>
      </c>
      <c r="L69" s="437">
        <v>303111.87361000001</v>
      </c>
      <c r="M69" s="438">
        <f t="shared" si="3"/>
        <v>0.22000256591374606</v>
      </c>
      <c r="N69" s="437">
        <v>2024.04504</v>
      </c>
      <c r="O69" s="437">
        <v>-1084.3256299999998</v>
      </c>
      <c r="Q69" s="89"/>
      <c r="R69" s="89"/>
      <c r="S69" s="89"/>
      <c r="T69" s="89"/>
      <c r="U69" s="89"/>
      <c r="V69" s="89"/>
      <c r="W69" s="89"/>
      <c r="X69" s="89"/>
      <c r="Y69" s="89"/>
      <c r="Z69" s="89"/>
      <c r="AA69" s="89"/>
      <c r="AB69" s="89"/>
      <c r="AC69" s="89"/>
      <c r="AD69" s="89"/>
      <c r="AE69" s="89"/>
      <c r="AF69" s="89"/>
    </row>
    <row r="70" spans="2:32" s="425" customFormat="1" ht="20.100000000000001" customHeight="1">
      <c r="B70" s="435"/>
      <c r="C70" s="436" t="s">
        <v>1174</v>
      </c>
      <c r="D70" s="437">
        <v>1208501.19511</v>
      </c>
      <c r="E70" s="437">
        <v>7305.4643499999993</v>
      </c>
      <c r="F70" s="437">
        <v>9.9979999999999999E-2</v>
      </c>
      <c r="G70" s="437">
        <v>1323706.7904700001</v>
      </c>
      <c r="H70" s="438">
        <v>1.5999999999999999E-5</v>
      </c>
      <c r="I70" s="437">
        <v>19.748000000000001</v>
      </c>
      <c r="J70" s="438">
        <v>2.4120000000000001E-4</v>
      </c>
      <c r="K70" s="437">
        <v>0</v>
      </c>
      <c r="L70" s="437">
        <v>570006.87566000002</v>
      </c>
      <c r="M70" s="438">
        <f t="shared" si="3"/>
        <v>0.43061415093112221</v>
      </c>
      <c r="N70" s="437">
        <v>5173.1330099999996</v>
      </c>
      <c r="O70" s="437">
        <v>-3067.5412299999998</v>
      </c>
      <c r="Q70" s="89"/>
      <c r="R70" s="89"/>
      <c r="S70" s="89"/>
      <c r="T70" s="89"/>
      <c r="U70" s="89"/>
      <c r="V70" s="89"/>
      <c r="W70" s="89"/>
      <c r="X70" s="89"/>
      <c r="Y70" s="89"/>
      <c r="Z70" s="89"/>
      <c r="AA70" s="89"/>
      <c r="AB70" s="89"/>
      <c r="AC70" s="89"/>
      <c r="AD70" s="89"/>
      <c r="AE70" s="89"/>
      <c r="AF70" s="89"/>
    </row>
    <row r="71" spans="2:32" s="425" customFormat="1" ht="20.100000000000001" customHeight="1">
      <c r="B71" s="433"/>
      <c r="C71" s="434" t="s">
        <v>1184</v>
      </c>
      <c r="D71" s="422">
        <v>724972.78387000004</v>
      </c>
      <c r="E71" s="422">
        <v>3771.41768</v>
      </c>
      <c r="F71" s="422">
        <v>9.9970000000000003E-2</v>
      </c>
      <c r="G71" s="422">
        <v>789595.16515000002</v>
      </c>
      <c r="H71" s="411">
        <v>1.2300000000000001E-5</v>
      </c>
      <c r="I71" s="422">
        <v>11.797000000000001</v>
      </c>
      <c r="J71" s="411">
        <v>2.4360000000000001E-4</v>
      </c>
      <c r="K71" s="422">
        <v>0</v>
      </c>
      <c r="L71" s="422">
        <v>294664.64205999998</v>
      </c>
      <c r="M71" s="411">
        <f t="shared" si="3"/>
        <v>0.37318445586482574</v>
      </c>
      <c r="N71" s="422">
        <v>2403.3653999999997</v>
      </c>
      <c r="O71" s="422">
        <v>-1593.6277299999999</v>
      </c>
      <c r="Q71" s="89"/>
      <c r="R71" s="89"/>
      <c r="S71" s="89"/>
      <c r="T71" s="89"/>
      <c r="U71" s="89"/>
      <c r="V71" s="89"/>
      <c r="W71" s="89"/>
      <c r="X71" s="89"/>
      <c r="Y71" s="89"/>
      <c r="Z71" s="89"/>
      <c r="AA71" s="89"/>
      <c r="AB71" s="89"/>
      <c r="AC71" s="89"/>
      <c r="AD71" s="89"/>
      <c r="AE71" s="89"/>
      <c r="AF71" s="89"/>
    </row>
    <row r="72" spans="2:32" s="425" customFormat="1" ht="20.100000000000001" customHeight="1">
      <c r="B72" s="433"/>
      <c r="C72" s="434" t="s">
        <v>1185</v>
      </c>
      <c r="D72" s="422">
        <v>483528.41123999999</v>
      </c>
      <c r="E72" s="422">
        <v>3534.0466699999997</v>
      </c>
      <c r="F72" s="422">
        <v>9.9989999999999996E-2</v>
      </c>
      <c r="G72" s="422">
        <v>534111.62531999999</v>
      </c>
      <c r="H72" s="411">
        <v>2.1499999999999997E-5</v>
      </c>
      <c r="I72" s="422">
        <v>7.9509999999999996</v>
      </c>
      <c r="J72" s="411">
        <v>2.3780000000000001E-4</v>
      </c>
      <c r="K72" s="422">
        <v>0</v>
      </c>
      <c r="L72" s="422">
        <v>275342.23360000004</v>
      </c>
      <c r="M72" s="411">
        <f t="shared" si="3"/>
        <v>0.51551439913901043</v>
      </c>
      <c r="N72" s="422">
        <v>2769.7676099999999</v>
      </c>
      <c r="O72" s="422">
        <v>-1473.9135000000001</v>
      </c>
      <c r="Q72" s="89"/>
      <c r="R72" s="89"/>
      <c r="S72" s="89"/>
      <c r="T72" s="89"/>
      <c r="U72" s="89"/>
      <c r="V72" s="89"/>
      <c r="W72" s="89"/>
      <c r="X72" s="89"/>
      <c r="Y72" s="89"/>
      <c r="Z72" s="89"/>
      <c r="AA72" s="89"/>
      <c r="AB72" s="89"/>
      <c r="AC72" s="89"/>
      <c r="AD72" s="89"/>
      <c r="AE72" s="89"/>
      <c r="AF72" s="89"/>
    </row>
    <row r="73" spans="2:32" s="425" customFormat="1" ht="20.100000000000001" customHeight="1">
      <c r="B73" s="435"/>
      <c r="C73" s="436" t="s">
        <v>1175</v>
      </c>
      <c r="D73" s="437">
        <v>942568.37725999998</v>
      </c>
      <c r="E73" s="437">
        <v>2845.00677</v>
      </c>
      <c r="F73" s="437">
        <v>9.9979999999999999E-2</v>
      </c>
      <c r="G73" s="437">
        <v>1060232.3366100001</v>
      </c>
      <c r="H73" s="438">
        <v>4.85E-5</v>
      </c>
      <c r="I73" s="437">
        <v>16.456</v>
      </c>
      <c r="J73" s="438">
        <v>2.1039999999999999E-4</v>
      </c>
      <c r="K73" s="437">
        <v>0</v>
      </c>
      <c r="L73" s="437">
        <v>751634.85889999999</v>
      </c>
      <c r="M73" s="438">
        <f t="shared" si="3"/>
        <v>0.70893410146618097</v>
      </c>
      <c r="N73" s="437">
        <v>11172.175060000001</v>
      </c>
      <c r="O73" s="437">
        <v>-3646.3313700000003</v>
      </c>
      <c r="Q73" s="89"/>
      <c r="R73" s="89"/>
      <c r="S73" s="89"/>
      <c r="T73" s="89"/>
      <c r="U73" s="89"/>
      <c r="V73" s="89"/>
      <c r="W73" s="89"/>
      <c r="X73" s="89"/>
      <c r="Y73" s="89"/>
      <c r="Z73" s="89"/>
      <c r="AA73" s="89"/>
      <c r="AB73" s="89"/>
      <c r="AC73" s="89"/>
      <c r="AD73" s="89"/>
      <c r="AE73" s="89"/>
      <c r="AF73" s="89"/>
    </row>
    <row r="74" spans="2:32" s="425" customFormat="1" ht="20.100000000000001" customHeight="1">
      <c r="B74" s="433"/>
      <c r="C74" s="434" t="s">
        <v>1186</v>
      </c>
      <c r="D74" s="422">
        <v>493806.63033999997</v>
      </c>
      <c r="E74" s="422">
        <v>2332.2271099999998</v>
      </c>
      <c r="F74" s="422">
        <v>9.9979999999999999E-2</v>
      </c>
      <c r="G74" s="422">
        <v>557002.00455999991</v>
      </c>
      <c r="H74" s="411">
        <v>3.4400000000000003E-5</v>
      </c>
      <c r="I74" s="422">
        <v>8.6229999999999993</v>
      </c>
      <c r="J74" s="411">
        <v>2.0910000000000001E-4</v>
      </c>
      <c r="K74" s="422">
        <v>0</v>
      </c>
      <c r="L74" s="422">
        <v>332167.74529000005</v>
      </c>
      <c r="M74" s="411">
        <f t="shared" si="3"/>
        <v>0.5963492816374939</v>
      </c>
      <c r="N74" s="422">
        <v>4095.1033199999997</v>
      </c>
      <c r="O74" s="422">
        <v>-1418.8390300000001</v>
      </c>
      <c r="Q74" s="89"/>
      <c r="R74" s="89"/>
      <c r="S74" s="89"/>
      <c r="T74" s="89"/>
      <c r="U74" s="89"/>
      <c r="V74" s="89"/>
      <c r="W74" s="89"/>
      <c r="X74" s="89"/>
      <c r="Y74" s="89"/>
      <c r="Z74" s="89"/>
      <c r="AA74" s="89"/>
      <c r="AB74" s="89"/>
      <c r="AC74" s="89"/>
      <c r="AD74" s="89"/>
      <c r="AE74" s="89"/>
      <c r="AF74" s="89"/>
    </row>
    <row r="75" spans="2:32" s="425" customFormat="1" ht="20.100000000000001" customHeight="1">
      <c r="B75" s="433"/>
      <c r="C75" s="434" t="s">
        <v>1187</v>
      </c>
      <c r="D75" s="422">
        <v>448761.74692000001</v>
      </c>
      <c r="E75" s="422">
        <v>512.77965000000006</v>
      </c>
      <c r="F75" s="422">
        <v>0.1</v>
      </c>
      <c r="G75" s="422">
        <v>503230.33205000003</v>
      </c>
      <c r="H75" s="411">
        <v>6.41E-5</v>
      </c>
      <c r="I75" s="422">
        <v>7.8330000000000002</v>
      </c>
      <c r="J75" s="411">
        <v>2.119E-4</v>
      </c>
      <c r="K75" s="422">
        <v>0</v>
      </c>
      <c r="L75" s="422">
        <v>419467.11362000002</v>
      </c>
      <c r="M75" s="411">
        <f t="shared" si="3"/>
        <v>0.83354894747942687</v>
      </c>
      <c r="N75" s="422">
        <v>7077.0717500000001</v>
      </c>
      <c r="O75" s="422">
        <v>-2227.49233</v>
      </c>
      <c r="Q75" s="89"/>
      <c r="R75" s="89"/>
      <c r="S75" s="89"/>
      <c r="T75" s="89"/>
      <c r="U75" s="89"/>
      <c r="V75" s="89"/>
      <c r="W75" s="89"/>
      <c r="X75" s="89"/>
      <c r="Y75" s="89"/>
      <c r="Z75" s="89"/>
      <c r="AA75" s="89"/>
      <c r="AB75" s="89"/>
      <c r="AC75" s="89"/>
      <c r="AD75" s="89"/>
      <c r="AE75" s="89"/>
      <c r="AF75" s="89"/>
    </row>
    <row r="76" spans="2:32" s="425" customFormat="1" ht="20.100000000000001" customHeight="1">
      <c r="B76" s="435"/>
      <c r="C76" s="436" t="s">
        <v>1176</v>
      </c>
      <c r="D76" s="437">
        <v>538651.01063000003</v>
      </c>
      <c r="E76" s="437">
        <v>1366.7007699999999</v>
      </c>
      <c r="F76" s="437">
        <v>9.8540000000000003E-2</v>
      </c>
      <c r="G76" s="437">
        <v>575362.85934000008</v>
      </c>
      <c r="H76" s="438">
        <v>2.0119999999999998E-4</v>
      </c>
      <c r="I76" s="437">
        <v>8.83</v>
      </c>
      <c r="J76" s="438">
        <v>2.0330000000000001E-4</v>
      </c>
      <c r="K76" s="437">
        <v>0</v>
      </c>
      <c r="L76" s="437">
        <v>600291.62371000007</v>
      </c>
      <c r="M76" s="438">
        <f t="shared" si="3"/>
        <v>1.0433270308733447</v>
      </c>
      <c r="N76" s="437">
        <v>24788.508690000002</v>
      </c>
      <c r="O76" s="437">
        <v>-9381.5457899999983</v>
      </c>
      <c r="Q76" s="89"/>
      <c r="R76" s="89"/>
      <c r="S76" s="89"/>
      <c r="T76" s="89"/>
      <c r="U76" s="89"/>
      <c r="V76" s="89"/>
      <c r="W76" s="89"/>
      <c r="X76" s="89"/>
      <c r="Y76" s="89"/>
      <c r="Z76" s="89"/>
      <c r="AA76" s="89"/>
      <c r="AB76" s="89"/>
      <c r="AC76" s="89"/>
      <c r="AD76" s="89"/>
      <c r="AE76" s="89"/>
      <c r="AF76" s="89"/>
    </row>
    <row r="77" spans="2:32" s="425" customFormat="1" ht="20.100000000000001" customHeight="1">
      <c r="B77" s="433"/>
      <c r="C77" s="434" t="s">
        <v>1188</v>
      </c>
      <c r="D77" s="422">
        <v>408716.24618000002</v>
      </c>
      <c r="E77" s="422">
        <v>1203.03871</v>
      </c>
      <c r="F77" s="422">
        <v>9.8339999999999997E-2</v>
      </c>
      <c r="G77" s="422">
        <v>445264.43283000001</v>
      </c>
      <c r="H77" s="411">
        <v>1.1360000000000001E-4</v>
      </c>
      <c r="I77" s="422">
        <v>6.9059999999999997</v>
      </c>
      <c r="J77" s="411">
        <v>1.9600000000000002E-4</v>
      </c>
      <c r="K77" s="422">
        <v>0</v>
      </c>
      <c r="L77" s="422">
        <v>443414.04785999999</v>
      </c>
      <c r="M77" s="411">
        <f t="shared" si="3"/>
        <v>0.99584430097360488</v>
      </c>
      <c r="N77" s="422">
        <v>10505.37053</v>
      </c>
      <c r="O77" s="422">
        <v>-3262.4365200000002</v>
      </c>
      <c r="Q77" s="89"/>
      <c r="R77" s="89"/>
      <c r="S77" s="89"/>
      <c r="T77" s="89"/>
      <c r="U77" s="89"/>
      <c r="V77" s="89"/>
      <c r="W77" s="89"/>
      <c r="X77" s="89"/>
      <c r="Y77" s="89"/>
      <c r="Z77" s="89"/>
      <c r="AA77" s="89"/>
      <c r="AB77" s="89"/>
      <c r="AC77" s="89"/>
      <c r="AD77" s="89"/>
      <c r="AE77" s="89"/>
      <c r="AF77" s="89"/>
    </row>
    <row r="78" spans="2:32" s="425" customFormat="1" ht="20.100000000000001" customHeight="1">
      <c r="B78" s="433"/>
      <c r="C78" s="434" t="s">
        <v>1189</v>
      </c>
      <c r="D78" s="422">
        <v>1084.18767</v>
      </c>
      <c r="E78" s="422">
        <v>0</v>
      </c>
      <c r="F78" s="422">
        <v>0</v>
      </c>
      <c r="G78" s="422">
        <v>1084.18767</v>
      </c>
      <c r="H78" s="411">
        <v>2.5300000000000002E-4</v>
      </c>
      <c r="I78" s="422">
        <v>6.9000000000000006E-2</v>
      </c>
      <c r="J78" s="411">
        <v>1.3120000000000002E-4</v>
      </c>
      <c r="K78" s="422">
        <v>0</v>
      </c>
      <c r="L78" s="422">
        <v>876.29177000000004</v>
      </c>
      <c r="M78" s="411">
        <f t="shared" si="3"/>
        <v>0.80824731201748501</v>
      </c>
      <c r="N78" s="422">
        <v>35.986719999999998</v>
      </c>
      <c r="O78" s="422">
        <v>-3.5789499999999999</v>
      </c>
      <c r="Q78" s="89"/>
      <c r="R78" s="89"/>
      <c r="S78" s="89"/>
      <c r="T78" s="89"/>
      <c r="U78" s="89"/>
      <c r="V78" s="89"/>
      <c r="W78" s="89"/>
      <c r="X78" s="89"/>
      <c r="Y78" s="89"/>
      <c r="Z78" s="89"/>
      <c r="AA78" s="89"/>
      <c r="AB78" s="89"/>
      <c r="AC78" s="89"/>
      <c r="AD78" s="89"/>
      <c r="AE78" s="89"/>
      <c r="AF78" s="89"/>
    </row>
    <row r="79" spans="2:32" s="425" customFormat="1" ht="20.100000000000001" customHeight="1">
      <c r="B79" s="433"/>
      <c r="C79" s="434" t="s">
        <v>1190</v>
      </c>
      <c r="D79" s="422">
        <v>128850.57678</v>
      </c>
      <c r="E79" s="422">
        <v>163.66206</v>
      </c>
      <c r="F79" s="422">
        <v>0.1</v>
      </c>
      <c r="G79" s="422">
        <v>129014.23884000001</v>
      </c>
      <c r="H79" s="411">
        <v>5.0329999999999993E-4</v>
      </c>
      <c r="I79" s="422">
        <v>1.855</v>
      </c>
      <c r="J79" s="411">
        <v>2.288E-4</v>
      </c>
      <c r="K79" s="422">
        <v>0</v>
      </c>
      <c r="L79" s="422">
        <v>156001.28408000001</v>
      </c>
      <c r="M79" s="411">
        <f t="shared" si="3"/>
        <v>1.2091788122198559</v>
      </c>
      <c r="N79" s="422">
        <v>14247.15144</v>
      </c>
      <c r="O79" s="422">
        <v>-6115.5303199999998</v>
      </c>
      <c r="Q79" s="89"/>
      <c r="R79" s="89"/>
      <c r="S79" s="89"/>
      <c r="T79" s="89"/>
      <c r="U79" s="89"/>
      <c r="V79" s="89"/>
      <c r="W79" s="89"/>
      <c r="X79" s="89"/>
      <c r="Y79" s="89"/>
      <c r="Z79" s="89"/>
      <c r="AA79" s="89"/>
      <c r="AB79" s="89"/>
      <c r="AC79" s="89"/>
      <c r="AD79" s="89"/>
      <c r="AE79" s="89"/>
      <c r="AF79" s="89"/>
    </row>
    <row r="80" spans="2:32" s="425" customFormat="1" ht="20.100000000000001" customHeight="1">
      <c r="B80" s="439"/>
      <c r="C80" s="440" t="s">
        <v>1177</v>
      </c>
      <c r="D80" s="441">
        <v>428780.39642</v>
      </c>
      <c r="E80" s="441">
        <v>6.1741800000000007</v>
      </c>
      <c r="F80" s="441">
        <v>0.1</v>
      </c>
      <c r="G80" s="441">
        <v>428786.57058999996</v>
      </c>
      <c r="H80" s="442">
        <v>1E-3</v>
      </c>
      <c r="I80" s="441">
        <v>6.2089999999999996</v>
      </c>
      <c r="J80" s="442">
        <v>3.9950000000000001E-4</v>
      </c>
      <c r="K80" s="441">
        <v>0</v>
      </c>
      <c r="L80" s="441">
        <v>476527.17285000003</v>
      </c>
      <c r="M80" s="442">
        <f t="shared" si="3"/>
        <v>1.1113388467234646</v>
      </c>
      <c r="N80" s="441">
        <v>151258.07871</v>
      </c>
      <c r="O80" s="441">
        <v>-121152.69676000001</v>
      </c>
      <c r="Q80" s="89"/>
      <c r="R80" s="89"/>
      <c r="S80" s="89"/>
      <c r="T80" s="89"/>
      <c r="U80" s="89"/>
      <c r="V80" s="89"/>
      <c r="W80" s="89"/>
      <c r="X80" s="89"/>
      <c r="Y80" s="89"/>
      <c r="Z80" s="89"/>
      <c r="AA80" s="89"/>
      <c r="AB80" s="89"/>
      <c r="AC80" s="89"/>
      <c r="AD80" s="89"/>
      <c r="AE80" s="89"/>
      <c r="AF80" s="89"/>
    </row>
    <row r="81" spans="2:32" s="425" customFormat="1" ht="20.100000000000001" customHeight="1" thickBot="1">
      <c r="B81" s="1084" t="s">
        <v>1200</v>
      </c>
      <c r="C81" s="1084"/>
      <c r="D81" s="443">
        <f>D64+D67+D68+D69+D70+D73+D76+D80</f>
        <v>23391297.375849999</v>
      </c>
      <c r="E81" s="443">
        <f>E64+E67+E68+E69+E70+E73+E76+E80</f>
        <v>228052.52106999999</v>
      </c>
      <c r="F81" s="982">
        <v>99.945580581581538</v>
      </c>
      <c r="G81" s="443">
        <f>G64+G67+G68+G69+G70+G73+G76+G80</f>
        <v>24205542.135900006</v>
      </c>
      <c r="H81" s="983">
        <v>2.7126151876300516E-2</v>
      </c>
      <c r="I81" s="443">
        <f>I64+I67+I68+I69+I70+I73+I76+I80</f>
        <v>377.73599999999999</v>
      </c>
      <c r="J81" s="983">
        <v>0.22922784330451218</v>
      </c>
      <c r="K81" s="989">
        <v>0</v>
      </c>
      <c r="L81" s="443">
        <f>L64+L67+L68+L69+L70+L73+L76+L80</f>
        <v>4116417.1884599999</v>
      </c>
      <c r="M81" s="444">
        <f>+L81/G81</f>
        <v>0.17006093750549844</v>
      </c>
      <c r="N81" s="443">
        <f>N64+N67+N68+N69+N70+N73+N76+N80</f>
        <v>200806.69636</v>
      </c>
      <c r="O81" s="443">
        <f>O64+O67+O68+O69+O70+O73+O76+O80</f>
        <v>-143778.51573000001</v>
      </c>
      <c r="Q81" s="89"/>
      <c r="R81" s="89"/>
      <c r="S81" s="89"/>
      <c r="T81" s="89"/>
      <c r="U81" s="89"/>
      <c r="V81" s="89"/>
      <c r="W81" s="89"/>
      <c r="X81" s="89"/>
      <c r="Y81" s="89"/>
      <c r="Z81" s="89"/>
      <c r="AA81" s="89"/>
      <c r="AB81" s="89"/>
      <c r="AC81" s="89"/>
      <c r="AD81" s="89"/>
      <c r="AE81" s="89"/>
      <c r="AF81" s="89"/>
    </row>
    <row r="82" spans="2:32" s="425" customFormat="1" ht="20.100000000000001" customHeight="1">
      <c r="B82" s="1082" t="s">
        <v>1193</v>
      </c>
      <c r="C82" s="1082"/>
      <c r="D82" s="1082"/>
      <c r="E82" s="1082"/>
      <c r="F82" s="428"/>
      <c r="G82" s="428"/>
      <c r="H82" s="428"/>
      <c r="I82" s="428"/>
      <c r="J82" s="428"/>
      <c r="K82" s="428"/>
      <c r="L82" s="428"/>
      <c r="M82" s="428"/>
      <c r="N82" s="428"/>
      <c r="O82" s="428"/>
      <c r="Q82" s="89"/>
      <c r="R82" s="89"/>
      <c r="S82" s="89"/>
      <c r="T82" s="89"/>
      <c r="U82" s="89"/>
      <c r="V82" s="89"/>
      <c r="W82" s="89"/>
      <c r="X82" s="89"/>
      <c r="Y82" s="89"/>
      <c r="Z82" s="89"/>
      <c r="AA82" s="89"/>
      <c r="AB82" s="89"/>
      <c r="AC82" s="89"/>
      <c r="AD82" s="89"/>
      <c r="AE82" s="89"/>
      <c r="AF82" s="89"/>
    </row>
    <row r="83" spans="2:32" s="425" customFormat="1" ht="20.100000000000001" customHeight="1">
      <c r="B83" s="429"/>
      <c r="C83" s="430" t="s">
        <v>1170</v>
      </c>
      <c r="D83" s="431">
        <v>125782.19345000001</v>
      </c>
      <c r="E83" s="431">
        <v>983109.77083000005</v>
      </c>
      <c r="F83" s="431">
        <v>3.8719999999999997E-2</v>
      </c>
      <c r="G83" s="431">
        <v>506436.92343999998</v>
      </c>
      <c r="H83" s="432">
        <v>8.0000000000000007E-7</v>
      </c>
      <c r="I83" s="431">
        <v>584.08299999999997</v>
      </c>
      <c r="J83" s="432">
        <v>5.9650000000000002E-4</v>
      </c>
      <c r="K83" s="431">
        <v>0</v>
      </c>
      <c r="L83" s="431">
        <v>15929.545259999999</v>
      </c>
      <c r="M83" s="432">
        <f t="shared" ref="M83:M99" si="4">L83/G83</f>
        <v>3.1454154550576027E-2</v>
      </c>
      <c r="N83" s="431">
        <v>240.99692000000002</v>
      </c>
      <c r="O83" s="431">
        <v>-383.36347999999998</v>
      </c>
      <c r="Q83" s="89"/>
      <c r="R83" s="89"/>
      <c r="S83" s="89"/>
      <c r="T83" s="89"/>
      <c r="U83" s="89"/>
      <c r="V83" s="89"/>
      <c r="W83" s="89"/>
      <c r="X83" s="89"/>
      <c r="Y83" s="89"/>
      <c r="Z83" s="89"/>
      <c r="AA83" s="89"/>
      <c r="AB83" s="89"/>
      <c r="AC83" s="89"/>
      <c r="AD83" s="89"/>
      <c r="AE83" s="89"/>
      <c r="AF83" s="89"/>
    </row>
    <row r="84" spans="2:32" s="425" customFormat="1" ht="20.100000000000001" customHeight="1">
      <c r="B84" s="433"/>
      <c r="C84" s="434" t="s">
        <v>1182</v>
      </c>
      <c r="D84" s="422">
        <v>95058.992129999999</v>
      </c>
      <c r="E84" s="422">
        <v>625715.17558000004</v>
      </c>
      <c r="F84" s="422">
        <v>4.9340000000000002E-2</v>
      </c>
      <c r="G84" s="422">
        <v>403785.60025999998</v>
      </c>
      <c r="H84" s="411">
        <v>8.0000000000000007E-7</v>
      </c>
      <c r="I84" s="422">
        <v>412.37</v>
      </c>
      <c r="J84" s="411">
        <v>6.514E-4</v>
      </c>
      <c r="K84" s="422">
        <v>0</v>
      </c>
      <c r="L84" s="422">
        <v>13437.394749999999</v>
      </c>
      <c r="M84" s="411">
        <f t="shared" si="4"/>
        <v>3.327853876252046E-2</v>
      </c>
      <c r="N84" s="422">
        <v>201.9359</v>
      </c>
      <c r="O84" s="422">
        <v>-341.54505</v>
      </c>
      <c r="Q84" s="89"/>
      <c r="R84" s="89"/>
      <c r="S84" s="89"/>
      <c r="T84" s="89"/>
      <c r="U84" s="89"/>
      <c r="V84" s="89"/>
      <c r="W84" s="89"/>
      <c r="X84" s="89"/>
      <c r="Y84" s="89"/>
      <c r="Z84" s="89"/>
      <c r="AA84" s="89"/>
      <c r="AB84" s="89"/>
      <c r="AC84" s="89"/>
      <c r="AD84" s="89"/>
      <c r="AE84" s="89"/>
      <c r="AF84" s="89"/>
    </row>
    <row r="85" spans="2:32" s="425" customFormat="1" ht="20.100000000000001" customHeight="1">
      <c r="B85" s="433"/>
      <c r="C85" s="434" t="s">
        <v>1183</v>
      </c>
      <c r="D85" s="422">
        <v>30723.20132</v>
      </c>
      <c r="E85" s="422">
        <v>357394.59525000001</v>
      </c>
      <c r="F85" s="422">
        <v>2.0129999999999999E-2</v>
      </c>
      <c r="G85" s="422">
        <v>102651.32319</v>
      </c>
      <c r="H85" s="411">
        <v>9.9999999999999995E-7</v>
      </c>
      <c r="I85" s="422">
        <v>171.71299999999999</v>
      </c>
      <c r="J85" s="411">
        <v>3.8049999999999998E-4</v>
      </c>
      <c r="K85" s="422">
        <v>0</v>
      </c>
      <c r="L85" s="422">
        <v>2492.1505099999999</v>
      </c>
      <c r="M85" s="411">
        <f t="shared" si="4"/>
        <v>2.427782158625675E-2</v>
      </c>
      <c r="N85" s="422">
        <v>39.061019999999999</v>
      </c>
      <c r="O85" s="422">
        <v>-41.818429999999999</v>
      </c>
      <c r="Q85" s="89"/>
      <c r="R85" s="89"/>
      <c r="S85" s="89"/>
      <c r="T85" s="89"/>
      <c r="U85" s="89"/>
      <c r="V85" s="89"/>
      <c r="W85" s="89"/>
      <c r="X85" s="89"/>
      <c r="Y85" s="89"/>
      <c r="Z85" s="89"/>
      <c r="AA85" s="89"/>
      <c r="AB85" s="89"/>
      <c r="AC85" s="89"/>
      <c r="AD85" s="89"/>
      <c r="AE85" s="89"/>
      <c r="AF85" s="89"/>
    </row>
    <row r="86" spans="2:32" s="425" customFormat="1" ht="20.100000000000001" customHeight="1">
      <c r="B86" s="435"/>
      <c r="C86" s="436" t="s">
        <v>1171</v>
      </c>
      <c r="D86" s="437">
        <v>114661.90741</v>
      </c>
      <c r="E86" s="437">
        <v>558189.66942999989</v>
      </c>
      <c r="F86" s="437">
        <v>2.4279999999999999E-2</v>
      </c>
      <c r="G86" s="437">
        <v>250212.94230000002</v>
      </c>
      <c r="H86" s="438">
        <v>1.9999999999999999E-6</v>
      </c>
      <c r="I86" s="437">
        <v>280.56</v>
      </c>
      <c r="J86" s="438">
        <v>6.0260000000000001E-4</v>
      </c>
      <c r="K86" s="437">
        <v>0</v>
      </c>
      <c r="L86" s="437">
        <v>16809.096170000001</v>
      </c>
      <c r="M86" s="438">
        <f t="shared" si="4"/>
        <v>6.7179163537616896E-2</v>
      </c>
      <c r="N86" s="437">
        <v>296.88984999999997</v>
      </c>
      <c r="O86" s="437">
        <v>-343.18685999999997</v>
      </c>
      <c r="Q86" s="89"/>
      <c r="R86" s="89"/>
      <c r="S86" s="89"/>
      <c r="T86" s="89"/>
      <c r="U86" s="89"/>
      <c r="V86" s="89"/>
      <c r="W86" s="89"/>
      <c r="X86" s="89"/>
      <c r="Y86" s="89"/>
      <c r="Z86" s="89"/>
      <c r="AA86" s="89"/>
      <c r="AB86" s="89"/>
      <c r="AC86" s="89"/>
      <c r="AD86" s="89"/>
      <c r="AE86" s="89"/>
      <c r="AF86" s="89"/>
    </row>
    <row r="87" spans="2:32" s="425" customFormat="1" ht="20.100000000000001" customHeight="1">
      <c r="B87" s="435"/>
      <c r="C87" s="436" t="s">
        <v>1172</v>
      </c>
      <c r="D87" s="437">
        <v>116450.11667</v>
      </c>
      <c r="E87" s="437">
        <v>233834.99890000001</v>
      </c>
      <c r="F87" s="437">
        <v>2.9270000000000001E-2</v>
      </c>
      <c r="G87" s="437">
        <v>184889.62688</v>
      </c>
      <c r="H87" s="438">
        <v>3.9999999999999998E-6</v>
      </c>
      <c r="I87" s="437">
        <v>196.96600000000001</v>
      </c>
      <c r="J87" s="438">
        <v>6.1029999999999993E-4</v>
      </c>
      <c r="K87" s="437">
        <v>0</v>
      </c>
      <c r="L87" s="437">
        <v>22134.444600000003</v>
      </c>
      <c r="M87" s="438">
        <f t="shared" si="4"/>
        <v>0.11971707106297559</v>
      </c>
      <c r="N87" s="437">
        <v>445.93086</v>
      </c>
      <c r="O87" s="437">
        <v>-571.46690999999998</v>
      </c>
      <c r="Q87" s="89"/>
      <c r="R87" s="89"/>
      <c r="S87" s="89"/>
      <c r="T87" s="89"/>
      <c r="U87" s="89"/>
      <c r="V87" s="89"/>
      <c r="W87" s="89"/>
      <c r="X87" s="89"/>
      <c r="Y87" s="89"/>
      <c r="Z87" s="89"/>
      <c r="AA87" s="89"/>
      <c r="AB87" s="89"/>
      <c r="AC87" s="89"/>
      <c r="AD87" s="89"/>
      <c r="AE87" s="89"/>
      <c r="AF87" s="89"/>
    </row>
    <row r="88" spans="2:32" s="425" customFormat="1" ht="20.100000000000001" customHeight="1">
      <c r="B88" s="435"/>
      <c r="C88" s="436" t="s">
        <v>1173</v>
      </c>
      <c r="D88" s="437">
        <v>85729.158760000006</v>
      </c>
      <c r="E88" s="437">
        <v>111028.21068999999</v>
      </c>
      <c r="F88" s="437">
        <v>3.6929999999999998E-2</v>
      </c>
      <c r="G88" s="437">
        <v>126730.64937999999</v>
      </c>
      <c r="H88" s="438">
        <v>7.1000000000000006E-6</v>
      </c>
      <c r="I88" s="437">
        <v>114.777</v>
      </c>
      <c r="J88" s="438">
        <v>6.4780000000000003E-4</v>
      </c>
      <c r="K88" s="437">
        <v>0</v>
      </c>
      <c r="L88" s="437">
        <v>25476.274420000002</v>
      </c>
      <c r="M88" s="438">
        <f t="shared" si="4"/>
        <v>0.20102693819243178</v>
      </c>
      <c r="N88" s="437">
        <v>580.10648000000003</v>
      </c>
      <c r="O88" s="437">
        <v>-789.07097999999996</v>
      </c>
      <c r="Q88" s="89"/>
      <c r="R88" s="89"/>
      <c r="S88" s="89"/>
      <c r="T88" s="89"/>
      <c r="U88" s="89"/>
      <c r="V88" s="89"/>
      <c r="W88" s="89"/>
      <c r="X88" s="89"/>
      <c r="Y88" s="89"/>
      <c r="Z88" s="89"/>
      <c r="AA88" s="89"/>
      <c r="AB88" s="89"/>
      <c r="AC88" s="89"/>
      <c r="AD88" s="89"/>
      <c r="AE88" s="89"/>
      <c r="AF88" s="89"/>
    </row>
    <row r="89" spans="2:32" s="425" customFormat="1" ht="20.100000000000001" customHeight="1">
      <c r="B89" s="435"/>
      <c r="C89" s="436" t="s">
        <v>1174</v>
      </c>
      <c r="D89" s="437">
        <v>128679.68640000001</v>
      </c>
      <c r="E89" s="437">
        <v>96621.397859999997</v>
      </c>
      <c r="F89" s="437">
        <v>4.752E-2</v>
      </c>
      <c r="G89" s="437">
        <v>174593.02522000001</v>
      </c>
      <c r="H89" s="438">
        <v>1.7100000000000002E-5</v>
      </c>
      <c r="I89" s="437">
        <v>135.505</v>
      </c>
      <c r="J89" s="438">
        <v>7.1089999999999999E-4</v>
      </c>
      <c r="K89" s="437">
        <v>0</v>
      </c>
      <c r="L89" s="437">
        <v>74961.865860000005</v>
      </c>
      <c r="M89" s="438">
        <f t="shared" si="4"/>
        <v>0.42935200742150242</v>
      </c>
      <c r="N89" s="437">
        <v>2134.9056099999998</v>
      </c>
      <c r="O89" s="437">
        <v>-2307.89797</v>
      </c>
      <c r="Q89" s="89"/>
      <c r="R89" s="89"/>
      <c r="S89" s="89"/>
      <c r="T89" s="89"/>
      <c r="U89" s="89"/>
      <c r="V89" s="89"/>
      <c r="W89" s="89"/>
      <c r="X89" s="89"/>
      <c r="Y89" s="89"/>
      <c r="Z89" s="89"/>
      <c r="AA89" s="89"/>
      <c r="AB89" s="89"/>
      <c r="AC89" s="89"/>
      <c r="AD89" s="89"/>
      <c r="AE89" s="89"/>
      <c r="AF89" s="89"/>
    </row>
    <row r="90" spans="2:32" s="425" customFormat="1" ht="20.100000000000001" customHeight="1">
      <c r="B90" s="433"/>
      <c r="C90" s="434" t="s">
        <v>1184</v>
      </c>
      <c r="D90" s="422">
        <v>70301.582810000007</v>
      </c>
      <c r="E90" s="422">
        <v>61225.337650000001</v>
      </c>
      <c r="F90" s="422">
        <v>4.6130000000000004E-2</v>
      </c>
      <c r="G90" s="422">
        <v>98547.820529999997</v>
      </c>
      <c r="H90" s="411">
        <v>1.29E-5</v>
      </c>
      <c r="I90" s="422">
        <v>78.608000000000004</v>
      </c>
      <c r="J90" s="411">
        <v>6.9630000000000007E-4</v>
      </c>
      <c r="K90" s="422">
        <v>0</v>
      </c>
      <c r="L90" s="422">
        <v>33660.522680000002</v>
      </c>
      <c r="M90" s="411">
        <f t="shared" si="4"/>
        <v>0.34156536896473566</v>
      </c>
      <c r="N90" s="422">
        <v>881.21040000000005</v>
      </c>
      <c r="O90" s="422">
        <v>-1082.3059699999999</v>
      </c>
      <c r="Q90" s="89"/>
      <c r="R90" s="89"/>
      <c r="S90" s="89"/>
      <c r="T90" s="89"/>
      <c r="U90" s="89"/>
      <c r="V90" s="89"/>
      <c r="W90" s="89"/>
      <c r="X90" s="89"/>
      <c r="Y90" s="89"/>
      <c r="Z90" s="89"/>
      <c r="AA90" s="89"/>
      <c r="AB90" s="89"/>
      <c r="AC90" s="89"/>
      <c r="AD90" s="89"/>
      <c r="AE90" s="89"/>
      <c r="AF90" s="89"/>
    </row>
    <row r="91" spans="2:32" s="425" customFormat="1" ht="20.100000000000001" customHeight="1">
      <c r="B91" s="433"/>
      <c r="C91" s="434" t="s">
        <v>1185</v>
      </c>
      <c r="D91" s="422">
        <v>58378.103590000006</v>
      </c>
      <c r="E91" s="422">
        <v>35396.060210000003</v>
      </c>
      <c r="F91" s="422">
        <v>4.9909999999999996E-2</v>
      </c>
      <c r="G91" s="422">
        <v>76045.20468000001</v>
      </c>
      <c r="H91" s="411">
        <v>2.2599999999999997E-5</v>
      </c>
      <c r="I91" s="422">
        <v>56.896999999999998</v>
      </c>
      <c r="J91" s="411">
        <v>7.2979999999999996E-4</v>
      </c>
      <c r="K91" s="422">
        <v>0</v>
      </c>
      <c r="L91" s="422">
        <v>41301.343179999996</v>
      </c>
      <c r="M91" s="411">
        <f t="shared" si="4"/>
        <v>0.54311568170270574</v>
      </c>
      <c r="N91" s="422">
        <v>1253.6951999999999</v>
      </c>
      <c r="O91" s="422">
        <v>-1225.5920000000001</v>
      </c>
      <c r="Q91" s="89"/>
      <c r="R91" s="89"/>
      <c r="S91" s="89"/>
      <c r="T91" s="89"/>
      <c r="U91" s="89"/>
      <c r="V91" s="89"/>
      <c r="W91" s="89"/>
      <c r="X91" s="89"/>
      <c r="Y91" s="89"/>
      <c r="Z91" s="89"/>
      <c r="AA91" s="89"/>
      <c r="AB91" s="89"/>
      <c r="AC91" s="89"/>
      <c r="AD91" s="89"/>
      <c r="AE91" s="89"/>
      <c r="AF91" s="89"/>
    </row>
    <row r="92" spans="2:32" s="425" customFormat="1" ht="20.100000000000001" customHeight="1">
      <c r="B92" s="435"/>
      <c r="C92" s="436" t="s">
        <v>1175</v>
      </c>
      <c r="D92" s="437">
        <v>113224.0906</v>
      </c>
      <c r="E92" s="437">
        <v>49087.090619999995</v>
      </c>
      <c r="F92" s="437">
        <v>4.9659999999999996E-2</v>
      </c>
      <c r="G92" s="437">
        <v>137601.27280000001</v>
      </c>
      <c r="H92" s="438">
        <v>5.8600000000000001E-5</v>
      </c>
      <c r="I92" s="437">
        <v>108.73</v>
      </c>
      <c r="J92" s="438">
        <v>7.5909999999999997E-4</v>
      </c>
      <c r="K92" s="437">
        <v>0</v>
      </c>
      <c r="L92" s="437">
        <v>146408.71247999999</v>
      </c>
      <c r="M92" s="438">
        <f t="shared" si="4"/>
        <v>1.0640069637495386</v>
      </c>
      <c r="N92" s="437">
        <v>6169.4575100000002</v>
      </c>
      <c r="O92" s="437">
        <v>-4424.6146799999997</v>
      </c>
      <c r="Q92" s="89"/>
      <c r="R92" s="89"/>
      <c r="S92" s="89"/>
      <c r="T92" s="89"/>
      <c r="U92" s="89"/>
      <c r="V92" s="89"/>
      <c r="W92" s="89"/>
      <c r="X92" s="89"/>
      <c r="Y92" s="89"/>
      <c r="Z92" s="89"/>
      <c r="AA92" s="89"/>
      <c r="AB92" s="89"/>
      <c r="AC92" s="89"/>
      <c r="AD92" s="89"/>
      <c r="AE92" s="89"/>
      <c r="AF92" s="89"/>
    </row>
    <row r="93" spans="2:32" s="425" customFormat="1" ht="20.100000000000001" customHeight="1">
      <c r="B93" s="433"/>
      <c r="C93" s="434" t="s">
        <v>1186</v>
      </c>
      <c r="D93" s="422">
        <v>49863.20981</v>
      </c>
      <c r="E93" s="422">
        <v>23245.519530000001</v>
      </c>
      <c r="F93" s="422">
        <v>5.0380000000000001E-2</v>
      </c>
      <c r="G93" s="422">
        <v>61574.132279999998</v>
      </c>
      <c r="H93" s="411">
        <v>3.7799999999999997E-5</v>
      </c>
      <c r="I93" s="422">
        <v>46.167000000000002</v>
      </c>
      <c r="J93" s="411">
        <v>7.4970000000000006E-4</v>
      </c>
      <c r="K93" s="422">
        <v>0</v>
      </c>
      <c r="L93" s="422">
        <v>49383.236499999999</v>
      </c>
      <c r="M93" s="411">
        <f t="shared" si="4"/>
        <v>0.80201270682039727</v>
      </c>
      <c r="N93" s="422">
        <v>1747.0409199999999</v>
      </c>
      <c r="O93" s="422">
        <v>-1469.6281899999999</v>
      </c>
      <c r="Q93" s="89"/>
      <c r="R93" s="89"/>
      <c r="S93" s="89"/>
      <c r="T93" s="89"/>
      <c r="U93" s="89"/>
      <c r="V93" s="89"/>
      <c r="W93" s="89"/>
      <c r="X93" s="89"/>
      <c r="Y93" s="89"/>
      <c r="Z93" s="89"/>
      <c r="AA93" s="89"/>
      <c r="AB93" s="89"/>
      <c r="AC93" s="89"/>
      <c r="AD93" s="89"/>
      <c r="AE93" s="89"/>
      <c r="AF93" s="89"/>
    </row>
    <row r="94" spans="2:32" s="425" customFormat="1" ht="20.100000000000001" customHeight="1">
      <c r="B94" s="433"/>
      <c r="C94" s="434" t="s">
        <v>1187</v>
      </c>
      <c r="D94" s="422">
        <v>63360.880789999996</v>
      </c>
      <c r="E94" s="422">
        <v>25841.571090000001</v>
      </c>
      <c r="F94" s="422">
        <v>4.9020000000000001E-2</v>
      </c>
      <c r="G94" s="422">
        <v>76027.140520000001</v>
      </c>
      <c r="H94" s="411">
        <v>7.539999999999999E-5</v>
      </c>
      <c r="I94" s="422">
        <v>62.563000000000002</v>
      </c>
      <c r="J94" s="411">
        <v>7.6670000000000004E-4</v>
      </c>
      <c r="K94" s="422">
        <v>0</v>
      </c>
      <c r="L94" s="422">
        <v>97025.47597</v>
      </c>
      <c r="M94" s="411">
        <f t="shared" si="4"/>
        <v>1.2761952548310835</v>
      </c>
      <c r="N94" s="422">
        <v>4422.4165899999998</v>
      </c>
      <c r="O94" s="422">
        <v>-2954.9865</v>
      </c>
      <c r="Q94" s="89"/>
      <c r="R94" s="89"/>
      <c r="S94" s="89"/>
      <c r="T94" s="89"/>
      <c r="U94" s="89"/>
      <c r="V94" s="89"/>
      <c r="W94" s="89"/>
      <c r="X94" s="89"/>
      <c r="Y94" s="89"/>
      <c r="Z94" s="89"/>
      <c r="AA94" s="89"/>
      <c r="AB94" s="89"/>
      <c r="AC94" s="89"/>
      <c r="AD94" s="89"/>
      <c r="AE94" s="89"/>
      <c r="AF94" s="89"/>
    </row>
    <row r="95" spans="2:32" s="425" customFormat="1" ht="20.100000000000001" customHeight="1">
      <c r="B95" s="435"/>
      <c r="C95" s="436" t="s">
        <v>1176</v>
      </c>
      <c r="D95" s="437">
        <v>73057.446530000001</v>
      </c>
      <c r="E95" s="437">
        <v>45813.64026</v>
      </c>
      <c r="F95" s="437">
        <v>2.1319999999999999E-2</v>
      </c>
      <c r="G95" s="437">
        <v>82825.898000000001</v>
      </c>
      <c r="H95" s="438">
        <v>2.2220000000000001E-4</v>
      </c>
      <c r="I95" s="437">
        <v>133.005</v>
      </c>
      <c r="J95" s="438">
        <v>7.6039999999999994E-4</v>
      </c>
      <c r="K95" s="437">
        <v>0</v>
      </c>
      <c r="L95" s="437">
        <v>154983.44117999999</v>
      </c>
      <c r="M95" s="438">
        <f t="shared" si="4"/>
        <v>1.8711954222337559</v>
      </c>
      <c r="N95" s="437">
        <v>14371.277529999999</v>
      </c>
      <c r="O95" s="437">
        <v>-10255.94593</v>
      </c>
      <c r="Q95" s="89"/>
      <c r="R95" s="89"/>
      <c r="S95" s="89"/>
      <c r="T95" s="89"/>
      <c r="U95" s="89"/>
      <c r="V95" s="89"/>
      <c r="W95" s="89"/>
      <c r="X95" s="89"/>
      <c r="Y95" s="89"/>
      <c r="Z95" s="89"/>
      <c r="AA95" s="89"/>
      <c r="AB95" s="89"/>
      <c r="AC95" s="89"/>
      <c r="AD95" s="89"/>
      <c r="AE95" s="89"/>
      <c r="AF95" s="89"/>
    </row>
    <row r="96" spans="2:32" s="425" customFormat="1" ht="20.100000000000001" customHeight="1">
      <c r="B96" s="433"/>
      <c r="C96" s="434" t="s">
        <v>1188</v>
      </c>
      <c r="D96" s="422">
        <v>54362.38953</v>
      </c>
      <c r="E96" s="422">
        <v>43897.863400000002</v>
      </c>
      <c r="F96" s="422">
        <v>2.1499999999999998E-2</v>
      </c>
      <c r="G96" s="422">
        <v>63798.706989999999</v>
      </c>
      <c r="H96" s="411">
        <v>1.403E-4</v>
      </c>
      <c r="I96" s="422">
        <v>117.309</v>
      </c>
      <c r="J96" s="411">
        <v>7.5299999999999998E-4</v>
      </c>
      <c r="K96" s="422">
        <v>0</v>
      </c>
      <c r="L96" s="422">
        <v>114529.29105</v>
      </c>
      <c r="M96" s="411">
        <f t="shared" si="4"/>
        <v>1.7951663357057011</v>
      </c>
      <c r="N96" s="422">
        <v>6888.4787400000005</v>
      </c>
      <c r="O96" s="422">
        <v>-4882.9505599999993</v>
      </c>
      <c r="Q96" s="89"/>
      <c r="R96" s="89"/>
      <c r="S96" s="89"/>
      <c r="T96" s="89"/>
      <c r="U96" s="89"/>
      <c r="V96" s="89"/>
      <c r="W96" s="89"/>
      <c r="X96" s="89"/>
      <c r="Y96" s="89"/>
      <c r="Z96" s="89"/>
      <c r="AA96" s="89"/>
      <c r="AB96" s="89"/>
      <c r="AC96" s="89"/>
      <c r="AD96" s="89"/>
      <c r="AE96" s="89"/>
      <c r="AF96" s="89"/>
    </row>
    <row r="97" spans="2:32" s="425" customFormat="1" ht="20.100000000000001" customHeight="1">
      <c r="B97" s="433"/>
      <c r="C97" s="434" t="s">
        <v>1189</v>
      </c>
      <c r="D97" s="422">
        <v>3791.9199600000002</v>
      </c>
      <c r="E97" s="422">
        <v>604.70581000000004</v>
      </c>
      <c r="F97" s="422">
        <v>1.7329999999999998E-2</v>
      </c>
      <c r="G97" s="422">
        <v>3896.69452</v>
      </c>
      <c r="H97" s="411">
        <v>2.6179999999999997E-4</v>
      </c>
      <c r="I97" s="422">
        <v>3.1669999999999998</v>
      </c>
      <c r="J97" s="411">
        <v>7.6619999999999998E-4</v>
      </c>
      <c r="K97" s="422">
        <v>0</v>
      </c>
      <c r="L97" s="422">
        <v>9112.7065899999998</v>
      </c>
      <c r="M97" s="411">
        <f t="shared" si="4"/>
        <v>2.338573512300882</v>
      </c>
      <c r="N97" s="422">
        <v>784.16203000000007</v>
      </c>
      <c r="O97" s="422">
        <v>-723.72934999999995</v>
      </c>
      <c r="Q97" s="89"/>
      <c r="R97" s="89"/>
      <c r="S97" s="89"/>
      <c r="T97" s="89"/>
      <c r="U97" s="89"/>
      <c r="V97" s="89"/>
      <c r="W97" s="89"/>
      <c r="X97" s="89"/>
      <c r="Y97" s="89"/>
      <c r="Z97" s="89"/>
      <c r="AA97" s="89"/>
      <c r="AB97" s="89"/>
      <c r="AC97" s="89"/>
      <c r="AD97" s="89"/>
      <c r="AE97" s="89"/>
      <c r="AF97" s="89"/>
    </row>
    <row r="98" spans="2:32" s="425" customFormat="1" ht="20.100000000000001" customHeight="1">
      <c r="B98" s="433"/>
      <c r="C98" s="434" t="s">
        <v>1190</v>
      </c>
      <c r="D98" s="422">
        <v>14903.13704</v>
      </c>
      <c r="E98" s="422">
        <v>1311.07105</v>
      </c>
      <c r="F98" s="422">
        <v>1.7340000000000001E-2</v>
      </c>
      <c r="G98" s="422">
        <v>15130.49649</v>
      </c>
      <c r="H98" s="411">
        <v>5.5710000000000004E-4</v>
      </c>
      <c r="I98" s="422">
        <v>12.529</v>
      </c>
      <c r="J98" s="411">
        <v>7.9049999999999997E-4</v>
      </c>
      <c r="K98" s="422">
        <v>0</v>
      </c>
      <c r="L98" s="422">
        <v>31341.44355</v>
      </c>
      <c r="M98" s="411">
        <f t="shared" si="4"/>
        <v>2.071408798165618</v>
      </c>
      <c r="N98" s="422">
        <v>6698.6367499999997</v>
      </c>
      <c r="O98" s="422">
        <v>-4649.2660099999994</v>
      </c>
      <c r="Q98" s="89"/>
      <c r="R98" s="89"/>
      <c r="S98" s="89"/>
      <c r="T98" s="89"/>
      <c r="U98" s="89"/>
      <c r="V98" s="89"/>
      <c r="W98" s="89"/>
      <c r="X98" s="89"/>
      <c r="Y98" s="89"/>
      <c r="Z98" s="89"/>
      <c r="AA98" s="89"/>
      <c r="AB98" s="89"/>
      <c r="AC98" s="89"/>
      <c r="AD98" s="89"/>
      <c r="AE98" s="89"/>
      <c r="AF98" s="89"/>
    </row>
    <row r="99" spans="2:32" s="425" customFormat="1" ht="20.100000000000001" customHeight="1">
      <c r="B99" s="439"/>
      <c r="C99" s="440" t="s">
        <v>1177</v>
      </c>
      <c r="D99" s="441">
        <v>45950.813159999998</v>
      </c>
      <c r="E99" s="441">
        <v>4643.4039199999997</v>
      </c>
      <c r="F99" s="441">
        <v>9.7300000000000008E-3</v>
      </c>
      <c r="G99" s="441">
        <v>46402.752159999996</v>
      </c>
      <c r="H99" s="442">
        <v>1E-3</v>
      </c>
      <c r="I99" s="441">
        <v>54.883000000000003</v>
      </c>
      <c r="J99" s="442">
        <v>7.2219999999999999E-4</v>
      </c>
      <c r="K99" s="441">
        <v>0</v>
      </c>
      <c r="L99" s="441">
        <v>91470.739010000005</v>
      </c>
      <c r="M99" s="442">
        <f t="shared" si="4"/>
        <v>1.9712352123986607</v>
      </c>
      <c r="N99" s="441">
        <v>29158.697899999999</v>
      </c>
      <c r="O99" s="441">
        <v>-27431.61145</v>
      </c>
      <c r="Q99" s="89"/>
      <c r="R99" s="89"/>
      <c r="S99" s="89"/>
      <c r="T99" s="89"/>
      <c r="U99" s="89"/>
      <c r="V99" s="89"/>
      <c r="W99" s="89"/>
      <c r="X99" s="89"/>
      <c r="Y99" s="89"/>
      <c r="Z99" s="89"/>
      <c r="AA99" s="89"/>
      <c r="AB99" s="89"/>
      <c r="AC99" s="89"/>
      <c r="AD99" s="89"/>
      <c r="AE99" s="89"/>
      <c r="AF99" s="89"/>
    </row>
    <row r="100" spans="2:32" s="425" customFormat="1" ht="20.100000000000001" customHeight="1" thickBot="1">
      <c r="B100" s="1084" t="s">
        <v>1194</v>
      </c>
      <c r="C100" s="1084"/>
      <c r="D100" s="443">
        <f>D83+D86+D87+D88+D89+D92+D95+D99</f>
        <v>803535.41298000002</v>
      </c>
      <c r="E100" s="443">
        <f>E83+E86+E87+E88+E89+E92+E95+E99</f>
        <v>2082328.18251</v>
      </c>
      <c r="F100" s="982">
        <v>33.911330216328558</v>
      </c>
      <c r="G100" s="443">
        <f>G83+G86+G87+G88+G89+G92+G95+G99</f>
        <v>1509693.0901799998</v>
      </c>
      <c r="H100" s="983">
        <v>5.1922671136532574E-2</v>
      </c>
      <c r="I100" s="443">
        <f>I83+I86+I87+I88+I89+I92+I95+I99</f>
        <v>1608.5090000000002</v>
      </c>
      <c r="J100" s="983">
        <v>0.6444118239448885</v>
      </c>
      <c r="K100" s="989">
        <v>0</v>
      </c>
      <c r="L100" s="443">
        <f>L83+L86+L87+L88+L89+L92+L95+L99</f>
        <v>548174.11898000003</v>
      </c>
      <c r="M100" s="444">
        <f>+L100/G100</f>
        <v>0.36310301911406478</v>
      </c>
      <c r="N100" s="443">
        <f>N83+N86+N87+N88+N89+N92+N95+N99</f>
        <v>53398.26266</v>
      </c>
      <c r="O100" s="443">
        <f>O83+O86+O87+O88+O89+O92+O95+O99</f>
        <v>-46507.158259999997</v>
      </c>
      <c r="Q100" s="89"/>
      <c r="R100" s="89"/>
      <c r="S100" s="89"/>
      <c r="T100" s="89"/>
      <c r="U100" s="89"/>
      <c r="V100" s="89"/>
      <c r="W100" s="89"/>
      <c r="X100" s="89"/>
      <c r="Y100" s="89"/>
      <c r="Z100" s="89"/>
      <c r="AA100" s="89"/>
      <c r="AB100" s="89"/>
      <c r="AC100" s="89"/>
      <c r="AD100" s="89"/>
      <c r="AE100" s="89"/>
      <c r="AF100" s="89"/>
    </row>
    <row r="101" spans="2:32" s="425" customFormat="1" ht="20.100000000000001" customHeight="1">
      <c r="B101" s="1082" t="s">
        <v>1179</v>
      </c>
      <c r="C101" s="1082"/>
      <c r="D101" s="1082"/>
      <c r="E101" s="1082"/>
      <c r="F101" s="428"/>
      <c r="G101" s="428"/>
      <c r="H101" s="428"/>
      <c r="I101" s="428"/>
      <c r="J101" s="428"/>
      <c r="K101" s="428"/>
      <c r="L101" s="428"/>
      <c r="M101" s="428"/>
      <c r="N101" s="428"/>
      <c r="O101" s="428"/>
      <c r="Q101" s="89"/>
      <c r="R101" s="89"/>
      <c r="S101" s="89"/>
      <c r="T101" s="89"/>
      <c r="U101" s="89"/>
      <c r="V101" s="89"/>
      <c r="W101" s="89"/>
      <c r="X101" s="89"/>
      <c r="Y101" s="89"/>
      <c r="Z101" s="89"/>
      <c r="AA101" s="89"/>
      <c r="AB101" s="89"/>
      <c r="AC101" s="89"/>
      <c r="AD101" s="89"/>
      <c r="AE101" s="89"/>
      <c r="AF101" s="89"/>
    </row>
    <row r="102" spans="2:32" s="425" customFormat="1" ht="20.100000000000001" customHeight="1">
      <c r="B102" s="429"/>
      <c r="C102" s="430" t="s">
        <v>1170</v>
      </c>
      <c r="D102" s="431">
        <v>73827.99231999999</v>
      </c>
      <c r="E102" s="431">
        <v>137701.21787999998</v>
      </c>
      <c r="F102" s="431">
        <v>3.0870000000000002E-2</v>
      </c>
      <c r="G102" s="431">
        <v>116338.97351000001</v>
      </c>
      <c r="H102" s="432">
        <v>9.9999999999999995E-7</v>
      </c>
      <c r="I102" s="431">
        <v>21.65</v>
      </c>
      <c r="J102" s="432">
        <v>3.2219999999999997E-4</v>
      </c>
      <c r="K102" s="431">
        <v>0</v>
      </c>
      <c r="L102" s="431">
        <v>7253.2926799999996</v>
      </c>
      <c r="M102" s="432">
        <f t="shared" ref="M102:M118" si="5">L102/G102</f>
        <v>6.2346198020876785E-2</v>
      </c>
      <c r="N102" s="431">
        <v>35.908349999999999</v>
      </c>
      <c r="O102" s="431">
        <v>-112.78309</v>
      </c>
      <c r="Q102" s="89"/>
      <c r="R102" s="89"/>
      <c r="S102" s="89"/>
      <c r="T102" s="89"/>
      <c r="U102" s="89"/>
      <c r="V102" s="89"/>
      <c r="W102" s="89"/>
      <c r="X102" s="89"/>
      <c r="Y102" s="89"/>
      <c r="Z102" s="89"/>
      <c r="AA102" s="89"/>
      <c r="AB102" s="89"/>
      <c r="AC102" s="89"/>
      <c r="AD102" s="89"/>
      <c r="AE102" s="89"/>
      <c r="AF102" s="89"/>
    </row>
    <row r="103" spans="2:32" s="425" customFormat="1" ht="20.100000000000001" customHeight="1">
      <c r="B103" s="433"/>
      <c r="C103" s="434" t="s">
        <v>1182</v>
      </c>
      <c r="D103" s="422">
        <v>2559.6790499999997</v>
      </c>
      <c r="E103" s="422">
        <v>13854.95206</v>
      </c>
      <c r="F103" s="422">
        <v>4.2999999999999997E-2</v>
      </c>
      <c r="G103" s="422">
        <v>8516.8611700000001</v>
      </c>
      <c r="H103" s="411">
        <v>4.9999999999999998E-7</v>
      </c>
      <c r="I103" s="422">
        <v>0.23599999999999999</v>
      </c>
      <c r="J103" s="411">
        <v>3.7080000000000001E-4</v>
      </c>
      <c r="K103" s="422">
        <v>0</v>
      </c>
      <c r="L103" s="422">
        <v>375.73551000000003</v>
      </c>
      <c r="M103" s="411">
        <f t="shared" si="5"/>
        <v>4.4116664872206675E-2</v>
      </c>
      <c r="N103" s="422">
        <v>1.5790799999999998</v>
      </c>
      <c r="O103" s="422">
        <v>-7.1201699999999999</v>
      </c>
      <c r="Q103" s="89"/>
      <c r="R103" s="89"/>
      <c r="S103" s="89"/>
      <c r="T103" s="89"/>
      <c r="U103" s="89"/>
      <c r="V103" s="89"/>
      <c r="W103" s="89"/>
      <c r="X103" s="89"/>
      <c r="Y103" s="89"/>
      <c r="Z103" s="89"/>
      <c r="AA103" s="89"/>
      <c r="AB103" s="89"/>
      <c r="AC103" s="89"/>
      <c r="AD103" s="89"/>
      <c r="AE103" s="89"/>
      <c r="AF103" s="89"/>
    </row>
    <row r="104" spans="2:32" s="425" customFormat="1" ht="20.100000000000001" customHeight="1">
      <c r="B104" s="433"/>
      <c r="C104" s="434" t="s">
        <v>1183</v>
      </c>
      <c r="D104" s="422">
        <v>71268.31326000001</v>
      </c>
      <c r="E104" s="422">
        <v>123846.26581999999</v>
      </c>
      <c r="F104" s="422">
        <v>2.9520000000000001E-2</v>
      </c>
      <c r="G104" s="422">
        <v>107822.11234000001</v>
      </c>
      <c r="H104" s="411">
        <v>9.9999999999999995E-7</v>
      </c>
      <c r="I104" s="422">
        <v>21.414000000000001</v>
      </c>
      <c r="J104" s="411">
        <v>3.1840000000000004E-4</v>
      </c>
      <c r="K104" s="422">
        <v>0</v>
      </c>
      <c r="L104" s="422">
        <v>6877.55717</v>
      </c>
      <c r="M104" s="411">
        <f t="shared" si="5"/>
        <v>6.3786147579011521E-2</v>
      </c>
      <c r="N104" s="422">
        <v>34.329269999999994</v>
      </c>
      <c r="O104" s="422">
        <v>-105.66292</v>
      </c>
      <c r="Q104" s="89"/>
      <c r="R104" s="89"/>
      <c r="S104" s="89"/>
      <c r="T104" s="89"/>
      <c r="U104" s="89"/>
      <c r="V104" s="89"/>
      <c r="W104" s="89"/>
      <c r="X104" s="89"/>
      <c r="Y104" s="89"/>
      <c r="Z104" s="89"/>
      <c r="AA104" s="89"/>
      <c r="AB104" s="89"/>
      <c r="AC104" s="89"/>
      <c r="AD104" s="89"/>
      <c r="AE104" s="89"/>
      <c r="AF104" s="89"/>
    </row>
    <row r="105" spans="2:32" s="425" customFormat="1" ht="20.100000000000001" customHeight="1">
      <c r="B105" s="435"/>
      <c r="C105" s="436" t="s">
        <v>1171</v>
      </c>
      <c r="D105" s="437">
        <v>215533.45981</v>
      </c>
      <c r="E105" s="437">
        <v>129948.32157</v>
      </c>
      <c r="F105" s="437">
        <v>3.6359999999999996E-2</v>
      </c>
      <c r="G105" s="437">
        <v>297339.14824000001</v>
      </c>
      <c r="H105" s="438">
        <v>1.9E-6</v>
      </c>
      <c r="I105" s="437">
        <v>23.241</v>
      </c>
      <c r="J105" s="438">
        <v>3.0480000000000004E-4</v>
      </c>
      <c r="K105" s="437">
        <v>0</v>
      </c>
      <c r="L105" s="437">
        <v>28326.929840000001</v>
      </c>
      <c r="M105" s="438">
        <f t="shared" si="5"/>
        <v>9.5268080263469584E-2</v>
      </c>
      <c r="N105" s="437">
        <v>170.80298999999999</v>
      </c>
      <c r="O105" s="437">
        <v>-381.77777000000003</v>
      </c>
      <c r="Q105" s="89"/>
      <c r="R105" s="89"/>
      <c r="S105" s="89"/>
      <c r="T105" s="89"/>
      <c r="U105" s="89"/>
      <c r="V105" s="89"/>
      <c r="W105" s="89"/>
      <c r="X105" s="89"/>
      <c r="Y105" s="89"/>
      <c r="Z105" s="89"/>
      <c r="AA105" s="89"/>
      <c r="AB105" s="89"/>
      <c r="AC105" s="89"/>
      <c r="AD105" s="89"/>
      <c r="AE105" s="89"/>
      <c r="AF105" s="89"/>
    </row>
    <row r="106" spans="2:32" s="425" customFormat="1" ht="20.100000000000001" customHeight="1">
      <c r="B106" s="435"/>
      <c r="C106" s="436" t="s">
        <v>1172</v>
      </c>
      <c r="D106" s="437">
        <v>234560.1465</v>
      </c>
      <c r="E106" s="437">
        <v>91326.285439999992</v>
      </c>
      <c r="F106" s="437">
        <v>4.231E-2</v>
      </c>
      <c r="G106" s="437">
        <v>372974.94073000003</v>
      </c>
      <c r="H106" s="438">
        <v>3.4999999999999999E-6</v>
      </c>
      <c r="I106" s="437">
        <v>16.170999999999999</v>
      </c>
      <c r="J106" s="438">
        <v>3.0630000000000002E-4</v>
      </c>
      <c r="K106" s="437">
        <v>0</v>
      </c>
      <c r="L106" s="437">
        <v>53104.490450000005</v>
      </c>
      <c r="M106" s="438">
        <f t="shared" si="5"/>
        <v>0.14238085364679454</v>
      </c>
      <c r="N106" s="437">
        <v>400.18853000000001</v>
      </c>
      <c r="O106" s="437">
        <v>-1894.1141599999999</v>
      </c>
      <c r="Q106" s="89"/>
      <c r="R106" s="89"/>
      <c r="S106" s="89"/>
      <c r="T106" s="89"/>
      <c r="U106" s="89"/>
      <c r="V106" s="89"/>
      <c r="W106" s="89"/>
      <c r="X106" s="89"/>
      <c r="Y106" s="89"/>
      <c r="Z106" s="89"/>
      <c r="AA106" s="89"/>
      <c r="AB106" s="89"/>
      <c r="AC106" s="89"/>
      <c r="AD106" s="89"/>
      <c r="AE106" s="89"/>
      <c r="AF106" s="89"/>
    </row>
    <row r="107" spans="2:32" s="425" customFormat="1" ht="20.100000000000001" customHeight="1">
      <c r="B107" s="435"/>
      <c r="C107" s="436" t="s">
        <v>1173</v>
      </c>
      <c r="D107" s="437">
        <v>155526.97816999999</v>
      </c>
      <c r="E107" s="437">
        <v>51579.362399999998</v>
      </c>
      <c r="F107" s="437">
        <v>3.9200000000000006E-2</v>
      </c>
      <c r="G107" s="437">
        <v>265601.68128000002</v>
      </c>
      <c r="H107" s="438">
        <v>5.7999999999999995E-6</v>
      </c>
      <c r="I107" s="437">
        <v>10.88</v>
      </c>
      <c r="J107" s="438">
        <v>2.9770000000000003E-4</v>
      </c>
      <c r="K107" s="437">
        <v>0</v>
      </c>
      <c r="L107" s="437">
        <v>49271.778140000002</v>
      </c>
      <c r="M107" s="438">
        <f t="shared" si="5"/>
        <v>0.18551003857561124</v>
      </c>
      <c r="N107" s="437">
        <v>465.99748</v>
      </c>
      <c r="O107" s="437">
        <v>-1770.88579</v>
      </c>
      <c r="Q107" s="89"/>
      <c r="R107" s="89"/>
      <c r="S107" s="89"/>
      <c r="T107" s="89"/>
      <c r="U107" s="89"/>
      <c r="V107" s="89"/>
      <c r="W107" s="89"/>
      <c r="X107" s="89"/>
      <c r="Y107" s="89"/>
      <c r="Z107" s="89"/>
      <c r="AA107" s="89"/>
      <c r="AB107" s="89"/>
      <c r="AC107" s="89"/>
      <c r="AD107" s="89"/>
      <c r="AE107" s="89"/>
      <c r="AF107" s="89"/>
    </row>
    <row r="108" spans="2:32" s="425" customFormat="1" ht="20.100000000000001" customHeight="1">
      <c r="B108" s="435"/>
      <c r="C108" s="436" t="s">
        <v>1174</v>
      </c>
      <c r="D108" s="437">
        <v>150020.95280999999</v>
      </c>
      <c r="E108" s="437">
        <v>48656.306229999995</v>
      </c>
      <c r="F108" s="437">
        <v>3.8219999999999997E-2</v>
      </c>
      <c r="G108" s="437">
        <v>276104.11902999994</v>
      </c>
      <c r="H108" s="438">
        <v>1.2800000000000001E-5</v>
      </c>
      <c r="I108" s="437">
        <v>13.276999999999999</v>
      </c>
      <c r="J108" s="438">
        <v>3.0370000000000001E-4</v>
      </c>
      <c r="K108" s="437">
        <v>0</v>
      </c>
      <c r="L108" s="437">
        <v>71854.948659999995</v>
      </c>
      <c r="M108" s="438">
        <f t="shared" si="5"/>
        <v>0.26024584099809334</v>
      </c>
      <c r="N108" s="437">
        <v>1091.48353</v>
      </c>
      <c r="O108" s="437">
        <v>-3673.5452</v>
      </c>
      <c r="Q108" s="89"/>
      <c r="R108" s="89"/>
      <c r="S108" s="89"/>
      <c r="T108" s="89"/>
      <c r="U108" s="89"/>
      <c r="V108" s="89"/>
      <c r="W108" s="89"/>
      <c r="X108" s="89"/>
      <c r="Y108" s="89"/>
      <c r="Z108" s="89"/>
      <c r="AA108" s="89"/>
      <c r="AB108" s="89"/>
      <c r="AC108" s="89"/>
      <c r="AD108" s="89"/>
      <c r="AE108" s="89"/>
      <c r="AF108" s="89"/>
    </row>
    <row r="109" spans="2:32" s="425" customFormat="1" ht="20.100000000000001" customHeight="1">
      <c r="B109" s="433"/>
      <c r="C109" s="434" t="s">
        <v>1184</v>
      </c>
      <c r="D109" s="422">
        <v>95167.592430000004</v>
      </c>
      <c r="E109" s="422">
        <v>29018.156199999998</v>
      </c>
      <c r="F109" s="422">
        <v>3.8600000000000002E-2</v>
      </c>
      <c r="G109" s="422">
        <v>172625.85687000002</v>
      </c>
      <c r="H109" s="411">
        <v>1.0200000000000001E-5</v>
      </c>
      <c r="I109" s="422">
        <v>8.2789999999999999</v>
      </c>
      <c r="J109" s="411">
        <v>3.0070000000000004E-4</v>
      </c>
      <c r="K109" s="422">
        <v>0</v>
      </c>
      <c r="L109" s="422">
        <v>41627.448920000003</v>
      </c>
      <c r="M109" s="411">
        <f t="shared" si="5"/>
        <v>0.24114260560252301</v>
      </c>
      <c r="N109" s="422">
        <v>535.14708999999993</v>
      </c>
      <c r="O109" s="422">
        <v>-2012.23406</v>
      </c>
      <c r="Q109" s="89"/>
      <c r="R109" s="89"/>
      <c r="S109" s="89"/>
      <c r="T109" s="89"/>
      <c r="U109" s="89"/>
      <c r="V109" s="89"/>
      <c r="W109" s="89"/>
      <c r="X109" s="89"/>
      <c r="Y109" s="89"/>
      <c r="Z109" s="89"/>
      <c r="AA109" s="89"/>
      <c r="AB109" s="89"/>
      <c r="AC109" s="89"/>
      <c r="AD109" s="89"/>
      <c r="AE109" s="89"/>
      <c r="AF109" s="89"/>
    </row>
    <row r="110" spans="2:32" s="425" customFormat="1" ht="20.100000000000001" customHeight="1">
      <c r="B110" s="433"/>
      <c r="C110" s="434" t="s">
        <v>1185</v>
      </c>
      <c r="D110" s="422">
        <v>54853.360380000006</v>
      </c>
      <c r="E110" s="422">
        <v>19638.150030000001</v>
      </c>
      <c r="F110" s="422">
        <v>3.7659999999999999E-2</v>
      </c>
      <c r="G110" s="422">
        <v>103478.26216</v>
      </c>
      <c r="H110" s="411">
        <v>1.7200000000000001E-5</v>
      </c>
      <c r="I110" s="422">
        <v>4.9980000000000002</v>
      </c>
      <c r="J110" s="411">
        <v>3.0859999999999997E-4</v>
      </c>
      <c r="K110" s="422">
        <v>0</v>
      </c>
      <c r="L110" s="422">
        <v>30227.499739999999</v>
      </c>
      <c r="M110" s="411">
        <f t="shared" si="5"/>
        <v>0.29211448964287479</v>
      </c>
      <c r="N110" s="422">
        <v>556.33643999999993</v>
      </c>
      <c r="O110" s="422">
        <v>-1661.3111399999998</v>
      </c>
      <c r="Q110" s="89"/>
      <c r="R110" s="89"/>
      <c r="S110" s="89"/>
      <c r="T110" s="89"/>
      <c r="U110" s="89"/>
      <c r="V110" s="89"/>
      <c r="W110" s="89"/>
      <c r="X110" s="89"/>
      <c r="Y110" s="89"/>
      <c r="Z110" s="89"/>
      <c r="AA110" s="89"/>
      <c r="AB110" s="89"/>
      <c r="AC110" s="89"/>
      <c r="AD110" s="89"/>
      <c r="AE110" s="89"/>
      <c r="AF110" s="89"/>
    </row>
    <row r="111" spans="2:32" s="425" customFormat="1" ht="20.100000000000001" customHeight="1">
      <c r="B111" s="435"/>
      <c r="C111" s="436" t="s">
        <v>1175</v>
      </c>
      <c r="D111" s="437">
        <v>69824.665859999994</v>
      </c>
      <c r="E111" s="437">
        <v>19531.017199999998</v>
      </c>
      <c r="F111" s="437">
        <v>3.9570000000000001E-2</v>
      </c>
      <c r="G111" s="437">
        <v>122887.1697</v>
      </c>
      <c r="H111" s="438">
        <v>3.9100000000000002E-5</v>
      </c>
      <c r="I111" s="437">
        <v>7.7050000000000001</v>
      </c>
      <c r="J111" s="438">
        <v>3.0400000000000002E-4</v>
      </c>
      <c r="K111" s="437">
        <v>0</v>
      </c>
      <c r="L111" s="437">
        <v>41571.874210000002</v>
      </c>
      <c r="M111" s="438">
        <f t="shared" si="5"/>
        <v>0.33829303996086746</v>
      </c>
      <c r="N111" s="437">
        <v>1491.54522</v>
      </c>
      <c r="O111" s="437">
        <v>-3328.99809</v>
      </c>
      <c r="Q111" s="89"/>
      <c r="R111" s="89"/>
      <c r="S111" s="89"/>
      <c r="T111" s="89"/>
      <c r="U111" s="89"/>
      <c r="V111" s="89"/>
      <c r="W111" s="89"/>
      <c r="X111" s="89"/>
      <c r="Y111" s="89"/>
      <c r="Z111" s="89"/>
      <c r="AA111" s="89"/>
      <c r="AB111" s="89"/>
      <c r="AC111" s="89"/>
      <c r="AD111" s="89"/>
      <c r="AE111" s="89"/>
      <c r="AF111" s="89"/>
    </row>
    <row r="112" spans="2:32" s="425" customFormat="1" ht="20.100000000000001" customHeight="1">
      <c r="B112" s="433"/>
      <c r="C112" s="434" t="s">
        <v>1186</v>
      </c>
      <c r="D112" s="422">
        <v>37107.04664</v>
      </c>
      <c r="E112" s="422">
        <v>9941.9199200000003</v>
      </c>
      <c r="F112" s="422">
        <v>3.2079999999999997E-2</v>
      </c>
      <c r="G112" s="422">
        <v>66121.008149999994</v>
      </c>
      <c r="H112" s="411">
        <v>2.8E-5</v>
      </c>
      <c r="I112" s="422">
        <v>3.8730000000000002</v>
      </c>
      <c r="J112" s="411">
        <v>2.9759999999999997E-4</v>
      </c>
      <c r="K112" s="422">
        <v>0</v>
      </c>
      <c r="L112" s="422">
        <v>20848.187530000003</v>
      </c>
      <c r="M112" s="411">
        <f t="shared" si="5"/>
        <v>0.31530353382852955</v>
      </c>
      <c r="N112" s="422">
        <v>558.22281999999996</v>
      </c>
      <c r="O112" s="422">
        <v>-1431.4674299999999</v>
      </c>
      <c r="Q112" s="89"/>
      <c r="R112" s="89"/>
      <c r="S112" s="89"/>
      <c r="T112" s="89"/>
      <c r="U112" s="89"/>
      <c r="V112" s="89"/>
      <c r="W112" s="89"/>
      <c r="X112" s="89"/>
      <c r="Y112" s="89"/>
      <c r="Z112" s="89"/>
      <c r="AA112" s="89"/>
      <c r="AB112" s="89"/>
      <c r="AC112" s="89"/>
      <c r="AD112" s="89"/>
      <c r="AE112" s="89"/>
      <c r="AF112" s="89"/>
    </row>
    <row r="113" spans="2:32" s="425" customFormat="1" ht="20.100000000000001" customHeight="1">
      <c r="B113" s="433"/>
      <c r="C113" s="434" t="s">
        <v>1187</v>
      </c>
      <c r="D113" s="422">
        <v>32717.61922</v>
      </c>
      <c r="E113" s="422">
        <v>9589.0972700000002</v>
      </c>
      <c r="F113" s="422">
        <v>4.7329999999999997E-2</v>
      </c>
      <c r="G113" s="422">
        <v>56766.161549999997</v>
      </c>
      <c r="H113" s="411">
        <v>5.1900000000000001E-5</v>
      </c>
      <c r="I113" s="422">
        <v>3.8319999999999999</v>
      </c>
      <c r="J113" s="411">
        <v>3.1149999999999998E-4</v>
      </c>
      <c r="K113" s="422">
        <v>0</v>
      </c>
      <c r="L113" s="422">
        <v>20723.686679999999</v>
      </c>
      <c r="M113" s="411">
        <f t="shared" si="5"/>
        <v>0.36507112889333626</v>
      </c>
      <c r="N113" s="422">
        <v>933.32240000000002</v>
      </c>
      <c r="O113" s="422">
        <v>-1897.5306599999999</v>
      </c>
      <c r="Q113" s="89"/>
      <c r="R113" s="89"/>
      <c r="S113" s="89"/>
      <c r="T113" s="89"/>
      <c r="U113" s="89"/>
      <c r="V113" s="89"/>
      <c r="W113" s="89"/>
      <c r="X113" s="89"/>
      <c r="Y113" s="89"/>
      <c r="Z113" s="89"/>
      <c r="AA113" s="89"/>
      <c r="AB113" s="89"/>
      <c r="AC113" s="89"/>
      <c r="AD113" s="89"/>
      <c r="AE113" s="89"/>
      <c r="AF113" s="89"/>
    </row>
    <row r="114" spans="2:32" s="425" customFormat="1" ht="20.100000000000001" customHeight="1">
      <c r="B114" s="435"/>
      <c r="C114" s="436" t="s">
        <v>1176</v>
      </c>
      <c r="D114" s="437">
        <v>86758.067819999997</v>
      </c>
      <c r="E114" s="437">
        <v>66420.593330000003</v>
      </c>
      <c r="F114" s="437">
        <v>3.4009999999999999E-2</v>
      </c>
      <c r="G114" s="437">
        <v>180162.20297000001</v>
      </c>
      <c r="H114" s="438">
        <v>1.2030000000000001E-4</v>
      </c>
      <c r="I114" s="437">
        <v>15.525</v>
      </c>
      <c r="J114" s="438">
        <v>3.0939999999999999E-4</v>
      </c>
      <c r="K114" s="437">
        <v>0</v>
      </c>
      <c r="L114" s="437">
        <v>78040.636339999997</v>
      </c>
      <c r="M114" s="438">
        <f t="shared" si="5"/>
        <v>0.43316875045647091</v>
      </c>
      <c r="N114" s="437">
        <v>7198.8817399999998</v>
      </c>
      <c r="O114" s="437">
        <v>-13884.277910000001</v>
      </c>
      <c r="Q114" s="89"/>
      <c r="R114" s="89"/>
      <c r="S114" s="89"/>
      <c r="T114" s="89"/>
      <c r="U114" s="89"/>
      <c r="V114" s="89"/>
      <c r="W114" s="89"/>
      <c r="X114" s="89"/>
      <c r="Y114" s="89"/>
      <c r="Z114" s="89"/>
      <c r="AA114" s="89"/>
      <c r="AB114" s="89"/>
      <c r="AC114" s="89"/>
      <c r="AD114" s="89"/>
      <c r="AE114" s="89"/>
      <c r="AF114" s="89"/>
    </row>
    <row r="115" spans="2:32" s="425" customFormat="1" ht="20.100000000000001" customHeight="1">
      <c r="B115" s="433"/>
      <c r="C115" s="434" t="s">
        <v>1188</v>
      </c>
      <c r="D115" s="422">
        <v>73756.216819999987</v>
      </c>
      <c r="E115" s="422">
        <v>53502.376400000001</v>
      </c>
      <c r="F115" s="422">
        <v>3.5450000000000002E-2</v>
      </c>
      <c r="G115" s="422">
        <v>163534.87132000001</v>
      </c>
      <c r="H115" s="411">
        <v>8.2000000000000001E-5</v>
      </c>
      <c r="I115" s="422">
        <v>14.169</v>
      </c>
      <c r="J115" s="411">
        <v>3.0400000000000002E-4</v>
      </c>
      <c r="K115" s="422">
        <v>0</v>
      </c>
      <c r="L115" s="422">
        <v>65731.657030000002</v>
      </c>
      <c r="M115" s="411">
        <f t="shared" si="5"/>
        <v>0.40194275691438508</v>
      </c>
      <c r="N115" s="422">
        <v>4207.3663399999996</v>
      </c>
      <c r="O115" s="422">
        <v>-9335.6366699999999</v>
      </c>
      <c r="Q115" s="89"/>
      <c r="R115" s="89"/>
      <c r="S115" s="89"/>
      <c r="T115" s="89"/>
      <c r="U115" s="89"/>
      <c r="V115" s="89"/>
      <c r="W115" s="89"/>
      <c r="X115" s="89"/>
      <c r="Y115" s="89"/>
      <c r="Z115" s="89"/>
      <c r="AA115" s="89"/>
      <c r="AB115" s="89"/>
      <c r="AC115" s="89"/>
      <c r="AD115" s="89"/>
      <c r="AE115" s="89"/>
      <c r="AF115" s="89"/>
    </row>
    <row r="116" spans="2:32" s="425" customFormat="1" ht="20.100000000000001" customHeight="1">
      <c r="B116" s="433"/>
      <c r="C116" s="434" t="s">
        <v>1189</v>
      </c>
      <c r="D116" s="422">
        <v>1629.6978999999999</v>
      </c>
      <c r="E116" s="422">
        <v>167.12876</v>
      </c>
      <c r="F116" s="422">
        <v>2.8910000000000002E-2</v>
      </c>
      <c r="G116" s="422">
        <v>1678.0174399999999</v>
      </c>
      <c r="H116" s="411">
        <v>2.5300000000000002E-4</v>
      </c>
      <c r="I116" s="422">
        <v>0.23100000000000001</v>
      </c>
      <c r="J116" s="411">
        <v>3.6329999999999999E-4</v>
      </c>
      <c r="K116" s="422">
        <v>0</v>
      </c>
      <c r="L116" s="422">
        <v>1197.92633</v>
      </c>
      <c r="M116" s="411">
        <f t="shared" si="5"/>
        <v>0.71389384963722435</v>
      </c>
      <c r="N116" s="422">
        <v>154.25358</v>
      </c>
      <c r="O116" s="422">
        <v>-721.68047000000001</v>
      </c>
      <c r="Q116" s="89"/>
      <c r="R116" s="89"/>
      <c r="S116" s="89"/>
      <c r="T116" s="89"/>
      <c r="U116" s="89"/>
      <c r="V116" s="89"/>
      <c r="W116" s="89"/>
      <c r="X116" s="89"/>
      <c r="Y116" s="89"/>
      <c r="Z116" s="89"/>
      <c r="AA116" s="89"/>
      <c r="AB116" s="89"/>
      <c r="AC116" s="89"/>
      <c r="AD116" s="89"/>
      <c r="AE116" s="89"/>
      <c r="AF116" s="89"/>
    </row>
    <row r="117" spans="2:32" s="425" customFormat="1" ht="20.100000000000001" customHeight="1">
      <c r="B117" s="433"/>
      <c r="C117" s="434" t="s">
        <v>1190</v>
      </c>
      <c r="D117" s="422">
        <v>11372.1531</v>
      </c>
      <c r="E117" s="422">
        <v>12751.088169999999</v>
      </c>
      <c r="F117" s="422">
        <v>2.8050000000000002E-2</v>
      </c>
      <c r="G117" s="422">
        <v>14949.31421</v>
      </c>
      <c r="H117" s="411">
        <v>5.2400000000000005E-4</v>
      </c>
      <c r="I117" s="422">
        <v>1.125</v>
      </c>
      <c r="J117" s="411">
        <v>3.6220000000000002E-4</v>
      </c>
      <c r="K117" s="422">
        <v>0</v>
      </c>
      <c r="L117" s="422">
        <v>11111.052970000001</v>
      </c>
      <c r="M117" s="411">
        <f t="shared" si="5"/>
        <v>0.7432483399517763</v>
      </c>
      <c r="N117" s="422">
        <v>2837.2618199999997</v>
      </c>
      <c r="O117" s="422">
        <v>-3826.9607700000001</v>
      </c>
      <c r="Q117" s="89"/>
      <c r="R117" s="89"/>
      <c r="S117" s="89"/>
      <c r="T117" s="89"/>
      <c r="U117" s="89"/>
      <c r="V117" s="89"/>
      <c r="W117" s="89"/>
      <c r="X117" s="89"/>
      <c r="Y117" s="89"/>
      <c r="Z117" s="89"/>
      <c r="AA117" s="89"/>
      <c r="AB117" s="89"/>
      <c r="AC117" s="89"/>
      <c r="AD117" s="89"/>
      <c r="AE117" s="89"/>
      <c r="AF117" s="89"/>
    </row>
    <row r="118" spans="2:32" s="425" customFormat="1" ht="20.100000000000001" customHeight="1">
      <c r="B118" s="439"/>
      <c r="C118" s="440" t="s">
        <v>1177</v>
      </c>
      <c r="D118" s="441">
        <v>104753.47545</v>
      </c>
      <c r="E118" s="441">
        <v>73314.406359999994</v>
      </c>
      <c r="F118" s="441">
        <v>2.4210000000000002E-2</v>
      </c>
      <c r="G118" s="441">
        <v>122501.59565999999</v>
      </c>
      <c r="H118" s="442">
        <v>1E-3</v>
      </c>
      <c r="I118" s="441">
        <v>4.9459999999999997</v>
      </c>
      <c r="J118" s="442">
        <v>6.0250000000000006E-4</v>
      </c>
      <c r="K118" s="441">
        <v>0</v>
      </c>
      <c r="L118" s="441">
        <v>162489.53615</v>
      </c>
      <c r="M118" s="442">
        <f t="shared" si="5"/>
        <v>1.3264279152818996</v>
      </c>
      <c r="N118" s="441">
        <v>60806.538860000001</v>
      </c>
      <c r="O118" s="441">
        <v>-65408.82907</v>
      </c>
      <c r="Q118" s="89"/>
      <c r="R118" s="89"/>
      <c r="S118" s="89"/>
      <c r="T118" s="89"/>
      <c r="U118" s="89"/>
      <c r="V118" s="89"/>
      <c r="W118" s="89"/>
      <c r="X118" s="89"/>
      <c r="Y118" s="89"/>
      <c r="Z118" s="89"/>
      <c r="AA118" s="89"/>
      <c r="AB118" s="89"/>
      <c r="AC118" s="89"/>
      <c r="AD118" s="89"/>
      <c r="AE118" s="89"/>
      <c r="AF118" s="89"/>
    </row>
    <row r="119" spans="2:32" s="425" customFormat="1" ht="20.100000000000001" customHeight="1" thickBot="1">
      <c r="B119" s="1084" t="s">
        <v>1180</v>
      </c>
      <c r="C119" s="1084"/>
      <c r="D119" s="443">
        <f>D102+D105+D106+D107+D108+D111+D114+D118</f>
        <v>1090805.7387399999</v>
      </c>
      <c r="E119" s="443">
        <f>E102+E105+E106+E107+E108+E111+E114+E118</f>
        <v>618477.51040999999</v>
      </c>
      <c r="F119" s="982">
        <v>34.808179571249646</v>
      </c>
      <c r="G119" s="443">
        <f>G102+G105+G106+G107+G108+G111+G114+G118</f>
        <v>1753909.8311199998</v>
      </c>
      <c r="H119" s="983">
        <v>8.8962664135729591E-2</v>
      </c>
      <c r="I119" s="443">
        <f>I102+I105+I106+I107+I108+I111+I114+I118</f>
        <v>113.395</v>
      </c>
      <c r="J119" s="983">
        <v>0.32623095054209444</v>
      </c>
      <c r="K119" s="989">
        <v>0</v>
      </c>
      <c r="L119" s="443">
        <f>L102+L105+L106+L107+L108+L111+L114+L118</f>
        <v>491913.48647</v>
      </c>
      <c r="M119" s="444">
        <f>+L119/G119</f>
        <v>0.28046680493026099</v>
      </c>
      <c r="N119" s="443">
        <f>N102+N105+N106+N107+N108+N111+N114+N118</f>
        <v>71661.346699999995</v>
      </c>
      <c r="O119" s="443">
        <f>O102+O105+O106+O107+O108+O111+O114+O118</f>
        <v>-90455.211080000008</v>
      </c>
      <c r="Q119" s="89"/>
      <c r="R119" s="89"/>
      <c r="S119" s="89"/>
      <c r="T119" s="89"/>
      <c r="U119" s="89"/>
      <c r="V119" s="89"/>
      <c r="W119" s="89"/>
      <c r="X119" s="89"/>
      <c r="Y119" s="89"/>
      <c r="Z119" s="89"/>
      <c r="AA119" s="89"/>
      <c r="AB119" s="89"/>
      <c r="AC119" s="89"/>
      <c r="AD119" s="89"/>
      <c r="AE119" s="89"/>
      <c r="AF119" s="89"/>
    </row>
    <row r="120" spans="2:32" s="425" customFormat="1" ht="20.100000000000001" customHeight="1">
      <c r="B120" s="1082" t="s">
        <v>1195</v>
      </c>
      <c r="C120" s="1082"/>
      <c r="D120" s="1082"/>
      <c r="E120" s="1082"/>
      <c r="F120" s="428"/>
      <c r="G120" s="428"/>
      <c r="H120" s="428"/>
      <c r="I120" s="428"/>
      <c r="J120" s="428"/>
      <c r="K120" s="428"/>
      <c r="L120" s="428"/>
      <c r="M120" s="428"/>
      <c r="N120" s="428"/>
      <c r="O120" s="428"/>
      <c r="Q120" s="89"/>
      <c r="R120" s="89"/>
      <c r="S120" s="89"/>
      <c r="T120" s="89"/>
      <c r="U120" s="89"/>
      <c r="V120" s="89"/>
      <c r="W120" s="89"/>
      <c r="X120" s="89"/>
      <c r="Y120" s="89"/>
      <c r="Z120" s="89"/>
      <c r="AA120" s="89"/>
      <c r="AB120" s="89"/>
      <c r="AC120" s="89"/>
      <c r="AD120" s="89"/>
      <c r="AE120" s="89"/>
      <c r="AF120" s="89"/>
    </row>
    <row r="121" spans="2:32" s="425" customFormat="1" ht="20.100000000000001" customHeight="1">
      <c r="B121" s="429"/>
      <c r="C121" s="430" t="s">
        <v>1170</v>
      </c>
      <c r="D121" s="431">
        <v>110697.54319</v>
      </c>
      <c r="E121" s="431">
        <v>27037.498070000001</v>
      </c>
      <c r="F121" s="431">
        <v>4.8219999999999999E-2</v>
      </c>
      <c r="G121" s="990">
        <v>123734.50048999999</v>
      </c>
      <c r="H121" s="432">
        <v>8.9999999999999996E-7</v>
      </c>
      <c r="I121" s="431">
        <v>5.8049999999999997</v>
      </c>
      <c r="J121" s="432">
        <v>1.9459999999999999E-4</v>
      </c>
      <c r="K121" s="431">
        <v>0</v>
      </c>
      <c r="L121" s="990">
        <v>5798.2650999999996</v>
      </c>
      <c r="M121" s="432">
        <f t="shared" ref="M121:M137" si="6">L121/G121</f>
        <v>4.6860536689753762E-2</v>
      </c>
      <c r="N121" s="990">
        <v>21.581029999999998</v>
      </c>
      <c r="O121" s="990">
        <v>-23.018450000000001</v>
      </c>
      <c r="Q121" s="89"/>
      <c r="R121" s="89"/>
      <c r="S121" s="89"/>
      <c r="T121" s="89"/>
      <c r="U121" s="89"/>
      <c r="V121" s="89"/>
      <c r="W121" s="89"/>
      <c r="X121" s="89"/>
      <c r="Y121" s="89"/>
      <c r="Z121" s="89"/>
      <c r="AA121" s="89"/>
      <c r="AB121" s="89"/>
      <c r="AC121" s="89"/>
      <c r="AD121" s="89"/>
      <c r="AE121" s="89"/>
      <c r="AF121" s="89"/>
    </row>
    <row r="122" spans="2:32" s="425" customFormat="1" ht="20.100000000000001" customHeight="1">
      <c r="B122" s="433"/>
      <c r="C122" s="434" t="s">
        <v>1182</v>
      </c>
      <c r="D122" s="422">
        <v>14790.25102</v>
      </c>
      <c r="E122" s="422">
        <v>12808.62305</v>
      </c>
      <c r="F122" s="422">
        <v>4.5679999999999998E-2</v>
      </c>
      <c r="G122" s="991">
        <v>20640.958859999999</v>
      </c>
      <c r="H122" s="411">
        <v>4.9999999999999998E-7</v>
      </c>
      <c r="I122" s="422">
        <v>0.83699999999999997</v>
      </c>
      <c r="J122" s="411">
        <v>2.4260000000000002E-4</v>
      </c>
      <c r="K122" s="422">
        <v>0</v>
      </c>
      <c r="L122" s="991">
        <v>781.78976</v>
      </c>
      <c r="M122" s="411">
        <f t="shared" si="6"/>
        <v>3.7875651286482924E-2</v>
      </c>
      <c r="N122" s="991">
        <v>2.5032899999999998</v>
      </c>
      <c r="O122" s="991">
        <v>-4.5514599999999996</v>
      </c>
      <c r="Q122" s="89"/>
      <c r="R122" s="89"/>
      <c r="S122" s="89"/>
      <c r="T122" s="89"/>
      <c r="U122" s="89"/>
      <c r="V122" s="89"/>
      <c r="W122" s="89"/>
      <c r="X122" s="89"/>
      <c r="Y122" s="89"/>
      <c r="Z122" s="89"/>
      <c r="AA122" s="89"/>
      <c r="AB122" s="89"/>
      <c r="AC122" s="89"/>
      <c r="AD122" s="89"/>
      <c r="AE122" s="89"/>
      <c r="AF122" s="89"/>
    </row>
    <row r="123" spans="2:32" s="425" customFormat="1" ht="20.100000000000001" customHeight="1">
      <c r="B123" s="433"/>
      <c r="C123" s="434" t="s">
        <v>1183</v>
      </c>
      <c r="D123" s="422">
        <v>95907.292180000004</v>
      </c>
      <c r="E123" s="422">
        <v>14228.875029999999</v>
      </c>
      <c r="F123" s="422">
        <v>5.0500000000000003E-2</v>
      </c>
      <c r="G123" s="991">
        <v>103093.54162999999</v>
      </c>
      <c r="H123" s="411">
        <v>9.9999999999999995E-7</v>
      </c>
      <c r="I123" s="422">
        <v>4.968</v>
      </c>
      <c r="J123" s="411">
        <v>1.851E-4</v>
      </c>
      <c r="K123" s="422">
        <v>0</v>
      </c>
      <c r="L123" s="991">
        <v>5016.47534</v>
      </c>
      <c r="M123" s="411">
        <f t="shared" si="6"/>
        <v>4.8659452965579532E-2</v>
      </c>
      <c r="N123" s="991">
        <v>19.077750000000002</v>
      </c>
      <c r="O123" s="991">
        <v>-18.466990000000003</v>
      </c>
      <c r="Q123" s="89"/>
      <c r="R123" s="89"/>
      <c r="S123" s="89"/>
      <c r="T123" s="89"/>
      <c r="U123" s="89"/>
      <c r="V123" s="89"/>
      <c r="W123" s="89"/>
      <c r="X123" s="89"/>
      <c r="Y123" s="89"/>
      <c r="Z123" s="89"/>
      <c r="AA123" s="89"/>
      <c r="AB123" s="89"/>
      <c r="AC123" s="89"/>
      <c r="AD123" s="89"/>
      <c r="AE123" s="89"/>
      <c r="AF123" s="89"/>
    </row>
    <row r="124" spans="2:32" s="425" customFormat="1" ht="20.100000000000001" customHeight="1">
      <c r="B124" s="435"/>
      <c r="C124" s="436" t="s">
        <v>1171</v>
      </c>
      <c r="D124" s="437">
        <v>428970.52479</v>
      </c>
      <c r="E124" s="437">
        <v>22622.30431</v>
      </c>
      <c r="F124" s="437">
        <v>4.4630000000000003E-2</v>
      </c>
      <c r="G124" s="992">
        <v>443105.94335000002</v>
      </c>
      <c r="H124" s="438">
        <v>1.9999999999999999E-6</v>
      </c>
      <c r="I124" s="437">
        <v>36.006</v>
      </c>
      <c r="J124" s="438">
        <v>2.2259999999999999E-4</v>
      </c>
      <c r="K124" s="437">
        <v>0</v>
      </c>
      <c r="L124" s="992">
        <v>42180.557909999996</v>
      </c>
      <c r="M124" s="438">
        <f t="shared" si="6"/>
        <v>9.5192940972769716E-2</v>
      </c>
      <c r="N124" s="992">
        <v>196.26679000000001</v>
      </c>
      <c r="O124" s="992">
        <v>-106.83251</v>
      </c>
      <c r="Q124" s="89"/>
      <c r="R124" s="89"/>
      <c r="S124" s="89"/>
      <c r="T124" s="89"/>
      <c r="U124" s="89"/>
      <c r="V124" s="89"/>
      <c r="W124" s="89"/>
      <c r="X124" s="89"/>
      <c r="Y124" s="89"/>
      <c r="Z124" s="89"/>
      <c r="AA124" s="89"/>
      <c r="AB124" s="89"/>
      <c r="AC124" s="89"/>
      <c r="AD124" s="89"/>
      <c r="AE124" s="89"/>
      <c r="AF124" s="89"/>
    </row>
    <row r="125" spans="2:32" s="425" customFormat="1" ht="20.100000000000001" customHeight="1">
      <c r="B125" s="435"/>
      <c r="C125" s="436" t="s">
        <v>1172</v>
      </c>
      <c r="D125" s="437">
        <v>587836.8764500001</v>
      </c>
      <c r="E125" s="437">
        <v>22609.70637</v>
      </c>
      <c r="F125" s="437">
        <v>5.0790000000000002E-2</v>
      </c>
      <c r="G125" s="992">
        <v>614630.58141999994</v>
      </c>
      <c r="H125" s="438">
        <v>3.9999999999999998E-6</v>
      </c>
      <c r="I125" s="437">
        <v>60.881999999999998</v>
      </c>
      <c r="J125" s="438">
        <v>2.809E-4</v>
      </c>
      <c r="K125" s="437">
        <v>0</v>
      </c>
      <c r="L125" s="992">
        <v>114578.45001999999</v>
      </c>
      <c r="M125" s="438">
        <f t="shared" si="6"/>
        <v>0.18641840071687593</v>
      </c>
      <c r="N125" s="992">
        <v>682.11953000000005</v>
      </c>
      <c r="O125" s="992">
        <v>-609.29430000000002</v>
      </c>
      <c r="Q125" s="89"/>
      <c r="R125" s="89"/>
      <c r="S125" s="89"/>
      <c r="T125" s="89"/>
      <c r="U125" s="89"/>
      <c r="V125" s="89"/>
      <c r="W125" s="89"/>
      <c r="X125" s="89"/>
      <c r="Y125" s="89"/>
      <c r="Z125" s="89"/>
      <c r="AA125" s="89"/>
      <c r="AB125" s="89"/>
      <c r="AC125" s="89"/>
      <c r="AD125" s="89"/>
      <c r="AE125" s="89"/>
      <c r="AF125" s="89"/>
    </row>
    <row r="126" spans="2:32" s="425" customFormat="1" ht="20.100000000000001" customHeight="1">
      <c r="B126" s="435"/>
      <c r="C126" s="436" t="s">
        <v>1173</v>
      </c>
      <c r="D126" s="437">
        <v>302826.17554999999</v>
      </c>
      <c r="E126" s="437">
        <v>6506.8074900000001</v>
      </c>
      <c r="F126" s="437">
        <v>5.9119999999999999E-2</v>
      </c>
      <c r="G126" s="992">
        <v>316717.71029000002</v>
      </c>
      <c r="H126" s="438">
        <v>6.9E-6</v>
      </c>
      <c r="I126" s="437">
        <v>34.399000000000001</v>
      </c>
      <c r="J126" s="438">
        <v>2.923E-4</v>
      </c>
      <c r="K126" s="437">
        <v>0</v>
      </c>
      <c r="L126" s="992">
        <v>83686.655200000008</v>
      </c>
      <c r="M126" s="438">
        <f t="shared" si="6"/>
        <v>0.26423105649309286</v>
      </c>
      <c r="N126" s="992">
        <v>638.52</v>
      </c>
      <c r="O126" s="992">
        <v>-652.00655000000006</v>
      </c>
      <c r="Q126" s="89"/>
      <c r="R126" s="89"/>
      <c r="S126" s="89"/>
      <c r="T126" s="89"/>
      <c r="U126" s="89"/>
      <c r="V126" s="89"/>
      <c r="W126" s="89"/>
      <c r="X126" s="89"/>
      <c r="Y126" s="89"/>
      <c r="Z126" s="89"/>
      <c r="AA126" s="89"/>
      <c r="AB126" s="89"/>
      <c r="AC126" s="89"/>
      <c r="AD126" s="89"/>
      <c r="AE126" s="89"/>
      <c r="AF126" s="89"/>
    </row>
    <row r="127" spans="2:32" s="425" customFormat="1" ht="20.100000000000001" customHeight="1">
      <c r="B127" s="435"/>
      <c r="C127" s="436" t="s">
        <v>1174</v>
      </c>
      <c r="D127" s="437">
        <v>282180.28152999998</v>
      </c>
      <c r="E127" s="437">
        <v>26780.222440000001</v>
      </c>
      <c r="F127" s="437">
        <v>5.0130000000000001E-2</v>
      </c>
      <c r="G127" s="992">
        <v>309798.29405999999</v>
      </c>
      <c r="H127" s="438">
        <v>1.6099999999999998E-5</v>
      </c>
      <c r="I127" s="437">
        <v>33.156999999999996</v>
      </c>
      <c r="J127" s="438">
        <v>2.966E-4</v>
      </c>
      <c r="K127" s="437">
        <v>0</v>
      </c>
      <c r="L127" s="992">
        <v>115140.93294</v>
      </c>
      <c r="M127" s="438">
        <f t="shared" si="6"/>
        <v>0.37166419295291586</v>
      </c>
      <c r="N127" s="992">
        <v>1469.1045800000002</v>
      </c>
      <c r="O127" s="992">
        <v>-1414.6746699999999</v>
      </c>
      <c r="Q127" s="89"/>
      <c r="R127" s="89"/>
      <c r="S127" s="89"/>
      <c r="T127" s="89"/>
      <c r="U127" s="89"/>
      <c r="V127" s="89"/>
      <c r="W127" s="89"/>
      <c r="X127" s="89"/>
      <c r="Y127" s="89"/>
      <c r="Z127" s="89"/>
      <c r="AA127" s="89"/>
      <c r="AB127" s="89"/>
      <c r="AC127" s="89"/>
      <c r="AD127" s="89"/>
      <c r="AE127" s="89"/>
      <c r="AF127" s="89"/>
    </row>
    <row r="128" spans="2:32" s="425" customFormat="1" ht="20.100000000000001" customHeight="1">
      <c r="B128" s="433"/>
      <c r="C128" s="434" t="s">
        <v>1184</v>
      </c>
      <c r="D128" s="422">
        <v>180084.87305000002</v>
      </c>
      <c r="E128" s="422">
        <v>23584.030920000001</v>
      </c>
      <c r="F128" s="422">
        <v>5.0360000000000002E-2</v>
      </c>
      <c r="G128" s="991">
        <v>200394.80063999997</v>
      </c>
      <c r="H128" s="411">
        <v>1.2699999999999999E-5</v>
      </c>
      <c r="I128" s="422">
        <v>21.629000000000001</v>
      </c>
      <c r="J128" s="411">
        <v>3.0150000000000001E-4</v>
      </c>
      <c r="K128" s="422">
        <v>0</v>
      </c>
      <c r="L128" s="991">
        <v>71403.963459999999</v>
      </c>
      <c r="M128" s="411">
        <f t="shared" si="6"/>
        <v>0.35631644749243735</v>
      </c>
      <c r="N128" s="991">
        <v>768.19242000000008</v>
      </c>
      <c r="O128" s="991">
        <v>-806.08346999999992</v>
      </c>
      <c r="Q128" s="89"/>
      <c r="R128" s="89"/>
      <c r="S128" s="89"/>
      <c r="T128" s="89"/>
      <c r="U128" s="89"/>
      <c r="V128" s="89"/>
      <c r="W128" s="89"/>
      <c r="X128" s="89"/>
      <c r="Y128" s="89"/>
      <c r="Z128" s="89"/>
      <c r="AA128" s="89"/>
      <c r="AB128" s="89"/>
      <c r="AC128" s="89"/>
      <c r="AD128" s="89"/>
      <c r="AE128" s="89"/>
      <c r="AF128" s="89"/>
    </row>
    <row r="129" spans="2:32" s="425" customFormat="1" ht="20.100000000000001" customHeight="1">
      <c r="B129" s="433"/>
      <c r="C129" s="434" t="s">
        <v>1185</v>
      </c>
      <c r="D129" s="422">
        <v>102095.40849</v>
      </c>
      <c r="E129" s="422">
        <v>3196.1915099999997</v>
      </c>
      <c r="F129" s="422">
        <v>4.8439999999999997E-2</v>
      </c>
      <c r="G129" s="991">
        <v>109403.49343</v>
      </c>
      <c r="H129" s="411">
        <v>2.23E-5</v>
      </c>
      <c r="I129" s="422">
        <v>11.528</v>
      </c>
      <c r="J129" s="411">
        <v>2.877E-4</v>
      </c>
      <c r="K129" s="422">
        <v>0</v>
      </c>
      <c r="L129" s="991">
        <v>43736.969469999996</v>
      </c>
      <c r="M129" s="411">
        <f t="shared" si="6"/>
        <v>0.39977671734938119</v>
      </c>
      <c r="N129" s="991">
        <v>700.91216000000009</v>
      </c>
      <c r="O129" s="991">
        <v>-608.59119999999996</v>
      </c>
      <c r="Q129" s="89"/>
      <c r="R129" s="89"/>
      <c r="S129" s="89"/>
      <c r="T129" s="89"/>
      <c r="U129" s="89"/>
      <c r="V129" s="89"/>
      <c r="W129" s="89"/>
      <c r="X129" s="89"/>
      <c r="Y129" s="89"/>
      <c r="Z129" s="89"/>
      <c r="AA129" s="89"/>
      <c r="AB129" s="89"/>
      <c r="AC129" s="89"/>
      <c r="AD129" s="89"/>
      <c r="AE129" s="89"/>
      <c r="AF129" s="89"/>
    </row>
    <row r="130" spans="2:32" s="425" customFormat="1" ht="20.100000000000001" customHeight="1">
      <c r="B130" s="435"/>
      <c r="C130" s="436" t="s">
        <v>1175</v>
      </c>
      <c r="D130" s="437">
        <v>123993.05055</v>
      </c>
      <c r="E130" s="437">
        <v>2293.26665</v>
      </c>
      <c r="F130" s="437">
        <v>6.8530000000000008E-2</v>
      </c>
      <c r="G130" s="992">
        <v>134797.53326</v>
      </c>
      <c r="H130" s="438">
        <v>5.0799999999999995E-5</v>
      </c>
      <c r="I130" s="437">
        <v>16.425999999999998</v>
      </c>
      <c r="J130" s="438">
        <v>2.9990000000000003E-4</v>
      </c>
      <c r="K130" s="437">
        <v>0</v>
      </c>
      <c r="L130" s="992">
        <v>63020.127399999998</v>
      </c>
      <c r="M130" s="438">
        <f t="shared" si="6"/>
        <v>0.46751691871427348</v>
      </c>
      <c r="N130" s="992">
        <v>2071.45255</v>
      </c>
      <c r="O130" s="992">
        <v>-1465.4756100000002</v>
      </c>
      <c r="Q130" s="89"/>
      <c r="R130" s="89"/>
      <c r="S130" s="89"/>
      <c r="T130" s="89"/>
      <c r="U130" s="89"/>
      <c r="V130" s="89"/>
      <c r="W130" s="89"/>
      <c r="X130" s="89"/>
      <c r="Y130" s="89"/>
      <c r="Z130" s="89"/>
      <c r="AA130" s="89"/>
      <c r="AB130" s="89"/>
      <c r="AC130" s="89"/>
      <c r="AD130" s="89"/>
      <c r="AE130" s="89"/>
      <c r="AF130" s="89"/>
    </row>
    <row r="131" spans="2:32" s="425" customFormat="1" ht="20.100000000000001" customHeight="1">
      <c r="B131" s="433"/>
      <c r="C131" s="434" t="s">
        <v>1186</v>
      </c>
      <c r="D131" s="422">
        <v>59081.13579</v>
      </c>
      <c r="E131" s="422">
        <v>1299.8369499999999</v>
      </c>
      <c r="F131" s="422">
        <v>6.948E-2</v>
      </c>
      <c r="G131" s="991">
        <v>64350.019549999997</v>
      </c>
      <c r="H131" s="411">
        <v>3.5499999999999996E-5</v>
      </c>
      <c r="I131" s="422">
        <v>7.4059999999999997</v>
      </c>
      <c r="J131" s="411">
        <v>2.8939999999999999E-4</v>
      </c>
      <c r="K131" s="422">
        <v>0</v>
      </c>
      <c r="L131" s="991">
        <v>27926.06352</v>
      </c>
      <c r="M131" s="411">
        <f t="shared" si="6"/>
        <v>0.4339713292286016</v>
      </c>
      <c r="N131" s="991">
        <v>663.23261000000002</v>
      </c>
      <c r="O131" s="991">
        <v>-484.81069000000002</v>
      </c>
      <c r="Q131" s="89"/>
      <c r="R131" s="89"/>
      <c r="S131" s="89"/>
      <c r="T131" s="89"/>
      <c r="U131" s="89"/>
      <c r="V131" s="89"/>
      <c r="W131" s="89"/>
      <c r="X131" s="89"/>
      <c r="Y131" s="89"/>
      <c r="Z131" s="89"/>
      <c r="AA131" s="89"/>
      <c r="AB131" s="89"/>
      <c r="AC131" s="89"/>
      <c r="AD131" s="89"/>
      <c r="AE131" s="89"/>
      <c r="AF131" s="89"/>
    </row>
    <row r="132" spans="2:32" s="425" customFormat="1" ht="20.100000000000001" customHeight="1">
      <c r="B132" s="433"/>
      <c r="C132" s="434" t="s">
        <v>1187</v>
      </c>
      <c r="D132" s="422">
        <v>64911.91476</v>
      </c>
      <c r="E132" s="422">
        <v>993.42969999999991</v>
      </c>
      <c r="F132" s="422">
        <v>6.7290000000000003E-2</v>
      </c>
      <c r="G132" s="991">
        <v>70447.513709999999</v>
      </c>
      <c r="H132" s="411">
        <v>6.4900000000000005E-5</v>
      </c>
      <c r="I132" s="422">
        <v>9.02</v>
      </c>
      <c r="J132" s="411">
        <v>3.0949999999999999E-4</v>
      </c>
      <c r="K132" s="422">
        <v>0</v>
      </c>
      <c r="L132" s="991">
        <v>35094.063880000002</v>
      </c>
      <c r="M132" s="411">
        <f t="shared" si="6"/>
        <v>0.49815901274338958</v>
      </c>
      <c r="N132" s="991">
        <v>1408.21994</v>
      </c>
      <c r="O132" s="991">
        <v>-980.66492000000005</v>
      </c>
      <c r="Q132" s="89"/>
      <c r="R132" s="89"/>
      <c r="S132" s="89"/>
      <c r="T132" s="89"/>
      <c r="U132" s="89"/>
      <c r="V132" s="89"/>
      <c r="W132" s="89"/>
      <c r="X132" s="89"/>
      <c r="Y132" s="89"/>
      <c r="Z132" s="89"/>
      <c r="AA132" s="89"/>
      <c r="AB132" s="89"/>
      <c r="AC132" s="89"/>
      <c r="AD132" s="89"/>
      <c r="AE132" s="89"/>
      <c r="AF132" s="89"/>
    </row>
    <row r="133" spans="2:32" s="425" customFormat="1" ht="20.100000000000001" customHeight="1">
      <c r="B133" s="435"/>
      <c r="C133" s="436" t="s">
        <v>1176</v>
      </c>
      <c r="D133" s="437">
        <v>68799.021580000001</v>
      </c>
      <c r="E133" s="437">
        <v>3043.98063</v>
      </c>
      <c r="F133" s="437">
        <v>2.843E-2</v>
      </c>
      <c r="G133" s="992">
        <v>72479.71693000001</v>
      </c>
      <c r="H133" s="438">
        <v>2.1890000000000001E-4</v>
      </c>
      <c r="I133" s="437">
        <v>8.468</v>
      </c>
      <c r="J133" s="438">
        <v>3.1E-4</v>
      </c>
      <c r="K133" s="437">
        <v>0</v>
      </c>
      <c r="L133" s="992">
        <v>46948.790289999997</v>
      </c>
      <c r="M133" s="438">
        <f t="shared" si="6"/>
        <v>0.64775074018766576</v>
      </c>
      <c r="N133" s="992">
        <v>4702.0815000000002</v>
      </c>
      <c r="O133" s="992">
        <v>-5045.5381399999997</v>
      </c>
      <c r="Q133" s="89"/>
      <c r="R133" s="89"/>
      <c r="S133" s="89"/>
      <c r="T133" s="89"/>
      <c r="U133" s="89"/>
      <c r="V133" s="89"/>
      <c r="W133" s="89"/>
      <c r="X133" s="89"/>
      <c r="Y133" s="89"/>
      <c r="Z133" s="89"/>
      <c r="AA133" s="89"/>
      <c r="AB133" s="89"/>
      <c r="AC133" s="89"/>
      <c r="AD133" s="89"/>
      <c r="AE133" s="89"/>
      <c r="AF133" s="89"/>
    </row>
    <row r="134" spans="2:32" s="425" customFormat="1" ht="20.100000000000001" customHeight="1">
      <c r="B134" s="433"/>
      <c r="C134" s="434" t="s">
        <v>1188</v>
      </c>
      <c r="D134" s="422">
        <v>46369.225259999999</v>
      </c>
      <c r="E134" s="422">
        <v>2691.4052000000001</v>
      </c>
      <c r="F134" s="422">
        <v>2.8920000000000001E-2</v>
      </c>
      <c r="G134" s="991">
        <v>49962.94515</v>
      </c>
      <c r="H134" s="411">
        <v>1.108E-4</v>
      </c>
      <c r="I134" s="422">
        <v>6.0590000000000002</v>
      </c>
      <c r="J134" s="411">
        <v>3.1769999999999997E-4</v>
      </c>
      <c r="K134" s="422">
        <v>0</v>
      </c>
      <c r="L134" s="991">
        <v>29403.82804</v>
      </c>
      <c r="M134" s="411">
        <f t="shared" si="6"/>
        <v>0.58851270580073078</v>
      </c>
      <c r="N134" s="991">
        <v>1765.82105</v>
      </c>
      <c r="O134" s="991">
        <v>-1959.1250199999999</v>
      </c>
      <c r="Q134" s="89"/>
      <c r="R134" s="89"/>
      <c r="S134" s="89"/>
      <c r="T134" s="89"/>
      <c r="U134" s="89"/>
      <c r="V134" s="89"/>
      <c r="W134" s="89"/>
      <c r="X134" s="89"/>
      <c r="Y134" s="89"/>
      <c r="Z134" s="89"/>
      <c r="AA134" s="89"/>
      <c r="AB134" s="89"/>
      <c r="AC134" s="89"/>
      <c r="AD134" s="89"/>
      <c r="AE134" s="89"/>
      <c r="AF134" s="89"/>
    </row>
    <row r="135" spans="2:32" s="425" customFormat="1" ht="20.100000000000001" customHeight="1">
      <c r="B135" s="433"/>
      <c r="C135" s="434" t="s">
        <v>1189</v>
      </c>
      <c r="D135" s="422">
        <v>5404.5659900000001</v>
      </c>
      <c r="E135" s="422">
        <v>132.46120999999999</v>
      </c>
      <c r="F135" s="422">
        <v>2.1010000000000001E-2</v>
      </c>
      <c r="G135" s="991">
        <v>5432.3952800000006</v>
      </c>
      <c r="H135" s="411">
        <v>2.5300000000000002E-4</v>
      </c>
      <c r="I135" s="422">
        <v>0.67</v>
      </c>
      <c r="J135" s="411">
        <v>3.5320000000000002E-4</v>
      </c>
      <c r="K135" s="422">
        <v>0</v>
      </c>
      <c r="L135" s="991">
        <v>4947.7632599999997</v>
      </c>
      <c r="M135" s="411">
        <f t="shared" si="6"/>
        <v>0.91078852052901405</v>
      </c>
      <c r="N135" s="991">
        <v>485.41368</v>
      </c>
      <c r="O135" s="991">
        <v>-763.42992000000004</v>
      </c>
      <c r="Q135" s="89"/>
      <c r="R135" s="89"/>
      <c r="S135" s="89"/>
      <c r="T135" s="89"/>
      <c r="U135" s="89"/>
      <c r="V135" s="89"/>
      <c r="W135" s="89"/>
      <c r="X135" s="89"/>
      <c r="Y135" s="89"/>
      <c r="Z135" s="89"/>
      <c r="AA135" s="89"/>
      <c r="AB135" s="89"/>
      <c r="AC135" s="89"/>
      <c r="AD135" s="89"/>
      <c r="AE135" s="89"/>
      <c r="AF135" s="89"/>
    </row>
    <row r="136" spans="2:32" s="425" customFormat="1" ht="20.100000000000001" customHeight="1">
      <c r="B136" s="433"/>
      <c r="C136" s="434" t="s">
        <v>1190</v>
      </c>
      <c r="D136" s="422">
        <v>17025.230329999999</v>
      </c>
      <c r="E136" s="422">
        <v>220.11421999999999</v>
      </c>
      <c r="F136" s="422">
        <v>2.6870000000000002E-2</v>
      </c>
      <c r="G136" s="991">
        <v>17084.376489999999</v>
      </c>
      <c r="H136" s="411">
        <v>5.2400000000000005E-4</v>
      </c>
      <c r="I136" s="422">
        <v>1.7390000000000001</v>
      </c>
      <c r="J136" s="411">
        <v>2.7379999999999999E-4</v>
      </c>
      <c r="K136" s="422">
        <v>0</v>
      </c>
      <c r="L136" s="991">
        <v>12597.198990000001</v>
      </c>
      <c r="M136" s="411">
        <f t="shared" si="6"/>
        <v>0.73735198925015033</v>
      </c>
      <c r="N136" s="991">
        <v>2450.8467700000001</v>
      </c>
      <c r="O136" s="991">
        <v>-2322.9832000000001</v>
      </c>
      <c r="Q136" s="89"/>
      <c r="R136" s="89"/>
      <c r="S136" s="89"/>
      <c r="T136" s="89"/>
      <c r="U136" s="89"/>
      <c r="V136" s="89"/>
      <c r="W136" s="89"/>
      <c r="X136" s="89"/>
      <c r="Y136" s="89"/>
      <c r="Z136" s="89"/>
      <c r="AA136" s="89"/>
      <c r="AB136" s="89"/>
      <c r="AC136" s="89"/>
      <c r="AD136" s="89"/>
      <c r="AE136" s="89"/>
      <c r="AF136" s="89"/>
    </row>
    <row r="137" spans="2:32" s="425" customFormat="1" ht="20.100000000000001" customHeight="1">
      <c r="B137" s="439"/>
      <c r="C137" s="440" t="s">
        <v>1177</v>
      </c>
      <c r="D137" s="441">
        <v>143955.37675999998</v>
      </c>
      <c r="E137" s="441">
        <v>2093.5333000000001</v>
      </c>
      <c r="F137" s="441">
        <v>2.4489999999999998E-2</v>
      </c>
      <c r="G137" s="993">
        <v>144468.13462</v>
      </c>
      <c r="H137" s="442">
        <v>1E-3</v>
      </c>
      <c r="I137" s="441">
        <v>12.698</v>
      </c>
      <c r="J137" s="442">
        <v>6.314999999999999E-4</v>
      </c>
      <c r="K137" s="441">
        <v>0</v>
      </c>
      <c r="L137" s="993">
        <v>177293.14286000002</v>
      </c>
      <c r="M137" s="442">
        <f t="shared" si="6"/>
        <v>1.2272127921243039</v>
      </c>
      <c r="N137" s="993">
        <v>77053.403349999993</v>
      </c>
      <c r="O137" s="993">
        <v>-79892.366209999993</v>
      </c>
      <c r="Q137" s="89"/>
      <c r="R137" s="89"/>
      <c r="S137" s="89"/>
      <c r="T137" s="89"/>
      <c r="U137" s="89"/>
      <c r="V137" s="89"/>
      <c r="W137" s="89"/>
      <c r="X137" s="89"/>
      <c r="Y137" s="89"/>
      <c r="Z137" s="89"/>
      <c r="AA137" s="89"/>
      <c r="AB137" s="89"/>
      <c r="AC137" s="89"/>
      <c r="AD137" s="89"/>
      <c r="AE137" s="89"/>
      <c r="AF137" s="89"/>
    </row>
    <row r="138" spans="2:32" s="445" customFormat="1" ht="20.100000000000001" customHeight="1" thickBot="1">
      <c r="B138" s="1084" t="s">
        <v>1196</v>
      </c>
      <c r="C138" s="1084"/>
      <c r="D138" s="443">
        <f>D121+D124+D125+D126+D127+D130+D133+D137</f>
        <v>2049258.8504000001</v>
      </c>
      <c r="E138" s="443">
        <f>E121+E124+E125+E126+E127+E130+E133+E137</f>
        <v>112987.31926000002</v>
      </c>
      <c r="F138" s="982">
        <v>48.535288683876331</v>
      </c>
      <c r="G138" s="994">
        <f>G121+G124+G125+G126+G127+G130+G133+G137</f>
        <v>2159732.4144200003</v>
      </c>
      <c r="H138" s="983">
        <v>8.2313306541030334E-2</v>
      </c>
      <c r="I138" s="443">
        <f>I121+I124+I125+I126+I127+I130+I133+I137</f>
        <v>207.84099999999995</v>
      </c>
      <c r="J138" s="983">
        <v>0.29356530997483921</v>
      </c>
      <c r="K138" s="989">
        <v>0</v>
      </c>
      <c r="L138" s="994">
        <f>L121+L124+L125+L126+L127+L130+L133+L137</f>
        <v>648646.92171999998</v>
      </c>
      <c r="M138" s="444">
        <f>+L138/G138</f>
        <v>0.30033670717221478</v>
      </c>
      <c r="N138" s="994">
        <f>N121+N124+N125+N126+N127+N130+N133+N137</f>
        <v>86834.52932999999</v>
      </c>
      <c r="O138" s="994">
        <f>O121+O124+O125+O126+O127+O130+O133+O137</f>
        <v>-89209.206439999994</v>
      </c>
      <c r="Q138" s="446"/>
      <c r="R138" s="446"/>
      <c r="S138" s="446"/>
      <c r="T138" s="446"/>
      <c r="U138" s="446"/>
      <c r="V138" s="446"/>
      <c r="W138" s="446"/>
      <c r="X138" s="446"/>
      <c r="Y138" s="446"/>
      <c r="Z138" s="446"/>
      <c r="AA138" s="446"/>
      <c r="AB138" s="446"/>
      <c r="AC138" s="446"/>
      <c r="AD138" s="446"/>
      <c r="AE138" s="446"/>
      <c r="AF138" s="446"/>
    </row>
    <row r="139" spans="2:32" s="445" customFormat="1" ht="20.100000000000001" customHeight="1" thickBot="1">
      <c r="B139" s="1080" t="s">
        <v>1201</v>
      </c>
      <c r="C139" s="1080"/>
      <c r="D139" s="826">
        <f>D24+D43+D62+D81+D100+D119+D138</f>
        <v>38170294.248789996</v>
      </c>
      <c r="E139" s="826">
        <f t="shared" ref="E139:O139" si="7">E24+E43+E62+E81+E100+E119+E138</f>
        <v>9165729.6182499994</v>
      </c>
      <c r="F139" s="826">
        <v>51.052918440736043</v>
      </c>
      <c r="G139" s="826">
        <f>G24+G43+G62+G81+G100+G119+G138</f>
        <v>44216508.863180012</v>
      </c>
      <c r="H139" s="995">
        <v>5.5432492834066573E-2</v>
      </c>
      <c r="I139" s="826">
        <f t="shared" si="7"/>
        <v>4263.7830000000004</v>
      </c>
      <c r="J139" s="983">
        <v>0.29457060262574936</v>
      </c>
      <c r="K139" s="996">
        <v>0.71626705605188623</v>
      </c>
      <c r="L139" s="826">
        <f t="shared" si="7"/>
        <v>15784325.592019999</v>
      </c>
      <c r="M139" s="995">
        <v>0.356978106092947</v>
      </c>
      <c r="N139" s="826">
        <f t="shared" si="7"/>
        <v>1051252.4164199999</v>
      </c>
      <c r="O139" s="826">
        <f t="shared" si="7"/>
        <v>-1069749.9890500002</v>
      </c>
      <c r="Q139" s="446"/>
      <c r="R139" s="446"/>
      <c r="S139" s="446"/>
      <c r="T139" s="446"/>
      <c r="U139" s="446"/>
      <c r="V139" s="446"/>
      <c r="W139" s="446"/>
      <c r="X139" s="446"/>
      <c r="Y139" s="446"/>
      <c r="Z139" s="446"/>
      <c r="AA139" s="446"/>
      <c r="AB139" s="446"/>
      <c r="AC139" s="446"/>
      <c r="AD139" s="446"/>
      <c r="AE139" s="446"/>
      <c r="AF139" s="446"/>
    </row>
    <row r="141" spans="2:32">
      <c r="D141" s="242"/>
    </row>
  </sheetData>
  <mergeCells count="16">
    <mergeCell ref="B139:C139"/>
    <mergeCell ref="B4:B5"/>
    <mergeCell ref="B6:E6"/>
    <mergeCell ref="B25:E25"/>
    <mergeCell ref="B44:E44"/>
    <mergeCell ref="B63:E63"/>
    <mergeCell ref="B82:E82"/>
    <mergeCell ref="B101:E101"/>
    <mergeCell ref="B120:E120"/>
    <mergeCell ref="B138:C138"/>
    <mergeCell ref="B119:C119"/>
    <mergeCell ref="B100:C100"/>
    <mergeCell ref="B81:C81"/>
    <mergeCell ref="B62:C62"/>
    <mergeCell ref="B43:C43"/>
    <mergeCell ref="B24:C24"/>
  </mergeCells>
  <hyperlinks>
    <hyperlink ref="Q2" location="Índice!A1" display="Voltar ao Índice" xr:uid="{77715210-051C-45EE-85D1-ABE1084C1899}"/>
  </hyperlinks>
  <pageMargins left="0.70866141732283472" right="0.70866141732283472" top="0.74803149606299213" bottom="0.74803149606299213" header="0.31496062992125984" footer="0.31496062992125984"/>
  <pageSetup paperSize="9" scale="61" fitToHeight="0" orientation="landscape" r:id="rId1"/>
  <headerFooter>
    <oddHeader>&amp;CPT
Anexo XXI</oddHeader>
    <oddFooter>&amp;C&amp;P</oddFooter>
  </headerFooter>
  <ignoredErrors>
    <ignoredError sqref="M21:M23" evalError="1"/>
    <ignoredError sqref="M141 M24:M118 M119:M138 M140" evalError="1" formula="1"/>
    <ignoredError sqref="M142:P158 N141:P141 P119:P140 N119:O140 N24:O118" formula="1"/>
  </ignoredError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B71707-DE45-4E55-A343-60608E4FAA9A}">
  <sheetPr>
    <pageSetUpPr autoPageBreaks="0" fitToPage="1"/>
  </sheetPr>
  <dimension ref="B1:J24"/>
  <sheetViews>
    <sheetView showGridLines="0" zoomScale="90" zoomScaleNormal="90" zoomScaleSheetLayoutView="100" zoomScalePageLayoutView="70" workbookViewId="0">
      <selection activeCell="M23" sqref="M23"/>
    </sheetView>
  </sheetViews>
  <sheetFormatPr defaultColWidth="9.140625" defaultRowHeight="14.25"/>
  <cols>
    <col min="1" max="1" width="4.7109375" style="5" customWidth="1"/>
    <col min="2" max="2" width="7" style="5" customWidth="1"/>
    <col min="3" max="3" width="67.7109375" style="5" customWidth="1"/>
    <col min="4" max="4" width="29.42578125" style="5" customWidth="1"/>
    <col min="5" max="5" width="28.28515625" style="5" customWidth="1"/>
    <col min="6" max="6" width="9.140625" style="5"/>
    <col min="7" max="7" width="13.5703125" style="5" customWidth="1"/>
    <col min="8" max="16384" width="9.140625" style="5"/>
  </cols>
  <sheetData>
    <row r="1" spans="2:10" ht="20.25">
      <c r="B1" s="3" t="s">
        <v>642</v>
      </c>
      <c r="C1" s="29"/>
      <c r="D1" s="29"/>
      <c r="E1" s="29"/>
      <c r="F1" s="26"/>
      <c r="G1" s="84" t="s">
        <v>922</v>
      </c>
      <c r="H1" s="26"/>
      <c r="I1" s="26"/>
      <c r="J1" s="26"/>
    </row>
    <row r="2" spans="2:10">
      <c r="B2" s="116" t="s">
        <v>1094</v>
      </c>
      <c r="C2" s="22"/>
      <c r="D2" s="31"/>
      <c r="E2" s="31"/>
    </row>
    <row r="3" spans="2:10" s="118" customFormat="1" ht="34.5" customHeight="1">
      <c r="B3" s="199"/>
      <c r="C3" s="199"/>
      <c r="D3" s="121" t="s">
        <v>668</v>
      </c>
      <c r="E3" s="121" t="s">
        <v>669</v>
      </c>
    </row>
    <row r="4" spans="2:10" s="118" customFormat="1" ht="20.100000000000001" customHeight="1" thickBot="1">
      <c r="B4" s="1060"/>
      <c r="C4" s="1060"/>
      <c r="D4" s="351" t="s">
        <v>4</v>
      </c>
      <c r="E4" s="351" t="s">
        <v>5</v>
      </c>
    </row>
    <row r="5" spans="2:10" s="118" customFormat="1" ht="20.100000000000001" customHeight="1">
      <c r="B5" s="447">
        <v>1</v>
      </c>
      <c r="C5" s="448" t="s">
        <v>670</v>
      </c>
      <c r="D5" s="447"/>
      <c r="E5" s="447"/>
    </row>
    <row r="6" spans="2:10" s="118" customFormat="1" ht="20.100000000000001" customHeight="1">
      <c r="B6" s="449">
        <v>2</v>
      </c>
      <c r="C6" s="450" t="s">
        <v>671</v>
      </c>
      <c r="D6" s="449"/>
      <c r="E6" s="449"/>
    </row>
    <row r="7" spans="2:10" s="118" customFormat="1" ht="20.100000000000001" customHeight="1">
      <c r="B7" s="449">
        <v>3</v>
      </c>
      <c r="C7" s="450" t="s">
        <v>358</v>
      </c>
      <c r="D7" s="449"/>
      <c r="E7" s="449"/>
    </row>
    <row r="8" spans="2:10" s="118" customFormat="1" ht="20.100000000000001" customHeight="1">
      <c r="B8" s="449">
        <v>4</v>
      </c>
      <c r="C8" s="450" t="s">
        <v>672</v>
      </c>
      <c r="D8" s="449"/>
      <c r="E8" s="449"/>
    </row>
    <row r="9" spans="2:10" s="118" customFormat="1" ht="20.100000000000001" customHeight="1">
      <c r="B9" s="449" t="s">
        <v>661</v>
      </c>
      <c r="C9" s="450" t="s">
        <v>673</v>
      </c>
      <c r="D9" s="449"/>
      <c r="E9" s="449"/>
    </row>
    <row r="10" spans="2:10" s="118" customFormat="1" ht="20.100000000000001" customHeight="1">
      <c r="B10" s="451" t="s">
        <v>662</v>
      </c>
      <c r="C10" s="450" t="s">
        <v>674</v>
      </c>
      <c r="D10" s="449"/>
      <c r="E10" s="449"/>
    </row>
    <row r="11" spans="2:10" s="118" customFormat="1" ht="20.100000000000001" customHeight="1">
      <c r="B11" s="449">
        <v>5</v>
      </c>
      <c r="C11" s="452" t="s">
        <v>675</v>
      </c>
      <c r="D11" s="449"/>
      <c r="E11" s="453">
        <v>16576817.471549999</v>
      </c>
    </row>
    <row r="12" spans="2:10" s="118" customFormat="1" ht="20.100000000000001" customHeight="1">
      <c r="B12" s="449">
        <v>6</v>
      </c>
      <c r="C12" s="450" t="s">
        <v>671</v>
      </c>
      <c r="D12" s="449"/>
      <c r="E12" s="416">
        <v>0</v>
      </c>
    </row>
    <row r="13" spans="2:10" s="118" customFormat="1" ht="20.100000000000001" customHeight="1">
      <c r="B13" s="449">
        <v>7</v>
      </c>
      <c r="C13" s="450" t="s">
        <v>358</v>
      </c>
      <c r="D13" s="449"/>
      <c r="E13" s="416">
        <v>0</v>
      </c>
    </row>
    <row r="14" spans="2:10" s="118" customFormat="1" ht="20.100000000000001" customHeight="1">
      <c r="B14" s="449">
        <v>8</v>
      </c>
      <c r="C14" s="450" t="s">
        <v>672</v>
      </c>
      <c r="D14" s="449"/>
      <c r="E14" s="416">
        <v>10556414.127</v>
      </c>
    </row>
    <row r="15" spans="2:10" s="118" customFormat="1" ht="20.100000000000001" customHeight="1">
      <c r="B15" s="451" t="s">
        <v>676</v>
      </c>
      <c r="C15" s="851" t="s">
        <v>673</v>
      </c>
      <c r="D15" s="449"/>
      <c r="E15" s="416">
        <v>3884742.6809200002</v>
      </c>
    </row>
    <row r="16" spans="2:10" s="118" customFormat="1" ht="20.100000000000001" customHeight="1">
      <c r="B16" s="451" t="s">
        <v>677</v>
      </c>
      <c r="C16" s="851" t="s">
        <v>674</v>
      </c>
      <c r="D16" s="449"/>
      <c r="E16" s="416">
        <v>792570.94236999983</v>
      </c>
    </row>
    <row r="17" spans="2:5" s="118" customFormat="1" ht="20.100000000000001" customHeight="1">
      <c r="B17" s="449">
        <v>9</v>
      </c>
      <c r="C17" s="450" t="s">
        <v>625</v>
      </c>
      <c r="D17" s="449"/>
      <c r="E17" s="416">
        <f>E18+E19+E20+E21+E22</f>
        <v>6020403.3445500005</v>
      </c>
    </row>
    <row r="18" spans="2:5" s="118" customFormat="1" ht="20.100000000000001" customHeight="1">
      <c r="B18" s="451" t="s">
        <v>678</v>
      </c>
      <c r="C18" s="851" t="s">
        <v>679</v>
      </c>
      <c r="D18" s="449"/>
      <c r="E18" s="416">
        <v>215330.69177999999</v>
      </c>
    </row>
    <row r="19" spans="2:5" s="118" customFormat="1" ht="20.100000000000001" customHeight="1">
      <c r="B19" s="451" t="s">
        <v>680</v>
      </c>
      <c r="C19" s="851" t="s">
        <v>681</v>
      </c>
      <c r="D19" s="449"/>
      <c r="E19" s="416">
        <v>4116417.1884499998</v>
      </c>
    </row>
    <row r="20" spans="2:5" s="118" customFormat="1" ht="20.100000000000001" customHeight="1">
      <c r="B20" s="451" t="s">
        <v>682</v>
      </c>
      <c r="C20" s="851" t="s">
        <v>664</v>
      </c>
      <c r="D20" s="449"/>
      <c r="E20" s="416">
        <v>548174.11898000003</v>
      </c>
    </row>
    <row r="21" spans="2:5" s="118" customFormat="1" ht="20.100000000000001" customHeight="1">
      <c r="B21" s="451" t="s">
        <v>683</v>
      </c>
      <c r="C21" s="851" t="s">
        <v>684</v>
      </c>
      <c r="D21" s="449"/>
      <c r="E21" s="416">
        <v>491913.48645999999</v>
      </c>
    </row>
    <row r="22" spans="2:5" s="118" customFormat="1" ht="20.100000000000001" customHeight="1">
      <c r="B22" s="451" t="s">
        <v>685</v>
      </c>
      <c r="C22" s="851" t="s">
        <v>686</v>
      </c>
      <c r="D22" s="449"/>
      <c r="E22" s="416">
        <v>648567.85887999996</v>
      </c>
    </row>
    <row r="23" spans="2:5" s="117" customFormat="1" ht="20.100000000000001" customHeight="1" thickBot="1">
      <c r="B23" s="454">
        <v>10</v>
      </c>
      <c r="C23" s="455" t="s">
        <v>687</v>
      </c>
      <c r="D23" s="456"/>
      <c r="E23" s="997">
        <f>E5+E11</f>
        <v>16576817.471549999</v>
      </c>
    </row>
    <row r="24" spans="2:5" s="6" customFormat="1" ht="12.75"/>
  </sheetData>
  <mergeCells count="1">
    <mergeCell ref="B4:C4"/>
  </mergeCells>
  <hyperlinks>
    <hyperlink ref="G1" location="Índice!A1" display="Voltar ao Índice" xr:uid="{F5CD58BC-CC89-4AC4-8415-4C572837AC95}"/>
  </hyperlinks>
  <pageMargins left="0.70866141732283472" right="0.70866141732283472" top="0.74803149606299213" bottom="0.74803149606299213" header="0.31496062992125984" footer="0.31496062992125984"/>
  <pageSetup paperSize="9" scale="74" orientation="landscape" r:id="rId1"/>
  <headerFooter>
    <oddHeader>&amp;CPT
Anexo XXI</oddHeader>
    <oddFooter>&amp;C&amp;P</oddFooter>
    <evenHeader>&amp;L&amp;"Times New Roman,Regular"&amp;12&amp;K000000Banco Central da Irlanda - RESTRITO</evenHeader>
    <firstHeader>&amp;L&amp;"Times New Roman,Regular"&amp;12&amp;K000000Banco Central da Irlanda - RESTRITO</firstHeader>
  </headerFooter>
  <ignoredErrors>
    <ignoredError sqref="B9:C23" numberStoredAsText="1"/>
  </ignoredError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71011D-8B7A-4DF5-AB8B-414F2B3EA317}">
  <sheetPr>
    <pageSetUpPr fitToPage="1"/>
  </sheetPr>
  <dimension ref="A1:S27"/>
  <sheetViews>
    <sheetView showGridLines="0" zoomScale="90" zoomScaleNormal="90" zoomScalePageLayoutView="70" workbookViewId="0">
      <selection activeCell="M23" sqref="M23"/>
    </sheetView>
  </sheetViews>
  <sheetFormatPr defaultColWidth="9.140625" defaultRowHeight="14.25"/>
  <cols>
    <col min="1" max="1" width="4.7109375" style="5" customWidth="1"/>
    <col min="2" max="2" width="5.42578125" style="5" customWidth="1"/>
    <col min="3" max="3" width="38.42578125" style="5" customWidth="1"/>
    <col min="4" max="4" width="10.85546875" style="5" customWidth="1"/>
    <col min="5" max="10" width="15.5703125" style="5" customWidth="1"/>
    <col min="11" max="15" width="15.7109375" style="5" customWidth="1"/>
    <col min="16" max="17" width="15.28515625" style="5" customWidth="1"/>
    <col min="18" max="18" width="7.28515625" style="5" customWidth="1"/>
    <col min="19" max="19" width="15.85546875" style="5" customWidth="1"/>
    <col min="20" max="16384" width="9.140625" style="5"/>
  </cols>
  <sheetData>
    <row r="1" spans="1:19" ht="18">
      <c r="B1" s="3" t="s">
        <v>643</v>
      </c>
      <c r="S1" s="84" t="s">
        <v>922</v>
      </c>
    </row>
    <row r="2" spans="1:19">
      <c r="B2" s="116" t="s">
        <v>1094</v>
      </c>
    </row>
    <row r="4" spans="1:19">
      <c r="C4" s="32"/>
    </row>
    <row r="5" spans="1:19" s="117" customFormat="1" ht="32.25" customHeight="1">
      <c r="A5" s="105"/>
      <c r="B5" s="1085" t="s">
        <v>645</v>
      </c>
      <c r="C5" s="1085"/>
      <c r="D5" s="1087" t="s">
        <v>688</v>
      </c>
      <c r="E5" s="1088" t="s">
        <v>689</v>
      </c>
      <c r="F5" s="1088"/>
      <c r="G5" s="1088"/>
      <c r="H5" s="1088"/>
      <c r="I5" s="1088"/>
      <c r="J5" s="1088"/>
      <c r="K5" s="1088"/>
      <c r="L5" s="1088"/>
      <c r="M5" s="1088"/>
      <c r="N5" s="1088"/>
      <c r="O5" s="1088"/>
      <c r="P5" s="1088" t="s">
        <v>690</v>
      </c>
      <c r="Q5" s="1088"/>
      <c r="R5" s="5"/>
    </row>
    <row r="6" spans="1:19" s="117" customFormat="1" ht="44.45" customHeight="1">
      <c r="A6" s="133"/>
      <c r="B6" s="1085"/>
      <c r="C6" s="1085"/>
      <c r="D6" s="1087"/>
      <c r="E6" s="1089" t="s">
        <v>691</v>
      </c>
      <c r="F6" s="1089"/>
      <c r="G6" s="1089"/>
      <c r="H6" s="1089"/>
      <c r="I6" s="1089"/>
      <c r="J6" s="1089"/>
      <c r="K6" s="1089"/>
      <c r="L6" s="1089"/>
      <c r="M6" s="1089"/>
      <c r="N6" s="1089" t="s">
        <v>913</v>
      </c>
      <c r="O6" s="1089"/>
      <c r="P6" s="1087" t="s">
        <v>1202</v>
      </c>
      <c r="Q6" s="1087" t="s">
        <v>1203</v>
      </c>
      <c r="R6" s="920"/>
      <c r="S6" s="246"/>
    </row>
    <row r="7" spans="1:19" s="117" customFormat="1" ht="12.75">
      <c r="A7" s="133"/>
      <c r="B7" s="1085"/>
      <c r="C7" s="1085"/>
      <c r="D7" s="1087"/>
      <c r="E7" s="1087" t="s">
        <v>1204</v>
      </c>
      <c r="F7" s="1087" t="s">
        <v>1205</v>
      </c>
      <c r="G7" s="929"/>
      <c r="H7" s="929"/>
      <c r="I7" s="929"/>
      <c r="J7" s="1087" t="s">
        <v>1206</v>
      </c>
      <c r="K7" s="929"/>
      <c r="L7" s="929"/>
      <c r="M7" s="929"/>
      <c r="N7" s="1087" t="s">
        <v>1207</v>
      </c>
      <c r="O7" s="1087" t="s">
        <v>1208</v>
      </c>
      <c r="P7" s="1087"/>
      <c r="Q7" s="1087"/>
      <c r="R7" s="921"/>
      <c r="S7" s="246"/>
    </row>
    <row r="8" spans="1:19" s="117" customFormat="1" ht="91.5" customHeight="1">
      <c r="A8" s="133"/>
      <c r="B8" s="1085"/>
      <c r="C8" s="1085"/>
      <c r="D8" s="930"/>
      <c r="E8" s="1087"/>
      <c r="F8" s="1087"/>
      <c r="G8" s="930" t="s">
        <v>1209</v>
      </c>
      <c r="H8" s="930" t="s">
        <v>1210</v>
      </c>
      <c r="I8" s="930" t="s">
        <v>1211</v>
      </c>
      <c r="J8" s="1087"/>
      <c r="K8" s="930" t="s">
        <v>1212</v>
      </c>
      <c r="L8" s="930" t="s">
        <v>1213</v>
      </c>
      <c r="M8" s="930" t="s">
        <v>1214</v>
      </c>
      <c r="N8" s="1087"/>
      <c r="O8" s="1087"/>
      <c r="P8" s="1087"/>
      <c r="Q8" s="1087"/>
      <c r="R8" s="921"/>
      <c r="S8" s="931"/>
    </row>
    <row r="9" spans="1:19" s="118" customFormat="1" ht="13.5" thickBot="1">
      <c r="A9" s="133"/>
      <c r="B9" s="1086"/>
      <c r="C9" s="1086"/>
      <c r="D9" s="932" t="s">
        <v>4</v>
      </c>
      <c r="E9" s="932" t="s">
        <v>5</v>
      </c>
      <c r="F9" s="932" t="s">
        <v>6</v>
      </c>
      <c r="G9" s="932" t="s">
        <v>41</v>
      </c>
      <c r="H9" s="932" t="s">
        <v>42</v>
      </c>
      <c r="I9" s="932" t="s">
        <v>97</v>
      </c>
      <c r="J9" s="932" t="s">
        <v>98</v>
      </c>
      <c r="K9" s="932" t="s">
        <v>99</v>
      </c>
      <c r="L9" s="932" t="s">
        <v>227</v>
      </c>
      <c r="M9" s="932" t="s">
        <v>228</v>
      </c>
      <c r="N9" s="932" t="s">
        <v>229</v>
      </c>
      <c r="O9" s="932" t="s">
        <v>230</v>
      </c>
      <c r="P9" s="932" t="s">
        <v>231</v>
      </c>
      <c r="Q9" s="932" t="s">
        <v>457</v>
      </c>
      <c r="R9" s="924"/>
      <c r="S9" s="246"/>
    </row>
    <row r="10" spans="1:19" s="191" customFormat="1" ht="20.100000000000001" customHeight="1">
      <c r="B10" s="457">
        <v>1</v>
      </c>
      <c r="C10" s="283" t="s">
        <v>671</v>
      </c>
      <c r="D10" s="458"/>
      <c r="E10" s="458"/>
      <c r="F10" s="458"/>
      <c r="G10" s="458"/>
      <c r="H10" s="458"/>
      <c r="I10" s="458"/>
      <c r="J10" s="458"/>
      <c r="K10" s="458"/>
      <c r="L10" s="458"/>
      <c r="M10" s="458"/>
      <c r="N10" s="458"/>
      <c r="O10" s="458"/>
      <c r="P10" s="282"/>
      <c r="Q10" s="282"/>
      <c r="R10" s="811"/>
    </row>
    <row r="11" spans="1:19" s="191" customFormat="1" ht="20.100000000000001" customHeight="1">
      <c r="B11" s="459">
        <v>2</v>
      </c>
      <c r="C11" s="137" t="s">
        <v>358</v>
      </c>
      <c r="D11" s="449"/>
      <c r="E11" s="449"/>
      <c r="F11" s="449"/>
      <c r="G11" s="449"/>
      <c r="H11" s="449"/>
      <c r="I11" s="449"/>
      <c r="J11" s="449"/>
      <c r="K11" s="449"/>
      <c r="L11" s="449"/>
      <c r="M11" s="449"/>
      <c r="N11" s="449"/>
      <c r="O11" s="449"/>
      <c r="P11" s="207"/>
      <c r="Q11" s="207"/>
      <c r="R11" s="811"/>
    </row>
    <row r="12" spans="1:19" s="191" customFormat="1" ht="20.100000000000001" customHeight="1">
      <c r="B12" s="459">
        <v>3</v>
      </c>
      <c r="C12" s="137" t="s">
        <v>364</v>
      </c>
      <c r="D12" s="437">
        <v>14026344.939580001</v>
      </c>
      <c r="E12" s="998">
        <v>2.8619369148497508E-2</v>
      </c>
      <c r="F12" s="438">
        <v>0.28183987735213734</v>
      </c>
      <c r="G12" s="438">
        <v>0.18834720909402541</v>
      </c>
      <c r="H12" s="438">
        <v>0</v>
      </c>
      <c r="I12" s="438">
        <v>9.3492668258111922E-2</v>
      </c>
      <c r="J12" s="438">
        <v>0</v>
      </c>
      <c r="K12" s="438">
        <v>0</v>
      </c>
      <c r="L12" s="438">
        <v>0</v>
      </c>
      <c r="M12" s="438">
        <v>0</v>
      </c>
      <c r="N12" s="438">
        <v>0</v>
      </c>
      <c r="O12" s="438">
        <v>0</v>
      </c>
      <c r="P12" s="437">
        <v>10661978.268270001</v>
      </c>
      <c r="Q12" s="437">
        <v>10556414.127</v>
      </c>
      <c r="R12" s="827"/>
    </row>
    <row r="13" spans="1:19" s="191" customFormat="1" ht="20.100000000000001" customHeight="1">
      <c r="B13" s="459" t="s">
        <v>659</v>
      </c>
      <c r="C13" s="137" t="s">
        <v>673</v>
      </c>
      <c r="D13" s="422">
        <v>5425143.9546099994</v>
      </c>
      <c r="E13" s="411">
        <v>2.4830920340008576E-2</v>
      </c>
      <c r="F13" s="411">
        <v>0.4740874057995193</v>
      </c>
      <c r="G13" s="411">
        <v>0.32208032461796887</v>
      </c>
      <c r="H13" s="411">
        <v>0</v>
      </c>
      <c r="I13" s="411">
        <v>0.15200708118155049</v>
      </c>
      <c r="J13" s="411">
        <v>0</v>
      </c>
      <c r="K13" s="411">
        <v>0</v>
      </c>
      <c r="L13" s="411">
        <v>0</v>
      </c>
      <c r="M13" s="411">
        <v>0</v>
      </c>
      <c r="N13" s="411">
        <v>0</v>
      </c>
      <c r="O13" s="411">
        <v>0</v>
      </c>
      <c r="P13" s="422">
        <v>3923590.1077292003</v>
      </c>
      <c r="Q13" s="422">
        <v>3884742.6809200002</v>
      </c>
      <c r="R13" s="808"/>
    </row>
    <row r="14" spans="1:19" s="191" customFormat="1" ht="20.100000000000001" customHeight="1">
      <c r="B14" s="459" t="s">
        <v>660</v>
      </c>
      <c r="C14" s="137" t="s">
        <v>674</v>
      </c>
      <c r="D14" s="422">
        <v>897277.92688000004</v>
      </c>
      <c r="E14" s="411">
        <v>0</v>
      </c>
      <c r="F14" s="411">
        <v>0</v>
      </c>
      <c r="G14" s="411">
        <v>0</v>
      </c>
      <c r="H14" s="411">
        <v>0</v>
      </c>
      <c r="I14" s="411">
        <v>0</v>
      </c>
      <c r="J14" s="411">
        <v>0</v>
      </c>
      <c r="K14" s="411">
        <v>0</v>
      </c>
      <c r="L14" s="411">
        <v>0</v>
      </c>
      <c r="M14" s="411">
        <v>0</v>
      </c>
      <c r="N14" s="411">
        <v>0</v>
      </c>
      <c r="O14" s="411">
        <v>0</v>
      </c>
      <c r="P14" s="422">
        <v>800496.65179369983</v>
      </c>
      <c r="Q14" s="422">
        <v>792570.94236999983</v>
      </c>
      <c r="R14" s="808"/>
    </row>
    <row r="15" spans="1:19" s="191" customFormat="1" ht="20.100000000000001" customHeight="1">
      <c r="B15" s="459" t="s">
        <v>692</v>
      </c>
      <c r="C15" s="137" t="s">
        <v>693</v>
      </c>
      <c r="D15" s="422">
        <v>7703923.0580900004</v>
      </c>
      <c r="E15" s="411">
        <v>3.4620520512587412E-2</v>
      </c>
      <c r="F15" s="411">
        <v>0.17928410025974906</v>
      </c>
      <c r="G15" s="411">
        <v>0.11610848011010212</v>
      </c>
      <c r="H15" s="411">
        <v>0</v>
      </c>
      <c r="I15" s="411">
        <v>6.3175620149646894E-2</v>
      </c>
      <c r="J15" s="411">
        <v>0</v>
      </c>
      <c r="K15" s="411">
        <v>0</v>
      </c>
      <c r="L15" s="411">
        <v>0</v>
      </c>
      <c r="M15" s="411">
        <v>0</v>
      </c>
      <c r="N15" s="411">
        <v>0</v>
      </c>
      <c r="O15" s="411">
        <v>0</v>
      </c>
      <c r="P15" s="422">
        <v>5937891.5087470999</v>
      </c>
      <c r="Q15" s="422">
        <v>5879100.5037099998</v>
      </c>
      <c r="R15" s="808"/>
    </row>
    <row r="16" spans="1:19" s="191" customFormat="1" ht="20.100000000000001" customHeight="1">
      <c r="B16" s="459">
        <v>4</v>
      </c>
      <c r="C16" s="137" t="s">
        <v>625</v>
      </c>
      <c r="D16" s="437">
        <v>31087358.221519999</v>
      </c>
      <c r="E16" s="438">
        <v>1.2608219126148556E-2</v>
      </c>
      <c r="F16" s="438">
        <v>0.83134033351504133</v>
      </c>
      <c r="G16" s="438">
        <v>0.82297397538204442</v>
      </c>
      <c r="H16" s="438">
        <v>0</v>
      </c>
      <c r="I16" s="438">
        <v>8.3663581329968401E-3</v>
      </c>
      <c r="J16" s="438">
        <v>0</v>
      </c>
      <c r="K16" s="438">
        <v>0</v>
      </c>
      <c r="L16" s="438">
        <v>0</v>
      </c>
      <c r="M16" s="438">
        <v>0</v>
      </c>
      <c r="N16" s="438">
        <v>0</v>
      </c>
      <c r="O16" s="438">
        <v>0</v>
      </c>
      <c r="P16" s="437">
        <v>6140811.4114410002</v>
      </c>
      <c r="Q16" s="437">
        <v>6020403.3445500005</v>
      </c>
      <c r="R16" s="827"/>
    </row>
    <row r="17" spans="2:18" s="191" customFormat="1" ht="20.100000000000001" customHeight="1">
      <c r="B17" s="459" t="s">
        <v>661</v>
      </c>
      <c r="C17" s="137" t="s">
        <v>914</v>
      </c>
      <c r="D17" s="422">
        <v>1458564.3788699999</v>
      </c>
      <c r="E17" s="411">
        <v>2.0695332915908536E-3</v>
      </c>
      <c r="F17" s="411">
        <v>0.99423478954935496</v>
      </c>
      <c r="G17" s="411">
        <v>0.98773656396719522</v>
      </c>
      <c r="H17" s="411">
        <v>0</v>
      </c>
      <c r="I17" s="411">
        <v>6.4982255821597638E-3</v>
      </c>
      <c r="J17" s="411">
        <v>0</v>
      </c>
      <c r="K17" s="411">
        <v>0</v>
      </c>
      <c r="L17" s="411">
        <v>0</v>
      </c>
      <c r="M17" s="411">
        <v>0</v>
      </c>
      <c r="N17" s="411">
        <v>0</v>
      </c>
      <c r="O17" s="411">
        <v>0</v>
      </c>
      <c r="P17" s="422">
        <v>219637.30561559999</v>
      </c>
      <c r="Q17" s="422">
        <v>215330.69177999999</v>
      </c>
      <c r="R17" s="808"/>
    </row>
    <row r="18" spans="2:18" s="191" customFormat="1" ht="20.100000000000001" customHeight="1">
      <c r="B18" s="459" t="s">
        <v>662</v>
      </c>
      <c r="C18" s="137" t="s">
        <v>915</v>
      </c>
      <c r="D18" s="422">
        <v>24205542.135910001</v>
      </c>
      <c r="E18" s="411">
        <v>4.1950162417290777E-4</v>
      </c>
      <c r="F18" s="411">
        <v>0.98832734404651745</v>
      </c>
      <c r="G18" s="411">
        <v>0.98806705857079369</v>
      </c>
      <c r="H18" s="411">
        <v>0</v>
      </c>
      <c r="I18" s="411">
        <v>2.6028547572389004E-4</v>
      </c>
      <c r="J18" s="411">
        <v>0</v>
      </c>
      <c r="K18" s="411">
        <v>0</v>
      </c>
      <c r="L18" s="411">
        <v>0</v>
      </c>
      <c r="M18" s="411">
        <v>0</v>
      </c>
      <c r="N18" s="411">
        <v>0</v>
      </c>
      <c r="O18" s="411">
        <v>0</v>
      </c>
      <c r="P18" s="422">
        <v>4198745.5322190002</v>
      </c>
      <c r="Q18" s="422">
        <v>4116417.1884499998</v>
      </c>
      <c r="R18" s="808"/>
    </row>
    <row r="19" spans="2:18" s="191" customFormat="1" ht="20.100000000000001" customHeight="1">
      <c r="B19" s="459" t="s">
        <v>663</v>
      </c>
      <c r="C19" s="137" t="s">
        <v>664</v>
      </c>
      <c r="D19" s="422">
        <v>1509693.0901800001</v>
      </c>
      <c r="E19" s="411">
        <v>0</v>
      </c>
      <c r="F19" s="411">
        <v>0</v>
      </c>
      <c r="G19" s="411">
        <v>0</v>
      </c>
      <c r="H19" s="411">
        <v>0</v>
      </c>
      <c r="I19" s="411">
        <v>0</v>
      </c>
      <c r="J19" s="411">
        <v>0</v>
      </c>
      <c r="K19" s="411">
        <v>0</v>
      </c>
      <c r="L19" s="411">
        <v>0</v>
      </c>
      <c r="M19" s="411">
        <v>0</v>
      </c>
      <c r="N19" s="411">
        <v>0</v>
      </c>
      <c r="O19" s="411">
        <v>0</v>
      </c>
      <c r="P19" s="422">
        <v>559137.60135960008</v>
      </c>
      <c r="Q19" s="422">
        <v>548174.11898000003</v>
      </c>
      <c r="R19" s="808"/>
    </row>
    <row r="20" spans="2:18" s="191" customFormat="1" ht="20.100000000000001" customHeight="1">
      <c r="B20" s="459" t="s">
        <v>665</v>
      </c>
      <c r="C20" s="137" t="s">
        <v>666</v>
      </c>
      <c r="D20" s="422">
        <v>1753909.83112</v>
      </c>
      <c r="E20" s="411">
        <v>6.5227675516788111E-2</v>
      </c>
      <c r="F20" s="411">
        <v>0.18426218169586653</v>
      </c>
      <c r="G20" s="411">
        <v>9.7463409690132702E-2</v>
      </c>
      <c r="H20" s="411">
        <v>0</v>
      </c>
      <c r="I20" s="411">
        <v>8.6798772005733826E-2</v>
      </c>
      <c r="J20" s="411">
        <v>0</v>
      </c>
      <c r="K20" s="411">
        <v>0</v>
      </c>
      <c r="L20" s="411">
        <v>0</v>
      </c>
      <c r="M20" s="411">
        <v>0</v>
      </c>
      <c r="N20" s="411">
        <v>0</v>
      </c>
      <c r="O20" s="411">
        <v>0</v>
      </c>
      <c r="P20" s="422">
        <v>501751.75618919998</v>
      </c>
      <c r="Q20" s="422">
        <v>491913.48645999999</v>
      </c>
      <c r="R20" s="808"/>
    </row>
    <row r="21" spans="2:18" s="191" customFormat="1" ht="20.100000000000001" customHeight="1">
      <c r="B21" s="460" t="s">
        <v>667</v>
      </c>
      <c r="C21" s="296" t="s">
        <v>694</v>
      </c>
      <c r="D21" s="424">
        <v>2159648.7854400002</v>
      </c>
      <c r="E21" s="411">
        <v>0.1224180307290734</v>
      </c>
      <c r="F21" s="411">
        <v>6.8455983369480763E-2</v>
      </c>
      <c r="G21" s="411">
        <v>2.5822976581184189E-2</v>
      </c>
      <c r="H21" s="411">
        <v>0</v>
      </c>
      <c r="I21" s="411">
        <v>4.2633006788296582E-2</v>
      </c>
      <c r="J21" s="411">
        <v>0</v>
      </c>
      <c r="K21" s="411">
        <v>0</v>
      </c>
      <c r="L21" s="411">
        <v>0</v>
      </c>
      <c r="M21" s="411">
        <v>0</v>
      </c>
      <c r="N21" s="411">
        <v>0</v>
      </c>
      <c r="O21" s="411">
        <v>0</v>
      </c>
      <c r="P21" s="424">
        <v>661539.21605759999</v>
      </c>
      <c r="Q21" s="422">
        <v>648567.85887999996</v>
      </c>
      <c r="R21" s="808"/>
    </row>
    <row r="22" spans="2:18" s="191" customFormat="1" ht="20.100000000000001" customHeight="1" thickBot="1">
      <c r="B22" s="462">
        <v>5</v>
      </c>
      <c r="C22" s="389" t="s">
        <v>40</v>
      </c>
      <c r="D22" s="420">
        <v>45113703.161089994</v>
      </c>
      <c r="E22" s="797">
        <v>1.7586261214403733E-2</v>
      </c>
      <c r="F22" s="797">
        <v>0.66049461696883816</v>
      </c>
      <c r="G22" s="407">
        <v>0.62566155569300497</v>
      </c>
      <c r="H22" s="407">
        <v>0</v>
      </c>
      <c r="I22" s="407">
        <v>3.4833061275833251E-2</v>
      </c>
      <c r="J22" s="407">
        <v>0</v>
      </c>
      <c r="K22" s="407">
        <v>0</v>
      </c>
      <c r="L22" s="407">
        <v>0</v>
      </c>
      <c r="M22" s="407">
        <v>0</v>
      </c>
      <c r="N22" s="407">
        <v>0</v>
      </c>
      <c r="O22" s="407">
        <v>0</v>
      </c>
      <c r="P22" s="420">
        <v>16802789.679710999</v>
      </c>
      <c r="Q22" s="420">
        <v>16576817.471549999</v>
      </c>
      <c r="R22" s="827"/>
    </row>
    <row r="23" spans="2:18" s="6" customFormat="1" ht="12.75">
      <c r="R23" s="105"/>
    </row>
    <row r="24" spans="2:18" s="6" customFormat="1" ht="12.75">
      <c r="R24" s="105"/>
    </row>
    <row r="25" spans="2:18" s="6" customFormat="1" ht="12.75">
      <c r="R25" s="105"/>
    </row>
    <row r="26" spans="2:18" s="6" customFormat="1" ht="12.75">
      <c r="R26" s="105"/>
    </row>
    <row r="27" spans="2:18" s="6" customFormat="1" ht="12.75">
      <c r="R27" s="105"/>
    </row>
  </sheetData>
  <mergeCells count="13">
    <mergeCell ref="B5:C9"/>
    <mergeCell ref="D5:D7"/>
    <mergeCell ref="E5:O5"/>
    <mergeCell ref="P5:Q5"/>
    <mergeCell ref="E6:M6"/>
    <mergeCell ref="N6:O6"/>
    <mergeCell ref="P6:P8"/>
    <mergeCell ref="Q6:Q8"/>
    <mergeCell ref="E7:E8"/>
    <mergeCell ref="F7:F8"/>
    <mergeCell ref="J7:J8"/>
    <mergeCell ref="N7:N8"/>
    <mergeCell ref="O7:O8"/>
  </mergeCells>
  <hyperlinks>
    <hyperlink ref="S1" location="Índice!A1" display="Voltar ao Índice" xr:uid="{CBDCBAD4-EB8B-4905-A409-0FF2D6E5EA2D}"/>
  </hyperlinks>
  <pageMargins left="0.70866141732283472" right="0.70866141732283472" top="0.74803149606299213" bottom="0.74803149606299213" header="0.31496062992125984" footer="0.31496062992125984"/>
  <pageSetup paperSize="9" scale="46" fitToHeight="0" orientation="landscape" r:id="rId1"/>
  <headerFooter>
    <oddHeader>&amp;CPT
Anexo XXI</oddHeader>
    <oddFooter>&amp;C&amp;P</oddFooter>
  </headerFooter>
  <ignoredErrors>
    <ignoredError sqref="B13:B22" numberStoredAsText="1"/>
  </ignoredError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4B0202-EA44-4D8B-BF9E-B2DD356AF6C4}">
  <sheetPr>
    <pageSetUpPr fitToPage="1"/>
  </sheetPr>
  <dimension ref="B1:H18"/>
  <sheetViews>
    <sheetView showGridLines="0" zoomScale="90" zoomScaleNormal="90" zoomScalePageLayoutView="80" workbookViewId="0">
      <selection activeCell="M23" sqref="M23"/>
    </sheetView>
  </sheetViews>
  <sheetFormatPr defaultColWidth="9.140625" defaultRowHeight="14.25"/>
  <cols>
    <col min="1" max="1" width="4.7109375" style="5" customWidth="1"/>
    <col min="2" max="2" width="3.5703125" style="5" customWidth="1"/>
    <col min="3" max="3" width="74.140625" style="5" customWidth="1"/>
    <col min="4" max="4" width="47.5703125" style="5" customWidth="1"/>
    <col min="5" max="6" width="9.140625" style="5"/>
    <col min="7" max="7" width="6.140625" style="5" customWidth="1"/>
    <col min="8" max="8" width="14" style="5" customWidth="1"/>
    <col min="9" max="16384" width="9.140625" style="5"/>
  </cols>
  <sheetData>
    <row r="1" spans="2:8" ht="20.25">
      <c r="B1" s="3" t="s">
        <v>644</v>
      </c>
      <c r="C1" s="29"/>
      <c r="D1" s="29"/>
      <c r="H1" s="65"/>
    </row>
    <row r="2" spans="2:8" ht="15.95" customHeight="1">
      <c r="B2" s="116" t="s">
        <v>1094</v>
      </c>
      <c r="H2" s="84" t="s">
        <v>922</v>
      </c>
    </row>
    <row r="3" spans="2:8" s="317" customFormat="1"/>
    <row r="4" spans="2:8" s="72" customFormat="1" ht="20.100000000000001" customHeight="1">
      <c r="B4" s="463"/>
      <c r="C4" s="478"/>
      <c r="D4" s="427" t="s">
        <v>695</v>
      </c>
    </row>
    <row r="5" spans="2:8" s="72" customFormat="1" ht="20.100000000000001" customHeight="1" thickBot="1">
      <c r="C5" s="478"/>
      <c r="D5" s="377" t="s">
        <v>4</v>
      </c>
    </row>
    <row r="6" spans="2:8" s="72" customFormat="1" ht="20.100000000000001" customHeight="1">
      <c r="B6" s="466">
        <v>1</v>
      </c>
      <c r="C6" s="479" t="s">
        <v>696</v>
      </c>
      <c r="D6" s="480">
        <v>22127342.037349999</v>
      </c>
    </row>
    <row r="7" spans="2:8" s="72" customFormat="1" ht="20.100000000000001" customHeight="1">
      <c r="B7" s="467">
        <v>2</v>
      </c>
      <c r="C7" s="252" t="s">
        <v>697</v>
      </c>
      <c r="D7" s="416">
        <v>-53626.970700000005</v>
      </c>
    </row>
    <row r="8" spans="2:8" s="72" customFormat="1" ht="20.100000000000001" customHeight="1">
      <c r="B8" s="467">
        <v>3</v>
      </c>
      <c r="C8" s="252" t="s">
        <v>698</v>
      </c>
      <c r="D8" s="416">
        <v>0</v>
      </c>
    </row>
    <row r="9" spans="2:8" s="72" customFormat="1" ht="20.100000000000001" customHeight="1">
      <c r="B9" s="467">
        <v>4</v>
      </c>
      <c r="C9" s="252" t="s">
        <v>699</v>
      </c>
      <c r="D9" s="416">
        <v>0</v>
      </c>
    </row>
    <row r="10" spans="2:8" s="72" customFormat="1" ht="20.100000000000001" customHeight="1">
      <c r="B10" s="467">
        <v>5</v>
      </c>
      <c r="C10" s="252" t="s">
        <v>700</v>
      </c>
      <c r="D10" s="416">
        <v>0</v>
      </c>
    </row>
    <row r="11" spans="2:8" s="72" customFormat="1" ht="20.100000000000001" customHeight="1">
      <c r="B11" s="467">
        <v>6</v>
      </c>
      <c r="C11" s="252" t="s">
        <v>701</v>
      </c>
      <c r="D11" s="416">
        <v>0</v>
      </c>
    </row>
    <row r="12" spans="2:8" s="72" customFormat="1" ht="20.100000000000001" customHeight="1">
      <c r="B12" s="467">
        <v>7</v>
      </c>
      <c r="C12" s="252" t="s">
        <v>702</v>
      </c>
      <c r="D12" s="416">
        <v>-2539.0574300000003</v>
      </c>
    </row>
    <row r="13" spans="2:8" s="72" customFormat="1" ht="20.100000000000001" customHeight="1">
      <c r="B13" s="468">
        <v>8</v>
      </c>
      <c r="C13" s="257" t="s">
        <v>703</v>
      </c>
      <c r="D13" s="461">
        <v>-457771.53395000001</v>
      </c>
    </row>
    <row r="14" spans="2:8" s="72" customFormat="1" ht="20.100000000000001" customHeight="1" thickBot="1">
      <c r="B14" s="469">
        <v>9</v>
      </c>
      <c r="C14" s="481" t="s">
        <v>704</v>
      </c>
      <c r="D14" s="418">
        <v>21613404.475259997</v>
      </c>
    </row>
    <row r="15" spans="2:8" s="72" customFormat="1" ht="12.75"/>
    <row r="16" spans="2:8" s="72" customFormat="1" ht="12.75"/>
    <row r="17" spans="4:4" s="105" customFormat="1" ht="12.75"/>
    <row r="18" spans="4:4">
      <c r="D18" s="242"/>
    </row>
  </sheetData>
  <hyperlinks>
    <hyperlink ref="H2" location="Índice!A1" display="Voltar ao Índice" xr:uid="{C18CD100-F096-4E1A-9BE8-06D3542B6F07}"/>
  </hyperlinks>
  <pageMargins left="0.70866141732283472" right="0.70866141732283472" top="0.74803149606299213" bottom="0.74803149606299213" header="0.31496062992125984" footer="0.31496062992125984"/>
  <pageSetup paperSize="9" scale="89" fitToHeight="0" orientation="landscape" r:id="rId1"/>
  <headerFooter>
    <oddHeader>&amp;CPT
Anexo XXI</oddHeader>
    <oddFooter>&amp;C&amp;P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7BAEC3-D29C-4F17-8C77-F1CFBE289CB4}">
  <sheetPr>
    <pageSetUpPr fitToPage="1"/>
  </sheetPr>
  <dimension ref="B1:N29"/>
  <sheetViews>
    <sheetView showGridLines="0" zoomScale="90" zoomScaleNormal="90" zoomScaleSheetLayoutView="40" zoomScalePageLayoutView="60" workbookViewId="0">
      <selection activeCell="C22" sqref="C22"/>
    </sheetView>
  </sheetViews>
  <sheetFormatPr defaultColWidth="8.7109375" defaultRowHeight="14.25"/>
  <cols>
    <col min="1" max="1" width="4.7109375" style="5" customWidth="1"/>
    <col min="2" max="2" width="19" style="5" customWidth="1"/>
    <col min="3" max="3" width="26.85546875" style="5" customWidth="1"/>
    <col min="4" max="4" width="21.85546875" style="5" customWidth="1"/>
    <col min="5" max="5" width="17.7109375" style="5" customWidth="1"/>
    <col min="6" max="6" width="16.140625" style="5" customWidth="1"/>
    <col min="7" max="7" width="23.7109375" style="5" customWidth="1"/>
    <col min="8" max="8" width="17.140625" style="5" customWidth="1"/>
    <col min="9" max="9" width="18.28515625" style="5" customWidth="1"/>
    <col min="10" max="10" width="8.7109375" style="5"/>
    <col min="11" max="11" width="16.5703125" style="5" customWidth="1"/>
    <col min="12" max="16384" width="8.7109375" style="5"/>
  </cols>
  <sheetData>
    <row r="1" spans="2:14" ht="16.5" customHeight="1">
      <c r="B1" s="3" t="s">
        <v>705</v>
      </c>
      <c r="C1" s="3"/>
      <c r="D1" s="3"/>
      <c r="E1" s="3"/>
      <c r="F1" s="3"/>
      <c r="G1" s="3"/>
      <c r="H1" s="3"/>
      <c r="I1" s="3"/>
      <c r="J1" s="3"/>
      <c r="L1" s="3"/>
      <c r="M1" s="3"/>
      <c r="N1" s="3"/>
    </row>
    <row r="2" spans="2:14" ht="20.100000000000001" customHeight="1">
      <c r="B2" s="116" t="s">
        <v>1094</v>
      </c>
    </row>
    <row r="3" spans="2:14">
      <c r="K3" s="84" t="s">
        <v>922</v>
      </c>
    </row>
    <row r="4" spans="2:14">
      <c r="B4" s="83" t="s">
        <v>706</v>
      </c>
    </row>
    <row r="5" spans="2:14" s="72" customFormat="1" ht="20.100000000000001" customHeight="1">
      <c r="B5" s="1090" t="s">
        <v>707</v>
      </c>
      <c r="C5" s="1090"/>
      <c r="D5" s="1090"/>
      <c r="E5" s="1090"/>
      <c r="F5" s="1090"/>
      <c r="G5" s="1090"/>
      <c r="H5" s="1090"/>
      <c r="I5" s="1090"/>
    </row>
    <row r="6" spans="2:14" s="72" customFormat="1" ht="24.95" customHeight="1">
      <c r="B6" s="1065" t="s">
        <v>708</v>
      </c>
      <c r="C6" s="1065" t="s">
        <v>709</v>
      </c>
      <c r="D6" s="322" t="s">
        <v>710</v>
      </c>
      <c r="E6" s="322" t="s">
        <v>711</v>
      </c>
      <c r="F6" s="322" t="s">
        <v>632</v>
      </c>
      <c r="G6" s="322" t="s">
        <v>93</v>
      </c>
      <c r="H6" s="322" t="s">
        <v>695</v>
      </c>
      <c r="I6" s="322" t="s">
        <v>656</v>
      </c>
    </row>
    <row r="7" spans="2:14" s="72" customFormat="1" ht="20.100000000000001" customHeight="1" thickBot="1">
      <c r="B7" s="1067"/>
      <c r="C7" s="1067"/>
      <c r="D7" s="351" t="s">
        <v>4</v>
      </c>
      <c r="E7" s="351" t="s">
        <v>5</v>
      </c>
      <c r="F7" s="351" t="s">
        <v>6</v>
      </c>
      <c r="G7" s="351" t="s">
        <v>41</v>
      </c>
      <c r="H7" s="351" t="s">
        <v>42</v>
      </c>
      <c r="I7" s="351" t="s">
        <v>97</v>
      </c>
    </row>
    <row r="8" spans="2:14" s="470" customFormat="1" ht="20.100000000000001" customHeight="1">
      <c r="B8" s="1054" t="s">
        <v>712</v>
      </c>
      <c r="C8" s="283" t="s">
        <v>713</v>
      </c>
      <c r="D8" s="471">
        <v>0</v>
      </c>
      <c r="E8" s="471"/>
      <c r="F8" s="472">
        <v>0.5</v>
      </c>
      <c r="G8" s="471"/>
      <c r="H8" s="471"/>
      <c r="I8" s="471"/>
    </row>
    <row r="9" spans="2:14" s="470" customFormat="1" ht="20.100000000000001" customHeight="1">
      <c r="B9" s="1054"/>
      <c r="C9" s="137" t="s">
        <v>714</v>
      </c>
      <c r="D9" s="471">
        <v>12704.723440720061</v>
      </c>
      <c r="E9" s="471">
        <v>0</v>
      </c>
      <c r="F9" s="473">
        <v>0.7</v>
      </c>
      <c r="G9" s="471">
        <v>12704.723440720061</v>
      </c>
      <c r="H9" s="471">
        <v>8323.8122158441638</v>
      </c>
      <c r="I9" s="471">
        <v>50.818893762880236</v>
      </c>
    </row>
    <row r="10" spans="2:14" s="470" customFormat="1" ht="20.100000000000001" customHeight="1">
      <c r="B10" s="1054" t="s">
        <v>715</v>
      </c>
      <c r="C10" s="137" t="s">
        <v>713</v>
      </c>
      <c r="D10" s="471"/>
      <c r="E10" s="471"/>
      <c r="F10" s="473">
        <v>0.7</v>
      </c>
      <c r="G10" s="471"/>
      <c r="H10" s="471"/>
      <c r="I10" s="471"/>
    </row>
    <row r="11" spans="2:14" s="470" customFormat="1" ht="20.100000000000001" customHeight="1">
      <c r="B11" s="1054"/>
      <c r="C11" s="137" t="s">
        <v>714</v>
      </c>
      <c r="D11" s="471">
        <v>691810.87212835322</v>
      </c>
      <c r="E11" s="471">
        <v>124004.21345000001</v>
      </c>
      <c r="F11" s="473">
        <v>0.9</v>
      </c>
      <c r="G11" s="471">
        <v>765226.65228035336</v>
      </c>
      <c r="H11" s="471">
        <v>613227.44841796812</v>
      </c>
      <c r="I11" s="471">
        <v>6121.8132182428262</v>
      </c>
    </row>
    <row r="12" spans="2:14" s="470" customFormat="1" ht="20.100000000000001" customHeight="1">
      <c r="B12" s="1054" t="s">
        <v>716</v>
      </c>
      <c r="C12" s="137" t="s">
        <v>713</v>
      </c>
      <c r="D12" s="471"/>
      <c r="E12" s="471"/>
      <c r="F12" s="473">
        <v>1.1499999999999999</v>
      </c>
      <c r="G12" s="471"/>
      <c r="H12" s="471"/>
      <c r="I12" s="471"/>
    </row>
    <row r="13" spans="2:14" s="470" customFormat="1" ht="20.100000000000001" customHeight="1">
      <c r="B13" s="1054"/>
      <c r="C13" s="137" t="s">
        <v>714</v>
      </c>
      <c r="D13" s="471">
        <v>140800.47689138673</v>
      </c>
      <c r="E13" s="471">
        <v>16986.727330338632</v>
      </c>
      <c r="F13" s="473">
        <v>1.1499999999999999</v>
      </c>
      <c r="G13" s="471">
        <v>143012.06737138671</v>
      </c>
      <c r="H13" s="471">
        <v>164463.87747709471</v>
      </c>
      <c r="I13" s="471">
        <v>4004.3378863988237</v>
      </c>
    </row>
    <row r="14" spans="2:14" s="470" customFormat="1" ht="20.100000000000001" customHeight="1">
      <c r="B14" s="1054" t="s">
        <v>717</v>
      </c>
      <c r="C14" s="137" t="s">
        <v>713</v>
      </c>
      <c r="D14" s="471"/>
      <c r="E14" s="471"/>
      <c r="F14" s="473">
        <v>2.5</v>
      </c>
      <c r="G14" s="471"/>
      <c r="H14" s="471"/>
      <c r="I14" s="471"/>
    </row>
    <row r="15" spans="2:14" s="470" customFormat="1" ht="20.100000000000001" customHeight="1">
      <c r="B15" s="1054"/>
      <c r="C15" s="137" t="s">
        <v>714</v>
      </c>
      <c r="D15" s="471">
        <v>19848.812443714327</v>
      </c>
      <c r="E15" s="471">
        <v>5988.2410099999997</v>
      </c>
      <c r="F15" s="473">
        <v>2.5</v>
      </c>
      <c r="G15" s="471">
        <v>21055.770926714322</v>
      </c>
      <c r="H15" s="471">
        <v>52498.711200138801</v>
      </c>
      <c r="I15" s="471">
        <v>1684.4616741371456</v>
      </c>
    </row>
    <row r="16" spans="2:14" s="470" customFormat="1" ht="20.100000000000001" customHeight="1">
      <c r="B16" s="1054" t="s">
        <v>718</v>
      </c>
      <c r="C16" s="137" t="s">
        <v>713</v>
      </c>
      <c r="D16" s="471"/>
      <c r="E16" s="471"/>
      <c r="F16" s="473" t="s">
        <v>1377</v>
      </c>
      <c r="G16" s="471"/>
      <c r="H16" s="471"/>
      <c r="I16" s="471"/>
    </row>
    <row r="17" spans="2:9" s="470" customFormat="1" ht="20.100000000000001" customHeight="1">
      <c r="B17" s="1054"/>
      <c r="C17" s="296" t="s">
        <v>714</v>
      </c>
      <c r="D17" s="424">
        <v>2137.0359399999998</v>
      </c>
      <c r="E17" s="471">
        <v>3402.07447</v>
      </c>
      <c r="F17" s="474" t="s">
        <v>1377</v>
      </c>
      <c r="G17" s="471">
        <v>2817.2508339999999</v>
      </c>
      <c r="H17" s="471">
        <v>0</v>
      </c>
      <c r="I17" s="471">
        <v>1408.625417</v>
      </c>
    </row>
    <row r="18" spans="2:9" s="470" customFormat="1" ht="20.100000000000001" customHeight="1">
      <c r="B18" s="1066" t="s">
        <v>40</v>
      </c>
      <c r="C18" s="475" t="s">
        <v>713</v>
      </c>
      <c r="D18" s="574"/>
      <c r="E18" s="574"/>
      <c r="F18" s="575"/>
      <c r="G18" s="574"/>
      <c r="H18" s="574"/>
      <c r="I18" s="574"/>
    </row>
    <row r="19" spans="2:9" s="470" customFormat="1" ht="20.100000000000001" customHeight="1" thickBot="1">
      <c r="B19" s="1067"/>
      <c r="C19" s="495" t="s">
        <v>714</v>
      </c>
      <c r="D19" s="476">
        <v>867301.92084417434</v>
      </c>
      <c r="E19" s="476">
        <v>150381.25626033865</v>
      </c>
      <c r="F19" s="477"/>
      <c r="G19" s="476">
        <v>944816.4648531744</v>
      </c>
      <c r="H19" s="476">
        <v>838513.84931104584</v>
      </c>
      <c r="I19" s="476">
        <v>13270.057089541673</v>
      </c>
    </row>
    <row r="20" spans="2:9" s="105" customFormat="1" ht="12.75"/>
    <row r="22" spans="2:9">
      <c r="C22" s="83" t="s">
        <v>1379</v>
      </c>
      <c r="D22" s="105"/>
      <c r="E22" s="105"/>
      <c r="F22" s="13"/>
      <c r="G22" s="105"/>
      <c r="H22" s="105"/>
      <c r="I22" s="105"/>
    </row>
    <row r="23" spans="2:9">
      <c r="C23" s="1090" t="s">
        <v>1380</v>
      </c>
      <c r="D23" s="1090"/>
      <c r="E23" s="1090"/>
      <c r="F23" s="1090"/>
      <c r="G23" s="1090"/>
      <c r="H23" s="1090"/>
      <c r="I23" s="1090"/>
    </row>
    <row r="24" spans="2:9" ht="51">
      <c r="C24" s="1091"/>
      <c r="D24" s="955" t="s">
        <v>710</v>
      </c>
      <c r="E24" s="955" t="s">
        <v>711</v>
      </c>
      <c r="F24" s="955" t="s">
        <v>632</v>
      </c>
      <c r="G24" s="955" t="s">
        <v>93</v>
      </c>
      <c r="H24" s="955" t="s">
        <v>695</v>
      </c>
      <c r="I24" s="955" t="s">
        <v>656</v>
      </c>
    </row>
    <row r="25" spans="2:9" ht="15" thickBot="1">
      <c r="C25" s="1067"/>
      <c r="D25" s="351" t="s">
        <v>4</v>
      </c>
      <c r="E25" s="351" t="s">
        <v>5</v>
      </c>
      <c r="F25" s="351" t="s">
        <v>6</v>
      </c>
      <c r="G25" s="351" t="s">
        <v>41</v>
      </c>
      <c r="H25" s="351" t="s">
        <v>42</v>
      </c>
      <c r="I25" s="351" t="s">
        <v>97</v>
      </c>
    </row>
    <row r="26" spans="2:9" ht="24">
      <c r="C26" s="999" t="s">
        <v>1381</v>
      </c>
      <c r="D26" s="1000">
        <v>859053.23118</v>
      </c>
      <c r="E26" s="1000">
        <v>0</v>
      </c>
      <c r="F26" s="1001">
        <v>1.9</v>
      </c>
      <c r="G26" s="1000">
        <v>859053.23118</v>
      </c>
      <c r="H26" s="1000">
        <v>1632201.1392399999</v>
      </c>
      <c r="I26" s="1000">
        <v>6872.4258499999996</v>
      </c>
    </row>
    <row r="27" spans="2:9" ht="24">
      <c r="C27" s="905" t="s">
        <v>1382</v>
      </c>
      <c r="D27" s="1002">
        <v>3529.7746699999998</v>
      </c>
      <c r="E27" s="1002">
        <v>0</v>
      </c>
      <c r="F27" s="1003">
        <v>2.9</v>
      </c>
      <c r="G27" s="1002">
        <v>3529.7746699999998</v>
      </c>
      <c r="H27" s="1002">
        <v>10236.346539999999</v>
      </c>
      <c r="I27" s="1002">
        <v>28.238199999999999</v>
      </c>
    </row>
    <row r="28" spans="2:9" ht="24">
      <c r="C28" s="905" t="s">
        <v>1383</v>
      </c>
      <c r="D28" s="1002">
        <v>50681.698170000003</v>
      </c>
      <c r="E28" s="1002">
        <v>0</v>
      </c>
      <c r="F28" s="1003">
        <v>3.7</v>
      </c>
      <c r="G28" s="1002">
        <v>50681.698170000003</v>
      </c>
      <c r="H28" s="1002">
        <v>187522.28324000002</v>
      </c>
      <c r="I28" s="1002">
        <v>1216.36076</v>
      </c>
    </row>
    <row r="29" spans="2:9" ht="15" thickBot="1">
      <c r="C29" s="279" t="s">
        <v>40</v>
      </c>
      <c r="D29" s="1004">
        <v>913264.70401999995</v>
      </c>
      <c r="E29" s="1004">
        <v>0</v>
      </c>
      <c r="F29" s="917"/>
      <c r="G29" s="1004">
        <v>913264.70401999995</v>
      </c>
      <c r="H29" s="1004">
        <v>1829959.76902</v>
      </c>
      <c r="I29" s="1004">
        <v>8117.0248000000001</v>
      </c>
    </row>
  </sheetData>
  <mergeCells count="11">
    <mergeCell ref="C23:I23"/>
    <mergeCell ref="C24:C25"/>
    <mergeCell ref="B14:B15"/>
    <mergeCell ref="B16:B17"/>
    <mergeCell ref="B18:B19"/>
    <mergeCell ref="B12:B13"/>
    <mergeCell ref="B5:I5"/>
    <mergeCell ref="B6:B7"/>
    <mergeCell ref="C6:C7"/>
    <mergeCell ref="B8:B9"/>
    <mergeCell ref="B10:B11"/>
  </mergeCells>
  <hyperlinks>
    <hyperlink ref="K3" location="Índice!A1" display="Voltar ao Índice" xr:uid="{ABF86094-E2A1-41DF-808D-CD500F50BC1E}"/>
  </hyperlinks>
  <pageMargins left="0.70866141732283472" right="0.70866141732283472" top="0.74803149606299213" bottom="0.74803149606299213" header="0.31496062992125984" footer="0.31496062992125984"/>
  <pageSetup paperSize="9" scale="66" fitToHeight="0" orientation="landscape" r:id="rId1"/>
  <headerFooter>
    <oddHeader>&amp;CPT
Anexo XXIII</oddHeader>
    <oddFooter>&amp;C&amp;P</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A3989A-8FB1-4D89-96BF-5CB41B14A08E}">
  <sheetPr>
    <pageSetUpPr fitToPage="1"/>
  </sheetPr>
  <dimension ref="A1:T21"/>
  <sheetViews>
    <sheetView showGridLines="0" zoomScale="90" zoomScaleNormal="90" zoomScalePageLayoutView="70" workbookViewId="0">
      <selection activeCell="M23" sqref="M23"/>
    </sheetView>
  </sheetViews>
  <sheetFormatPr defaultColWidth="9.140625" defaultRowHeight="14.25"/>
  <cols>
    <col min="1" max="1" width="4.7109375" style="5" customWidth="1"/>
    <col min="2" max="2" width="5.140625" style="5" customWidth="1"/>
    <col min="3" max="3" width="44.85546875" style="5" customWidth="1"/>
    <col min="4" max="16" width="12.28515625" style="5" customWidth="1"/>
    <col min="17" max="17" width="17.85546875" style="5" customWidth="1"/>
    <col min="18" max="18" width="12.28515625" style="5" customWidth="1"/>
    <col min="19" max="19" width="4.85546875" style="5" customWidth="1"/>
    <col min="20" max="20" width="13.140625" style="5" bestFit="1" customWidth="1"/>
    <col min="21" max="16384" width="9.140625" style="5"/>
  </cols>
  <sheetData>
    <row r="1" spans="1:20" ht="18">
      <c r="B1" s="1"/>
      <c r="C1" s="3" t="s">
        <v>798</v>
      </c>
      <c r="D1" s="3"/>
      <c r="E1" s="3"/>
      <c r="F1" s="3"/>
      <c r="G1" s="3"/>
      <c r="H1" s="3"/>
      <c r="I1" s="3"/>
      <c r="J1" s="3"/>
      <c r="K1" s="3"/>
      <c r="L1" s="3"/>
      <c r="M1" s="3"/>
      <c r="N1" s="3"/>
      <c r="O1" s="3"/>
      <c r="P1" s="3"/>
      <c r="Q1" s="3"/>
      <c r="R1" s="3"/>
      <c r="S1" s="3"/>
      <c r="T1" s="65"/>
    </row>
    <row r="2" spans="1:20" ht="18.600000000000001" customHeight="1">
      <c r="C2" s="116" t="s">
        <v>1094</v>
      </c>
      <c r="T2" s="84" t="s">
        <v>922</v>
      </c>
    </row>
    <row r="3" spans="1:20" s="317" customFormat="1"/>
    <row r="4" spans="1:20" s="105" customFormat="1" ht="20.100000000000001" customHeight="1">
      <c r="B4" s="1006"/>
      <c r="C4" s="1006"/>
      <c r="D4" s="1007" t="s">
        <v>4</v>
      </c>
      <c r="E4" s="1007" t="s">
        <v>5</v>
      </c>
      <c r="F4" s="1007" t="s">
        <v>6</v>
      </c>
      <c r="G4" s="1007" t="s">
        <v>41</v>
      </c>
      <c r="H4" s="1007" t="s">
        <v>42</v>
      </c>
      <c r="I4" s="1007" t="s">
        <v>97</v>
      </c>
      <c r="J4" s="1007" t="s">
        <v>98</v>
      </c>
      <c r="K4" s="1007" t="s">
        <v>99</v>
      </c>
      <c r="L4" s="1007" t="s">
        <v>227</v>
      </c>
      <c r="M4" s="1007" t="s">
        <v>228</v>
      </c>
      <c r="N4" s="1007" t="s">
        <v>229</v>
      </c>
      <c r="O4" s="1007" t="s">
        <v>230</v>
      </c>
      <c r="P4" s="1007" t="s">
        <v>231</v>
      </c>
      <c r="Q4" s="1007" t="s">
        <v>457</v>
      </c>
      <c r="R4" s="1007" t="s">
        <v>458</v>
      </c>
      <c r="S4" s="5"/>
    </row>
    <row r="5" spans="1:20" s="118" customFormat="1" ht="20.100000000000001" customHeight="1">
      <c r="A5" s="133"/>
      <c r="B5" s="120"/>
      <c r="C5" s="120"/>
      <c r="D5" s="1092" t="s">
        <v>803</v>
      </c>
      <c r="E5" s="1092"/>
      <c r="F5" s="1092"/>
      <c r="G5" s="1092"/>
      <c r="H5" s="1092"/>
      <c r="I5" s="1092"/>
      <c r="J5" s="1092"/>
      <c r="K5" s="1092" t="s">
        <v>804</v>
      </c>
      <c r="L5" s="1092"/>
      <c r="M5" s="1092"/>
      <c r="N5" s="1092"/>
      <c r="O5" s="1092" t="s">
        <v>805</v>
      </c>
      <c r="P5" s="1092"/>
      <c r="Q5" s="1092"/>
      <c r="R5" s="1092"/>
      <c r="S5" s="956"/>
    </row>
    <row r="6" spans="1:20" s="118" customFormat="1" ht="20.100000000000001" customHeight="1">
      <c r="A6" s="133"/>
      <c r="B6" s="120"/>
      <c r="C6" s="120"/>
      <c r="D6" s="1093" t="s">
        <v>806</v>
      </c>
      <c r="E6" s="1093"/>
      <c r="F6" s="1093"/>
      <c r="G6" s="1093"/>
      <c r="H6" s="1093" t="s">
        <v>807</v>
      </c>
      <c r="I6" s="1093"/>
      <c r="J6" s="1008" t="s">
        <v>808</v>
      </c>
      <c r="K6" s="1093" t="s">
        <v>806</v>
      </c>
      <c r="L6" s="1093"/>
      <c r="M6" s="1094" t="s">
        <v>807</v>
      </c>
      <c r="N6" s="1008" t="s">
        <v>808</v>
      </c>
      <c r="O6" s="1093" t="s">
        <v>806</v>
      </c>
      <c r="P6" s="1093"/>
      <c r="Q6" s="1094" t="s">
        <v>807</v>
      </c>
      <c r="R6" s="1008" t="s">
        <v>808</v>
      </c>
      <c r="S6" s="921"/>
    </row>
    <row r="7" spans="1:20" s="118" customFormat="1" ht="20.100000000000001" customHeight="1">
      <c r="A7" s="133"/>
      <c r="B7" s="120"/>
      <c r="C7" s="120"/>
      <c r="D7" s="1093" t="s">
        <v>809</v>
      </c>
      <c r="E7" s="1093"/>
      <c r="F7" s="1093" t="s">
        <v>810</v>
      </c>
      <c r="G7" s="1093"/>
      <c r="H7" s="1094"/>
      <c r="I7" s="1094" t="s">
        <v>811</v>
      </c>
      <c r="J7" s="1094"/>
      <c r="K7" s="1094" t="s">
        <v>809</v>
      </c>
      <c r="L7" s="1094" t="s">
        <v>810</v>
      </c>
      <c r="M7" s="1094"/>
      <c r="N7" s="1094"/>
      <c r="O7" s="1094" t="s">
        <v>809</v>
      </c>
      <c r="P7" s="1094" t="s">
        <v>810</v>
      </c>
      <c r="Q7" s="1094"/>
      <c r="R7" s="1094"/>
      <c r="S7" s="921"/>
    </row>
    <row r="8" spans="1:20" s="118" customFormat="1" ht="20.100000000000001" customHeight="1" thickBot="1">
      <c r="A8" s="133"/>
      <c r="B8" s="501"/>
      <c r="C8" s="501"/>
      <c r="D8" s="1009"/>
      <c r="E8" s="1009" t="s">
        <v>811</v>
      </c>
      <c r="F8" s="1009"/>
      <c r="G8" s="1009" t="s">
        <v>811</v>
      </c>
      <c r="H8" s="1064"/>
      <c r="I8" s="1064"/>
      <c r="J8" s="1064"/>
      <c r="K8" s="1064"/>
      <c r="L8" s="1064"/>
      <c r="M8" s="1064"/>
      <c r="N8" s="1064"/>
      <c r="O8" s="1064"/>
      <c r="P8" s="1064"/>
      <c r="Q8" s="1064"/>
      <c r="R8" s="1064"/>
      <c r="S8" s="924"/>
    </row>
    <row r="9" spans="1:20" s="106" customFormat="1" ht="20.100000000000001" customHeight="1">
      <c r="B9" s="497">
        <v>1</v>
      </c>
      <c r="C9" s="498" t="s">
        <v>812</v>
      </c>
      <c r="D9" s="499"/>
      <c r="E9" s="499"/>
      <c r="F9" s="500">
        <v>73068.70465</v>
      </c>
      <c r="G9" s="500"/>
      <c r="H9" s="500">
        <v>888146.44432999997</v>
      </c>
      <c r="I9" s="500">
        <f>H9</f>
        <v>888146.44432999997</v>
      </c>
      <c r="J9" s="500">
        <f>F9+K9</f>
        <v>73068.70465</v>
      </c>
      <c r="K9" s="500"/>
      <c r="L9" s="499"/>
      <c r="M9" s="499"/>
      <c r="N9" s="499"/>
      <c r="O9" s="499"/>
      <c r="P9" s="499">
        <f>P10</f>
        <v>100.5</v>
      </c>
      <c r="Q9" s="499"/>
      <c r="R9" s="499">
        <f>P9</f>
        <v>100.5</v>
      </c>
      <c r="S9" s="494"/>
    </row>
    <row r="10" spans="1:20" s="106" customFormat="1" ht="20.100000000000001" customHeight="1">
      <c r="B10" s="130">
        <v>2</v>
      </c>
      <c r="C10" s="409" t="s">
        <v>813</v>
      </c>
      <c r="D10" s="488"/>
      <c r="E10" s="488"/>
      <c r="F10" s="500">
        <v>73068.70465</v>
      </c>
      <c r="G10" s="500"/>
      <c r="H10" s="488"/>
      <c r="I10" s="488"/>
      <c r="J10" s="500">
        <f t="shared" ref="J10:J11" si="0">F10+K10</f>
        <v>73068.70465</v>
      </c>
      <c r="K10" s="500"/>
      <c r="L10" s="488"/>
      <c r="M10" s="488"/>
      <c r="N10" s="488"/>
      <c r="O10" s="488"/>
      <c r="P10" s="488">
        <v>100.5</v>
      </c>
      <c r="Q10" s="488"/>
      <c r="R10" s="499">
        <f t="shared" ref="R10:R11" si="1">P10</f>
        <v>100.5</v>
      </c>
      <c r="S10" s="494"/>
    </row>
    <row r="11" spans="1:20" s="106" customFormat="1" ht="20.100000000000001" customHeight="1">
      <c r="B11" s="130">
        <v>3</v>
      </c>
      <c r="C11" s="252" t="s">
        <v>814</v>
      </c>
      <c r="D11" s="488"/>
      <c r="E11" s="488"/>
      <c r="F11" s="500">
        <v>73068.70465</v>
      </c>
      <c r="G11" s="500"/>
      <c r="H11" s="488"/>
      <c r="I11" s="488"/>
      <c r="J11" s="500">
        <f t="shared" si="0"/>
        <v>73068.70465</v>
      </c>
      <c r="K11" s="500"/>
      <c r="L11" s="488"/>
      <c r="M11" s="488"/>
      <c r="N11" s="488"/>
      <c r="O11" s="488"/>
      <c r="P11" s="488">
        <v>100.5</v>
      </c>
      <c r="Q11" s="488"/>
      <c r="R11" s="499">
        <f t="shared" si="1"/>
        <v>100.5</v>
      </c>
      <c r="S11" s="494"/>
    </row>
    <row r="12" spans="1:20" s="106" customFormat="1" ht="20.100000000000001" customHeight="1">
      <c r="B12" s="130">
        <v>4</v>
      </c>
      <c r="C12" s="252" t="s">
        <v>815</v>
      </c>
      <c r="D12" s="488"/>
      <c r="E12" s="488"/>
      <c r="F12" s="488"/>
      <c r="G12" s="488"/>
      <c r="H12" s="488"/>
      <c r="I12" s="488"/>
      <c r="J12" s="488"/>
      <c r="K12" s="488"/>
      <c r="L12" s="488"/>
      <c r="M12" s="488"/>
      <c r="N12" s="488"/>
      <c r="O12" s="488"/>
      <c r="P12" s="488"/>
      <c r="Q12" s="488"/>
      <c r="R12" s="488"/>
      <c r="S12" s="494"/>
    </row>
    <row r="13" spans="1:20" s="106" customFormat="1" ht="20.100000000000001" customHeight="1">
      <c r="B13" s="130">
        <v>5</v>
      </c>
      <c r="C13" s="252" t="s">
        <v>816</v>
      </c>
      <c r="D13" s="488"/>
      <c r="E13" s="488"/>
      <c r="F13" s="488"/>
      <c r="G13" s="488"/>
      <c r="H13" s="488"/>
      <c r="I13" s="488"/>
      <c r="J13" s="488"/>
      <c r="K13" s="488"/>
      <c r="L13" s="488"/>
      <c r="M13" s="488"/>
      <c r="N13" s="488"/>
      <c r="O13" s="488"/>
      <c r="P13" s="488"/>
      <c r="Q13" s="488"/>
      <c r="R13" s="488"/>
      <c r="S13" s="494"/>
    </row>
    <row r="14" spans="1:20" s="106" customFormat="1" ht="20.100000000000001" customHeight="1">
      <c r="B14" s="130">
        <v>6</v>
      </c>
      <c r="C14" s="252" t="s">
        <v>817</v>
      </c>
      <c r="D14" s="488"/>
      <c r="E14" s="488"/>
      <c r="F14" s="488"/>
      <c r="G14" s="488"/>
      <c r="H14" s="488"/>
      <c r="I14" s="488"/>
      <c r="J14" s="488"/>
      <c r="K14" s="488"/>
      <c r="L14" s="488"/>
      <c r="M14" s="488"/>
      <c r="N14" s="488"/>
      <c r="O14" s="488"/>
      <c r="P14" s="488"/>
      <c r="Q14" s="488"/>
      <c r="R14" s="488"/>
      <c r="S14" s="494"/>
    </row>
    <row r="15" spans="1:20" s="106" customFormat="1" ht="20.100000000000001" customHeight="1">
      <c r="B15" s="130">
        <v>7</v>
      </c>
      <c r="C15" s="409" t="s">
        <v>818</v>
      </c>
      <c r="D15" s="488"/>
      <c r="E15" s="488"/>
      <c r="F15" s="488"/>
      <c r="G15" s="488"/>
      <c r="H15" s="489">
        <f>H16+H18</f>
        <v>888146.44432999985</v>
      </c>
      <c r="I15" s="489">
        <f>I16+I18</f>
        <v>888146.44432999985</v>
      </c>
      <c r="J15" s="489">
        <f>F15+H15</f>
        <v>888146.44432999985</v>
      </c>
      <c r="K15" s="489"/>
      <c r="L15" s="488"/>
      <c r="M15" s="488"/>
      <c r="N15" s="488"/>
      <c r="O15" s="488"/>
      <c r="P15" s="488"/>
      <c r="Q15" s="488"/>
      <c r="R15" s="488"/>
      <c r="S15" s="494"/>
    </row>
    <row r="16" spans="1:20" s="106" customFormat="1" ht="20.100000000000001" customHeight="1">
      <c r="B16" s="130">
        <v>8</v>
      </c>
      <c r="C16" s="252" t="s">
        <v>819</v>
      </c>
      <c r="D16" s="488"/>
      <c r="E16" s="488"/>
      <c r="F16" s="488"/>
      <c r="G16" s="488"/>
      <c r="H16" s="1005">
        <v>328706.89252999995</v>
      </c>
      <c r="I16" s="489">
        <f>H16</f>
        <v>328706.89252999995</v>
      </c>
      <c r="J16" s="489">
        <f t="shared" ref="J16:J18" si="2">F16+H16</f>
        <v>328706.89252999995</v>
      </c>
      <c r="K16" s="489"/>
      <c r="L16" s="488"/>
      <c r="M16" s="488"/>
      <c r="N16" s="488"/>
      <c r="O16" s="488"/>
      <c r="P16" s="488"/>
      <c r="Q16" s="488"/>
      <c r="R16" s="488"/>
      <c r="S16" s="494"/>
    </row>
    <row r="17" spans="2:19" s="106" customFormat="1" ht="20.100000000000001" customHeight="1">
      <c r="B17" s="130">
        <v>9</v>
      </c>
      <c r="C17" s="252" t="s">
        <v>820</v>
      </c>
      <c r="D17" s="488"/>
      <c r="E17" s="488"/>
      <c r="F17" s="488"/>
      <c r="G17" s="488"/>
      <c r="H17" s="489"/>
      <c r="I17" s="488"/>
      <c r="J17" s="489">
        <f t="shared" si="2"/>
        <v>0</v>
      </c>
      <c r="K17" s="489"/>
      <c r="L17" s="488"/>
      <c r="M17" s="488"/>
      <c r="N17" s="488"/>
      <c r="O17" s="488"/>
      <c r="P17" s="488"/>
      <c r="Q17" s="488"/>
      <c r="R17" s="488"/>
      <c r="S17" s="494"/>
    </row>
    <row r="18" spans="2:19" s="106" customFormat="1" ht="20.100000000000001" customHeight="1">
      <c r="B18" s="130">
        <v>10</v>
      </c>
      <c r="C18" s="252" t="s">
        <v>821</v>
      </c>
      <c r="D18" s="488"/>
      <c r="E18" s="488"/>
      <c r="F18" s="488"/>
      <c r="G18" s="488"/>
      <c r="H18" s="1005">
        <v>559439.5517999999</v>
      </c>
      <c r="I18" s="489">
        <f>H18</f>
        <v>559439.5517999999</v>
      </c>
      <c r="J18" s="489">
        <f t="shared" si="2"/>
        <v>559439.5517999999</v>
      </c>
      <c r="K18" s="489"/>
      <c r="L18" s="488"/>
      <c r="M18" s="488"/>
      <c r="N18" s="488"/>
      <c r="O18" s="488"/>
      <c r="P18" s="488"/>
      <c r="Q18" s="488"/>
      <c r="R18" s="488"/>
      <c r="S18" s="494"/>
    </row>
    <row r="19" spans="2:19" s="106" customFormat="1" ht="20.100000000000001" customHeight="1">
      <c r="B19" s="130">
        <v>11</v>
      </c>
      <c r="C19" s="252" t="s">
        <v>822</v>
      </c>
      <c r="D19" s="488"/>
      <c r="E19" s="488"/>
      <c r="F19" s="488"/>
      <c r="G19" s="488"/>
      <c r="H19" s="488"/>
      <c r="I19" s="488"/>
      <c r="J19" s="488"/>
      <c r="K19" s="488"/>
      <c r="L19" s="488"/>
      <c r="M19" s="488"/>
      <c r="N19" s="488"/>
      <c r="O19" s="488"/>
      <c r="P19" s="488"/>
      <c r="Q19" s="488"/>
      <c r="R19" s="488"/>
      <c r="S19" s="494"/>
    </row>
    <row r="20" spans="2:19" s="106" customFormat="1" ht="20.100000000000001" customHeight="1" thickBot="1">
      <c r="B20" s="491">
        <v>12</v>
      </c>
      <c r="C20" s="391" t="s">
        <v>817</v>
      </c>
      <c r="D20" s="493"/>
      <c r="E20" s="493"/>
      <c r="F20" s="493"/>
      <c r="G20" s="493"/>
      <c r="H20" s="493"/>
      <c r="I20" s="493"/>
      <c r="J20" s="493"/>
      <c r="K20" s="493"/>
      <c r="L20" s="493"/>
      <c r="M20" s="493"/>
      <c r="N20" s="493"/>
      <c r="O20" s="493"/>
      <c r="P20" s="493"/>
      <c r="Q20" s="493"/>
      <c r="R20" s="493"/>
      <c r="S20" s="494"/>
    </row>
    <row r="21" spans="2:19" s="317" customFormat="1"/>
  </sheetData>
  <mergeCells count="20">
    <mergeCell ref="O7:O8"/>
    <mergeCell ref="P7:P8"/>
    <mergeCell ref="R7:R8"/>
    <mergeCell ref="K7:K8"/>
    <mergeCell ref="D5:J5"/>
    <mergeCell ref="K5:N5"/>
    <mergeCell ref="O5:R5"/>
    <mergeCell ref="D6:G6"/>
    <mergeCell ref="H6:I6"/>
    <mergeCell ref="K6:L6"/>
    <mergeCell ref="M6:M8"/>
    <mergeCell ref="O6:P6"/>
    <mergeCell ref="Q6:Q8"/>
    <mergeCell ref="D7:E7"/>
    <mergeCell ref="F7:G7"/>
    <mergeCell ref="H7:H8"/>
    <mergeCell ref="I7:I8"/>
    <mergeCell ref="J7:J8"/>
    <mergeCell ref="L7:L8"/>
    <mergeCell ref="N7:N8"/>
  </mergeCells>
  <hyperlinks>
    <hyperlink ref="T2" location="Índice!A1" display="Voltar ao Índice" xr:uid="{F969CB4D-DC15-4AA3-8F33-7D745365FC4E}"/>
  </hyperlinks>
  <pageMargins left="0.70866141732283472" right="0.70866141732283472" top="0.74803149606299213" bottom="0.74803149606299213" header="0.31496062992125984" footer="0.31496062992125984"/>
  <pageSetup paperSize="9" scale="54" orientation="landscape" cellComments="asDisplayed" r:id="rId1"/>
  <headerFooter>
    <oddHeader>&amp;CPT
Anexo XXVII</oddHeader>
    <oddFooter>&amp;C&amp;P</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BCCEE-5685-4FF6-B78F-66698AA9D57F}">
  <sheetPr>
    <pageSetUpPr fitToPage="1"/>
  </sheetPr>
  <dimension ref="B1:Q19"/>
  <sheetViews>
    <sheetView showGridLines="0" zoomScale="90" zoomScaleNormal="90" zoomScalePageLayoutView="70" workbookViewId="0">
      <selection activeCell="M23" sqref="M23"/>
    </sheetView>
  </sheetViews>
  <sheetFormatPr defaultColWidth="9.140625" defaultRowHeight="14.25"/>
  <cols>
    <col min="1" max="1" width="4.7109375" style="5" customWidth="1"/>
    <col min="2" max="2" width="5.28515625" style="5" customWidth="1"/>
    <col min="3" max="3" width="40.140625" style="5" customWidth="1"/>
    <col min="4" max="13" width="12.28515625" style="5" customWidth="1"/>
    <col min="14" max="14" width="15.85546875" style="5" customWidth="1"/>
    <col min="15" max="16" width="9.140625" style="5"/>
    <col min="17" max="17" width="12.7109375" style="5" customWidth="1"/>
    <col min="18" max="16384" width="9.140625" style="5"/>
  </cols>
  <sheetData>
    <row r="1" spans="2:17" ht="24">
      <c r="C1" s="3" t="s">
        <v>799</v>
      </c>
      <c r="D1" s="8"/>
      <c r="E1" s="8"/>
      <c r="F1" s="8"/>
      <c r="G1" s="8"/>
      <c r="H1" s="8"/>
      <c r="I1" s="8"/>
      <c r="J1" s="8"/>
      <c r="K1" s="8"/>
      <c r="L1" s="8"/>
      <c r="M1" s="8"/>
      <c r="N1" s="8"/>
      <c r="Q1" s="84" t="s">
        <v>922</v>
      </c>
    </row>
    <row r="2" spans="2:17">
      <c r="C2" s="116" t="s">
        <v>1094</v>
      </c>
    </row>
    <row r="3" spans="2:17" s="317" customFormat="1" ht="20.100000000000001" customHeight="1">
      <c r="B3" s="1074" t="s">
        <v>21</v>
      </c>
      <c r="C3" s="1075"/>
    </row>
    <row r="4" spans="2:17" s="106" customFormat="1" ht="20.100000000000001" customHeight="1">
      <c r="B4" s="376"/>
      <c r="C4" s="376"/>
      <c r="D4" s="319" t="s">
        <v>4</v>
      </c>
      <c r="E4" s="319" t="s">
        <v>5</v>
      </c>
      <c r="F4" s="319" t="s">
        <v>6</v>
      </c>
      <c r="G4" s="319" t="s">
        <v>41</v>
      </c>
      <c r="H4" s="319" t="s">
        <v>42</v>
      </c>
      <c r="I4" s="319" t="s">
        <v>97</v>
      </c>
      <c r="J4" s="319" t="s">
        <v>98</v>
      </c>
      <c r="K4" s="319" t="s">
        <v>99</v>
      </c>
      <c r="L4" s="319" t="s">
        <v>227</v>
      </c>
      <c r="M4" s="319" t="s">
        <v>228</v>
      </c>
      <c r="N4" s="319" t="s">
        <v>229</v>
      </c>
      <c r="O4" s="319" t="s">
        <v>230</v>
      </c>
    </row>
    <row r="5" spans="2:17" s="106" customFormat="1" ht="20.100000000000001" customHeight="1">
      <c r="B5" s="376"/>
      <c r="C5" s="376"/>
      <c r="D5" s="1095" t="s">
        <v>803</v>
      </c>
      <c r="E5" s="1096"/>
      <c r="F5" s="1096"/>
      <c r="G5" s="1096"/>
      <c r="H5" s="1096" t="s">
        <v>804</v>
      </c>
      <c r="I5" s="1096"/>
      <c r="J5" s="1096"/>
      <c r="K5" s="1096"/>
      <c r="L5" s="1096" t="s">
        <v>805</v>
      </c>
      <c r="M5" s="1096"/>
      <c r="N5" s="1096"/>
      <c r="O5" s="1097"/>
    </row>
    <row r="6" spans="2:17" s="106" customFormat="1" ht="20.100000000000001" customHeight="1">
      <c r="B6" s="376"/>
      <c r="C6" s="376"/>
      <c r="D6" s="1095" t="s">
        <v>806</v>
      </c>
      <c r="E6" s="1096"/>
      <c r="F6" s="1098" t="s">
        <v>807</v>
      </c>
      <c r="G6" s="872" t="s">
        <v>808</v>
      </c>
      <c r="H6" s="1096" t="s">
        <v>806</v>
      </c>
      <c r="I6" s="1096"/>
      <c r="J6" s="1098" t="s">
        <v>807</v>
      </c>
      <c r="K6" s="872" t="s">
        <v>808</v>
      </c>
      <c r="L6" s="1096" t="s">
        <v>806</v>
      </c>
      <c r="M6" s="1096"/>
      <c r="N6" s="1098" t="s">
        <v>807</v>
      </c>
      <c r="O6" s="873" t="s">
        <v>808</v>
      </c>
    </row>
    <row r="7" spans="2:17" s="106" customFormat="1" ht="20.100000000000001" customHeight="1" thickBot="1">
      <c r="B7" s="501"/>
      <c r="C7" s="501"/>
      <c r="D7" s="852" t="s">
        <v>809</v>
      </c>
      <c r="E7" s="853" t="s">
        <v>810</v>
      </c>
      <c r="F7" s="1099"/>
      <c r="G7" s="874"/>
      <c r="H7" s="854" t="s">
        <v>809</v>
      </c>
      <c r="I7" s="854" t="s">
        <v>810</v>
      </c>
      <c r="J7" s="1099"/>
      <c r="K7" s="874"/>
      <c r="L7" s="854" t="s">
        <v>809</v>
      </c>
      <c r="M7" s="854" t="s">
        <v>810</v>
      </c>
      <c r="N7" s="1099"/>
      <c r="O7" s="875"/>
    </row>
    <row r="8" spans="2:17" s="106" customFormat="1" ht="20.100000000000001" customHeight="1">
      <c r="B8" s="497">
        <v>1</v>
      </c>
      <c r="C8" s="498" t="s">
        <v>812</v>
      </c>
      <c r="D8" s="499"/>
      <c r="E8" s="499"/>
      <c r="F8" s="500"/>
      <c r="G8" s="499"/>
      <c r="H8" s="500"/>
      <c r="I8" s="500"/>
      <c r="J8" s="500"/>
      <c r="K8" s="499"/>
      <c r="L8" s="499"/>
      <c r="M8" s="499"/>
      <c r="N8" s="499"/>
      <c r="O8" s="499"/>
      <c r="P8" s="494"/>
    </row>
    <row r="9" spans="2:17" s="106" customFormat="1" ht="20.100000000000001" customHeight="1">
      <c r="B9" s="130">
        <v>2</v>
      </c>
      <c r="C9" s="409" t="s">
        <v>813</v>
      </c>
      <c r="D9" s="488"/>
      <c r="E9" s="488"/>
      <c r="F9" s="489"/>
      <c r="G9" s="488"/>
      <c r="H9" s="488"/>
      <c r="I9" s="488"/>
      <c r="J9" s="489"/>
      <c r="K9" s="488"/>
      <c r="L9" s="488"/>
      <c r="M9" s="488"/>
      <c r="N9" s="488"/>
      <c r="O9" s="488"/>
      <c r="P9" s="494"/>
    </row>
    <row r="10" spans="2:17" s="106" customFormat="1" ht="20.100000000000001" customHeight="1">
      <c r="B10" s="130">
        <v>3</v>
      </c>
      <c r="C10" s="252" t="s">
        <v>814</v>
      </c>
      <c r="D10" s="488"/>
      <c r="E10" s="488"/>
      <c r="F10" s="489"/>
      <c r="G10" s="488"/>
      <c r="H10" s="488"/>
      <c r="I10" s="488"/>
      <c r="J10" s="489"/>
      <c r="K10" s="488"/>
      <c r="L10" s="488"/>
      <c r="M10" s="488"/>
      <c r="N10" s="488"/>
      <c r="O10" s="488"/>
      <c r="P10" s="494"/>
    </row>
    <row r="11" spans="2:17" s="106" customFormat="1" ht="20.100000000000001" customHeight="1">
      <c r="B11" s="130">
        <v>4</v>
      </c>
      <c r="C11" s="252" t="s">
        <v>815</v>
      </c>
      <c r="D11" s="488"/>
      <c r="E11" s="488"/>
      <c r="F11" s="488"/>
      <c r="G11" s="488"/>
      <c r="H11" s="488"/>
      <c r="I11" s="488"/>
      <c r="J11" s="488"/>
      <c r="K11" s="488"/>
      <c r="L11" s="488"/>
      <c r="M11" s="488"/>
      <c r="N11" s="488"/>
      <c r="O11" s="488"/>
      <c r="P11" s="494"/>
    </row>
    <row r="12" spans="2:17" s="106" customFormat="1" ht="20.100000000000001" customHeight="1">
      <c r="B12" s="130">
        <v>5</v>
      </c>
      <c r="C12" s="252" t="s">
        <v>816</v>
      </c>
      <c r="D12" s="488"/>
      <c r="E12" s="488"/>
      <c r="F12" s="488"/>
      <c r="G12" s="488"/>
      <c r="H12" s="488"/>
      <c r="I12" s="488"/>
      <c r="J12" s="488"/>
      <c r="K12" s="488"/>
      <c r="L12" s="488"/>
      <c r="M12" s="488"/>
      <c r="N12" s="488"/>
      <c r="O12" s="488"/>
      <c r="P12" s="494"/>
    </row>
    <row r="13" spans="2:17" s="106" customFormat="1" ht="20.100000000000001" customHeight="1">
      <c r="B13" s="130">
        <v>6</v>
      </c>
      <c r="C13" s="252" t="s">
        <v>817</v>
      </c>
      <c r="D13" s="488"/>
      <c r="E13" s="488"/>
      <c r="F13" s="488"/>
      <c r="G13" s="488"/>
      <c r="H13" s="488"/>
      <c r="I13" s="488"/>
      <c r="J13" s="488"/>
      <c r="K13" s="488"/>
      <c r="L13" s="488"/>
      <c r="M13" s="488"/>
      <c r="N13" s="488"/>
      <c r="O13" s="488"/>
      <c r="P13" s="494"/>
    </row>
    <row r="14" spans="2:17" s="106" customFormat="1" ht="20.100000000000001" customHeight="1">
      <c r="B14" s="130">
        <v>7</v>
      </c>
      <c r="C14" s="409" t="s">
        <v>818</v>
      </c>
      <c r="D14" s="488"/>
      <c r="E14" s="488"/>
      <c r="F14" s="488"/>
      <c r="G14" s="488"/>
      <c r="H14" s="489"/>
      <c r="I14" s="489"/>
      <c r="J14" s="489"/>
      <c r="K14" s="488"/>
      <c r="L14" s="488"/>
      <c r="M14" s="488"/>
      <c r="N14" s="488"/>
      <c r="O14" s="488"/>
      <c r="P14" s="494"/>
    </row>
    <row r="15" spans="2:17" s="106" customFormat="1" ht="20.100000000000001" customHeight="1">
      <c r="B15" s="130">
        <v>8</v>
      </c>
      <c r="C15" s="252" t="s">
        <v>819</v>
      </c>
      <c r="D15" s="488"/>
      <c r="E15" s="488"/>
      <c r="F15" s="488"/>
      <c r="G15" s="488"/>
      <c r="H15" s="489"/>
      <c r="I15" s="489"/>
      <c r="J15" s="489"/>
      <c r="K15" s="488"/>
      <c r="L15" s="488"/>
      <c r="M15" s="488"/>
      <c r="N15" s="488"/>
      <c r="O15" s="488"/>
      <c r="P15" s="494"/>
    </row>
    <row r="16" spans="2:17" s="106" customFormat="1" ht="20.100000000000001" customHeight="1">
      <c r="B16" s="130">
        <v>9</v>
      </c>
      <c r="C16" s="252" t="s">
        <v>820</v>
      </c>
      <c r="D16" s="488"/>
      <c r="E16" s="488"/>
      <c r="F16" s="488"/>
      <c r="G16" s="488"/>
      <c r="H16" s="489"/>
      <c r="I16" s="488"/>
      <c r="J16" s="489"/>
      <c r="K16" s="488"/>
      <c r="L16" s="488"/>
      <c r="M16" s="488"/>
      <c r="N16" s="488"/>
      <c r="O16" s="488"/>
      <c r="P16" s="494"/>
    </row>
    <row r="17" spans="2:16" s="106" customFormat="1" ht="20.100000000000001" customHeight="1">
      <c r="B17" s="130">
        <v>10</v>
      </c>
      <c r="C17" s="252" t="s">
        <v>821</v>
      </c>
      <c r="D17" s="488"/>
      <c r="E17" s="488"/>
      <c r="F17" s="488"/>
      <c r="G17" s="488"/>
      <c r="H17" s="489"/>
      <c r="I17" s="489"/>
      <c r="J17" s="489"/>
      <c r="K17" s="488"/>
      <c r="L17" s="488"/>
      <c r="M17" s="488"/>
      <c r="N17" s="488"/>
      <c r="O17" s="488"/>
      <c r="P17" s="494"/>
    </row>
    <row r="18" spans="2:16" s="106" customFormat="1" ht="20.100000000000001" customHeight="1">
      <c r="B18" s="130">
        <v>11</v>
      </c>
      <c r="C18" s="252" t="s">
        <v>822</v>
      </c>
      <c r="D18" s="488"/>
      <c r="E18" s="488"/>
      <c r="F18" s="488"/>
      <c r="G18" s="488"/>
      <c r="H18" s="488"/>
      <c r="I18" s="488"/>
      <c r="J18" s="488"/>
      <c r="K18" s="488"/>
      <c r="L18" s="488"/>
      <c r="M18" s="488"/>
      <c r="N18" s="488"/>
      <c r="O18" s="488"/>
      <c r="P18" s="494"/>
    </row>
    <row r="19" spans="2:16" s="106" customFormat="1" ht="20.100000000000001" customHeight="1" thickBot="1">
      <c r="B19" s="491">
        <v>12</v>
      </c>
      <c r="C19" s="391" t="s">
        <v>817</v>
      </c>
      <c r="D19" s="493"/>
      <c r="E19" s="493"/>
      <c r="F19" s="493"/>
      <c r="G19" s="493"/>
      <c r="H19" s="493"/>
      <c r="I19" s="493"/>
      <c r="J19" s="493"/>
      <c r="K19" s="493"/>
      <c r="L19" s="493"/>
      <c r="M19" s="493"/>
      <c r="N19" s="493"/>
      <c r="O19" s="493"/>
      <c r="P19" s="494"/>
    </row>
  </sheetData>
  <mergeCells count="10">
    <mergeCell ref="B3:C3"/>
    <mergeCell ref="D5:G5"/>
    <mergeCell ref="H5:K5"/>
    <mergeCell ref="L5:O5"/>
    <mergeCell ref="D6:E6"/>
    <mergeCell ref="F6:F7"/>
    <mergeCell ref="H6:I6"/>
    <mergeCell ref="J6:J7"/>
    <mergeCell ref="L6:M6"/>
    <mergeCell ref="N6:N7"/>
  </mergeCells>
  <hyperlinks>
    <hyperlink ref="Q1" location="Índice!A1" display="Voltar ao Índice" xr:uid="{196F98CB-85BB-47FE-A6CB-1990E9C0C48D}"/>
  </hyperlinks>
  <pageMargins left="0.70866141732283472" right="0.70866141732283472" top="0.74803149606299213" bottom="0.74803149606299213" header="0.31496062992125984" footer="0.31496062992125984"/>
  <pageSetup paperSize="9" scale="65" orientation="landscape" cellComments="asDisplayed" verticalDpi="598" r:id="rId1"/>
  <headerFooter>
    <oddHeader>&amp;CPT
Anexo XXVII</oddHead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13D8EA-3B00-460E-B29C-016720E8CE6C}">
  <sheetPr>
    <pageSetUpPr fitToPage="1"/>
  </sheetPr>
  <dimension ref="B1:H194"/>
  <sheetViews>
    <sheetView showGridLines="0" zoomScale="90" zoomScaleNormal="90" zoomScalePageLayoutView="60" workbookViewId="0">
      <selection activeCell="M23" sqref="M23"/>
    </sheetView>
  </sheetViews>
  <sheetFormatPr defaultColWidth="9" defaultRowHeight="14.25"/>
  <cols>
    <col min="1" max="1" width="4.7109375" style="5" customWidth="1"/>
    <col min="2" max="2" width="9" style="5"/>
    <col min="3" max="3" width="71.42578125" style="5" customWidth="1"/>
    <col min="4" max="4" width="26.5703125" style="5" customWidth="1"/>
    <col min="5" max="5" width="25.42578125" style="5" customWidth="1"/>
    <col min="6" max="6" width="15.7109375" style="5" customWidth="1"/>
    <col min="7" max="7" width="9" style="5"/>
    <col min="8" max="8" width="14.5703125" style="5" customWidth="1"/>
    <col min="9" max="16384" width="9" style="5"/>
  </cols>
  <sheetData>
    <row r="1" spans="2:8" ht="18">
      <c r="B1" s="3" t="s">
        <v>103</v>
      </c>
      <c r="H1" s="84" t="s">
        <v>922</v>
      </c>
    </row>
    <row r="2" spans="2:8">
      <c r="B2" s="1049" t="s">
        <v>1094</v>
      </c>
      <c r="C2" s="1049"/>
      <c r="D2" s="1049"/>
      <c r="E2" s="1049"/>
      <c r="F2" s="1049"/>
    </row>
    <row r="4" spans="2:8" s="101" customFormat="1" ht="51">
      <c r="B4" s="165"/>
      <c r="C4" s="165"/>
      <c r="D4" s="166" t="s">
        <v>1228</v>
      </c>
      <c r="E4" s="166" t="s">
        <v>1229</v>
      </c>
      <c r="F4" s="1050" t="s">
        <v>1230</v>
      </c>
    </row>
    <row r="5" spans="2:8" s="101" customFormat="1" ht="28.5" customHeight="1" thickBot="1">
      <c r="B5" s="167"/>
      <c r="C5" s="167"/>
      <c r="D5" s="168" t="s">
        <v>1352</v>
      </c>
      <c r="E5" s="168" t="s">
        <v>1352</v>
      </c>
      <c r="F5" s="1051"/>
    </row>
    <row r="6" spans="2:8" s="101" customFormat="1" ht="20.25" customHeight="1">
      <c r="B6" s="1045" t="s">
        <v>1231</v>
      </c>
      <c r="C6" s="1045"/>
      <c r="D6" s="1045"/>
      <c r="E6" s="1045"/>
      <c r="F6" s="1045"/>
    </row>
    <row r="7" spans="2:8" s="163" customFormat="1" ht="20.100000000000001" customHeight="1">
      <c r="B7" s="171">
        <v>1</v>
      </c>
      <c r="C7" s="171" t="s">
        <v>1232</v>
      </c>
      <c r="D7" s="172">
        <v>7930297.1150000002</v>
      </c>
      <c r="E7" s="173">
        <v>7930296.7708099997</v>
      </c>
      <c r="F7" s="173"/>
      <c r="G7" s="162"/>
    </row>
    <row r="8" spans="2:8" s="163" customFormat="1" ht="20.100000000000001" customHeight="1">
      <c r="B8" s="174">
        <v>2</v>
      </c>
      <c r="C8" s="174" t="s">
        <v>1233</v>
      </c>
      <c r="D8" s="175">
        <v>329648.42499999999</v>
      </c>
      <c r="E8" s="176">
        <v>325992.78905000014</v>
      </c>
      <c r="F8" s="176"/>
      <c r="G8" s="162"/>
    </row>
    <row r="9" spans="2:8" s="163" customFormat="1" ht="20.100000000000001" customHeight="1">
      <c r="B9" s="174">
        <v>3</v>
      </c>
      <c r="C9" s="174" t="s">
        <v>1234</v>
      </c>
      <c r="D9" s="175">
        <v>0</v>
      </c>
      <c r="E9" s="176">
        <v>0</v>
      </c>
      <c r="F9" s="176"/>
      <c r="G9" s="162"/>
    </row>
    <row r="10" spans="2:8" s="163" customFormat="1" ht="20.100000000000001" customHeight="1">
      <c r="B10" s="174">
        <v>4</v>
      </c>
      <c r="C10" s="174" t="s">
        <v>1235</v>
      </c>
      <c r="D10" s="175">
        <v>875317.15899999999</v>
      </c>
      <c r="E10" s="176">
        <v>875317.15871000011</v>
      </c>
      <c r="F10" s="176"/>
      <c r="G10" s="162"/>
    </row>
    <row r="11" spans="2:8" s="163" customFormat="1" ht="20.100000000000001" customHeight="1">
      <c r="B11" s="174">
        <v>5</v>
      </c>
      <c r="C11" s="174" t="s">
        <v>1236</v>
      </c>
      <c r="D11" s="175">
        <v>55187230.552000001</v>
      </c>
      <c r="E11" s="176">
        <v>55197106.439009994</v>
      </c>
      <c r="F11" s="176"/>
      <c r="G11" s="162"/>
    </row>
    <row r="12" spans="2:8" s="163" customFormat="1" ht="20.100000000000001" customHeight="1">
      <c r="B12" s="174"/>
      <c r="C12" s="174" t="s">
        <v>1237</v>
      </c>
      <c r="D12" s="175">
        <v>0</v>
      </c>
      <c r="E12" s="176">
        <v>0</v>
      </c>
      <c r="F12" s="176"/>
      <c r="G12" s="162"/>
    </row>
    <row r="13" spans="2:8" s="163" customFormat="1" ht="20.100000000000001" customHeight="1">
      <c r="B13" s="174"/>
      <c r="C13" s="174" t="s">
        <v>1238</v>
      </c>
      <c r="D13" s="175">
        <v>0</v>
      </c>
      <c r="E13" s="176">
        <v>58800</v>
      </c>
      <c r="F13" s="176">
        <v>55</v>
      </c>
      <c r="G13" s="162"/>
    </row>
    <row r="14" spans="2:8" s="163" customFormat="1" ht="20.100000000000001" customHeight="1">
      <c r="B14" s="174">
        <v>6</v>
      </c>
      <c r="C14" s="174" t="s">
        <v>1239</v>
      </c>
      <c r="D14" s="175">
        <v>12102018.441</v>
      </c>
      <c r="E14" s="176">
        <v>12102018.440820005</v>
      </c>
      <c r="F14" s="176"/>
      <c r="G14" s="162"/>
    </row>
    <row r="15" spans="2:8" s="163" customFormat="1" ht="20.100000000000001" customHeight="1">
      <c r="B15" s="174">
        <v>7</v>
      </c>
      <c r="C15" s="174" t="s">
        <v>1240</v>
      </c>
      <c r="D15" s="175">
        <v>0</v>
      </c>
      <c r="E15" s="176">
        <v>0</v>
      </c>
      <c r="F15" s="176"/>
      <c r="G15" s="162"/>
    </row>
    <row r="16" spans="2:8" s="163" customFormat="1" ht="20.100000000000001" customHeight="1">
      <c r="B16" s="174">
        <v>8</v>
      </c>
      <c r="C16" s="174" t="s">
        <v>1241</v>
      </c>
      <c r="D16" s="175">
        <v>1758418.6140000001</v>
      </c>
      <c r="E16" s="176">
        <v>1758114.6141399997</v>
      </c>
      <c r="F16" s="176"/>
      <c r="G16" s="162"/>
    </row>
    <row r="17" spans="2:7" s="163" customFormat="1" ht="20.100000000000001" customHeight="1">
      <c r="B17" s="174">
        <v>9</v>
      </c>
      <c r="C17" s="174" t="s">
        <v>1242</v>
      </c>
      <c r="D17" s="175">
        <v>0</v>
      </c>
      <c r="E17" s="176">
        <v>0</v>
      </c>
      <c r="F17" s="176"/>
      <c r="G17" s="162"/>
    </row>
    <row r="18" spans="2:7" s="163" customFormat="1" ht="20.100000000000001" customHeight="1">
      <c r="B18" s="174"/>
      <c r="C18" s="177" t="s">
        <v>1243</v>
      </c>
      <c r="D18" s="175">
        <v>932227.07700000005</v>
      </c>
      <c r="E18" s="176">
        <v>1207180.2115000002</v>
      </c>
      <c r="F18" s="176"/>
      <c r="G18" s="162"/>
    </row>
    <row r="19" spans="2:7" s="163" customFormat="1" ht="20.100000000000001" customHeight="1">
      <c r="B19" s="174">
        <v>10</v>
      </c>
      <c r="C19" s="174" t="s">
        <v>1244</v>
      </c>
      <c r="D19" s="175">
        <v>0</v>
      </c>
      <c r="E19" s="176">
        <v>0</v>
      </c>
      <c r="F19" s="176"/>
      <c r="G19" s="162"/>
    </row>
    <row r="20" spans="2:7" s="163" customFormat="1" ht="20.100000000000001" customHeight="1">
      <c r="B20" s="174"/>
      <c r="C20" s="177" t="s">
        <v>1245</v>
      </c>
      <c r="D20" s="175">
        <v>0</v>
      </c>
      <c r="E20" s="176">
        <v>0</v>
      </c>
      <c r="F20" s="176"/>
      <c r="G20" s="162"/>
    </row>
    <row r="21" spans="2:7" s="163" customFormat="1" ht="20.100000000000001" customHeight="1">
      <c r="B21" s="174">
        <v>11</v>
      </c>
      <c r="C21" s="174" t="s">
        <v>1246</v>
      </c>
      <c r="D21" s="175">
        <v>0</v>
      </c>
      <c r="E21" s="176">
        <v>0</v>
      </c>
      <c r="F21" s="176"/>
      <c r="G21" s="162"/>
    </row>
    <row r="22" spans="2:7" s="163" customFormat="1" ht="20.100000000000001" customHeight="1">
      <c r="B22" s="174"/>
      <c r="C22" s="177" t="s">
        <v>1247</v>
      </c>
      <c r="D22" s="175">
        <v>8644875</v>
      </c>
      <c r="E22" s="176">
        <v>8664534.9621499982</v>
      </c>
      <c r="F22" s="176"/>
      <c r="G22" s="162"/>
    </row>
    <row r="23" spans="2:7" s="163" customFormat="1" ht="20.100000000000001" customHeight="1">
      <c r="B23" s="174">
        <v>12</v>
      </c>
      <c r="C23" s="178" t="s">
        <v>1248</v>
      </c>
      <c r="D23" s="175">
        <v>0</v>
      </c>
      <c r="E23" s="176">
        <v>0</v>
      </c>
      <c r="F23" s="176"/>
    </row>
    <row r="24" spans="2:7" s="163" customFormat="1" ht="20.100000000000001" customHeight="1">
      <c r="B24" s="174">
        <v>13</v>
      </c>
      <c r="C24" s="178" t="s">
        <v>1249</v>
      </c>
      <c r="D24" s="175">
        <v>531458.554</v>
      </c>
      <c r="E24" s="176">
        <v>531458.55421000009</v>
      </c>
      <c r="F24" s="176"/>
    </row>
    <row r="25" spans="2:7" s="163" customFormat="1" ht="20.100000000000001" customHeight="1">
      <c r="B25" s="174">
        <v>14</v>
      </c>
      <c r="C25" s="178" t="s">
        <v>1250</v>
      </c>
      <c r="D25" s="175">
        <v>443531.902</v>
      </c>
      <c r="E25" s="176">
        <v>443253.59367999993</v>
      </c>
      <c r="F25" s="176"/>
    </row>
    <row r="26" spans="2:7" s="163" customFormat="1" ht="20.100000000000001" customHeight="1">
      <c r="B26" s="174"/>
      <c r="C26" s="174" t="s">
        <v>1237</v>
      </c>
      <c r="D26" s="175">
        <v>0</v>
      </c>
      <c r="E26" s="176">
        <v>0</v>
      </c>
      <c r="F26" s="176"/>
    </row>
    <row r="27" spans="2:7" s="163" customFormat="1" ht="24.95" customHeight="1">
      <c r="B27" s="174"/>
      <c r="C27" s="177" t="s">
        <v>1251</v>
      </c>
      <c r="D27" s="175">
        <v>0</v>
      </c>
      <c r="E27" s="176">
        <v>63128.47607115328</v>
      </c>
      <c r="F27" s="176">
        <v>23</v>
      </c>
    </row>
    <row r="28" spans="2:7" s="163" customFormat="1" ht="20.100000000000001" customHeight="1">
      <c r="B28" s="174"/>
      <c r="C28" s="177" t="s">
        <v>1252</v>
      </c>
      <c r="D28" s="175">
        <v>0</v>
      </c>
      <c r="E28" s="176">
        <v>-4353.6566197089005</v>
      </c>
      <c r="F28" s="176" t="s">
        <v>147</v>
      </c>
    </row>
    <row r="29" spans="2:7" s="163" customFormat="1" ht="20.100000000000001" customHeight="1">
      <c r="B29" s="174"/>
      <c r="C29" s="177" t="s">
        <v>1253</v>
      </c>
      <c r="D29" s="175">
        <v>0</v>
      </c>
      <c r="E29" s="176">
        <v>41500.03065565056</v>
      </c>
      <c r="F29" s="176">
        <v>8</v>
      </c>
    </row>
    <row r="30" spans="2:7" s="163" customFormat="1" ht="20.100000000000001" customHeight="1">
      <c r="B30" s="174">
        <v>15</v>
      </c>
      <c r="C30" s="174" t="s">
        <v>1254</v>
      </c>
      <c r="D30" s="175">
        <v>630736.02099999995</v>
      </c>
      <c r="E30" s="179">
        <v>427594.84126999998</v>
      </c>
      <c r="F30" s="179"/>
    </row>
    <row r="31" spans="2:7" s="163" customFormat="1" ht="20.100000000000001" customHeight="1">
      <c r="B31" s="174">
        <v>16</v>
      </c>
      <c r="C31" s="174" t="s">
        <v>1255</v>
      </c>
      <c r="D31" s="175">
        <v>2868.6</v>
      </c>
      <c r="E31" s="179">
        <v>0</v>
      </c>
      <c r="F31" s="179"/>
    </row>
    <row r="32" spans="2:7" s="163" customFormat="1" ht="20.100000000000001" customHeight="1">
      <c r="B32" s="174">
        <v>17</v>
      </c>
      <c r="C32" s="174" t="s">
        <v>1256</v>
      </c>
      <c r="D32" s="175">
        <v>586244.43400000001</v>
      </c>
      <c r="E32" s="179">
        <v>523422.03484999959</v>
      </c>
      <c r="F32" s="179"/>
    </row>
    <row r="33" spans="2:6" s="163" customFormat="1" ht="20.100000000000001" customHeight="1">
      <c r="B33" s="174">
        <v>18</v>
      </c>
      <c r="C33" s="174" t="s">
        <v>1257</v>
      </c>
      <c r="D33" s="175">
        <v>151834.66099999999</v>
      </c>
      <c r="E33" s="176">
        <v>151834.66063000003</v>
      </c>
      <c r="F33" s="179"/>
    </row>
    <row r="34" spans="2:6" s="163" customFormat="1" ht="20.100000000000001" customHeight="1">
      <c r="B34" s="174"/>
      <c r="C34" s="174" t="s">
        <v>1237</v>
      </c>
      <c r="D34" s="175">
        <v>0</v>
      </c>
      <c r="E34" s="176">
        <v>0</v>
      </c>
      <c r="F34" s="176"/>
    </row>
    <row r="35" spans="2:6" s="163" customFormat="1" ht="24.95" customHeight="1">
      <c r="B35" s="174"/>
      <c r="C35" s="177" t="s">
        <v>1258</v>
      </c>
      <c r="D35" s="175">
        <v>0</v>
      </c>
      <c r="E35" s="176">
        <v>83075.855372398946</v>
      </c>
      <c r="F35" s="176">
        <v>8</v>
      </c>
    </row>
    <row r="36" spans="2:6" s="163" customFormat="1" ht="20.100000000000001" customHeight="1">
      <c r="B36" s="174">
        <v>19</v>
      </c>
      <c r="C36" s="174" t="s">
        <v>1259</v>
      </c>
      <c r="D36" s="175">
        <v>13821.945</v>
      </c>
      <c r="E36" s="176">
        <v>13813.856450000001</v>
      </c>
      <c r="F36" s="176"/>
    </row>
    <row r="37" spans="2:6" s="163" customFormat="1" ht="20.100000000000001" customHeight="1">
      <c r="B37" s="174">
        <v>20</v>
      </c>
      <c r="C37" s="174" t="s">
        <v>1260</v>
      </c>
      <c r="D37" s="175">
        <v>2845515.486</v>
      </c>
      <c r="E37" s="176">
        <v>2839600.9911100008</v>
      </c>
      <c r="F37" s="176"/>
    </row>
    <row r="38" spans="2:6" s="163" customFormat="1" ht="20.100000000000001" customHeight="1">
      <c r="B38" s="174"/>
      <c r="C38" s="174" t="s">
        <v>1237</v>
      </c>
      <c r="D38" s="175">
        <v>0</v>
      </c>
      <c r="E38" s="181">
        <v>0</v>
      </c>
      <c r="F38" s="181"/>
    </row>
    <row r="39" spans="2:6" s="163" customFormat="1" ht="20.100000000000001" customHeight="1">
      <c r="B39" s="174"/>
      <c r="C39" s="177" t="s">
        <v>1261</v>
      </c>
      <c r="D39" s="175">
        <v>0</v>
      </c>
      <c r="E39" s="176">
        <v>188669.79297000001</v>
      </c>
      <c r="F39" s="176">
        <v>10</v>
      </c>
    </row>
    <row r="40" spans="2:6" s="163" customFormat="1" ht="20.100000000000001" customHeight="1">
      <c r="B40" s="174"/>
      <c r="C40" s="177" t="s">
        <v>1262</v>
      </c>
      <c r="D40" s="175">
        <v>0</v>
      </c>
      <c r="E40" s="176">
        <v>50242.058069999999</v>
      </c>
      <c r="F40" s="176">
        <v>21</v>
      </c>
    </row>
    <row r="41" spans="2:6" s="163" customFormat="1" ht="20.100000000000001" customHeight="1">
      <c r="B41" s="174"/>
      <c r="C41" s="177" t="s">
        <v>1263</v>
      </c>
      <c r="D41" s="175">
        <v>0</v>
      </c>
      <c r="E41" s="176">
        <v>88172.856549999997</v>
      </c>
      <c r="F41" s="176">
        <v>25</v>
      </c>
    </row>
    <row r="42" spans="2:6" s="163" customFormat="1" ht="20.100000000000001" customHeight="1">
      <c r="B42" s="174"/>
      <c r="C42" s="177" t="s">
        <v>1252</v>
      </c>
      <c r="D42" s="175">
        <v>0</v>
      </c>
      <c r="E42" s="176">
        <v>-40434.615419214482</v>
      </c>
      <c r="F42" s="176" t="s">
        <v>147</v>
      </c>
    </row>
    <row r="43" spans="2:6" s="163" customFormat="1" ht="20.100000000000001" customHeight="1">
      <c r="B43" s="174">
        <v>21</v>
      </c>
      <c r="C43" s="174" t="s">
        <v>1264</v>
      </c>
      <c r="D43" s="175">
        <v>3107462.9249999998</v>
      </c>
      <c r="E43" s="176">
        <v>3101973.9250499993</v>
      </c>
      <c r="F43" s="176"/>
    </row>
    <row r="44" spans="2:6" s="163" customFormat="1" ht="20.100000000000001" customHeight="1">
      <c r="B44" s="174"/>
      <c r="C44" s="174" t="s">
        <v>1237</v>
      </c>
      <c r="D44" s="176">
        <v>0</v>
      </c>
      <c r="E44" s="181">
        <v>0</v>
      </c>
      <c r="F44" s="181"/>
    </row>
    <row r="45" spans="2:6" s="163" customFormat="1" ht="20.100000000000001" customHeight="1">
      <c r="B45" s="174"/>
      <c r="C45" s="177" t="s">
        <v>1265</v>
      </c>
      <c r="D45" s="176">
        <v>0</v>
      </c>
      <c r="E45" s="176">
        <v>515999.75641999999</v>
      </c>
      <c r="F45" s="176">
        <v>15</v>
      </c>
    </row>
    <row r="46" spans="2:6" s="163" customFormat="1" ht="20.100000000000001" customHeight="1">
      <c r="B46" s="174"/>
      <c r="C46" s="177" t="s">
        <v>1266</v>
      </c>
      <c r="D46" s="176">
        <v>0</v>
      </c>
      <c r="E46" s="176">
        <v>25505.593109999998</v>
      </c>
      <c r="F46" s="176" t="s">
        <v>147</v>
      </c>
    </row>
    <row r="47" spans="2:6" s="164" customFormat="1" ht="20.100000000000001" customHeight="1" thickBot="1">
      <c r="B47" s="1052" t="s">
        <v>1267</v>
      </c>
      <c r="C47" s="1052"/>
      <c r="D47" s="182">
        <v>96073506.910999984</v>
      </c>
      <c r="E47" s="183">
        <v>96093513.843439996</v>
      </c>
      <c r="F47" s="183"/>
    </row>
    <row r="48" spans="2:6" s="101" customFormat="1" ht="20.25" customHeight="1">
      <c r="B48" s="1045" t="s">
        <v>1268</v>
      </c>
      <c r="C48" s="1045"/>
      <c r="D48" s="1045"/>
      <c r="E48" s="1045"/>
      <c r="F48" s="1045"/>
    </row>
    <row r="49" spans="2:6" s="163" customFormat="1" ht="20.100000000000001" customHeight="1">
      <c r="B49" s="171">
        <v>22</v>
      </c>
      <c r="C49" s="171" t="s">
        <v>1269</v>
      </c>
      <c r="D49" s="172">
        <v>0</v>
      </c>
      <c r="E49" s="173">
        <v>0</v>
      </c>
      <c r="F49" s="173"/>
    </row>
    <row r="50" spans="2:6" s="163" customFormat="1" ht="20.100000000000001" customHeight="1">
      <c r="B50" s="174">
        <v>23</v>
      </c>
      <c r="C50" s="174" t="s">
        <v>1270</v>
      </c>
      <c r="D50" s="175">
        <v>8996118.5250000004</v>
      </c>
      <c r="E50" s="176">
        <v>8996118.5249200035</v>
      </c>
      <c r="F50" s="176"/>
    </row>
    <row r="51" spans="2:6" s="163" customFormat="1" ht="20.100000000000001" customHeight="1">
      <c r="B51" s="174">
        <v>24</v>
      </c>
      <c r="C51" s="174" t="s">
        <v>1271</v>
      </c>
      <c r="D51" s="175">
        <v>73190262.397</v>
      </c>
      <c r="E51" s="176">
        <v>73218589.173579991</v>
      </c>
      <c r="F51" s="176"/>
    </row>
    <row r="52" spans="2:6" s="163" customFormat="1" ht="20.100000000000001" customHeight="1">
      <c r="B52" s="174">
        <v>25</v>
      </c>
      <c r="C52" s="174" t="s">
        <v>1272</v>
      </c>
      <c r="D52" s="175">
        <v>1114594.517</v>
      </c>
      <c r="E52" s="176">
        <v>1114594.5172999999</v>
      </c>
      <c r="F52" s="176"/>
    </row>
    <row r="53" spans="2:6" s="163" customFormat="1" ht="20.100000000000001" customHeight="1">
      <c r="B53" s="174">
        <v>26</v>
      </c>
      <c r="C53" s="174" t="s">
        <v>996</v>
      </c>
      <c r="D53" s="175">
        <v>1350165.173</v>
      </c>
      <c r="E53" s="176">
        <v>1350165.1728299998</v>
      </c>
      <c r="F53" s="176"/>
    </row>
    <row r="54" spans="2:6" s="163" customFormat="1" ht="20.100000000000001" customHeight="1">
      <c r="B54" s="174"/>
      <c r="C54" s="174" t="s">
        <v>1237</v>
      </c>
      <c r="D54" s="175">
        <v>0</v>
      </c>
      <c r="E54" s="176">
        <v>0</v>
      </c>
      <c r="F54" s="176"/>
    </row>
    <row r="55" spans="2:6" s="163" customFormat="1" ht="20.100000000000001" customHeight="1">
      <c r="B55" s="174"/>
      <c r="C55" s="177" t="s">
        <v>1146</v>
      </c>
      <c r="D55" s="175">
        <v>0</v>
      </c>
      <c r="E55" s="176">
        <v>1050000</v>
      </c>
      <c r="F55" s="176">
        <v>46</v>
      </c>
    </row>
    <row r="56" spans="2:6" s="163" customFormat="1" ht="20.100000000000001" customHeight="1">
      <c r="B56" s="174"/>
      <c r="C56" s="184" t="s">
        <v>1273</v>
      </c>
      <c r="D56" s="175">
        <v>0</v>
      </c>
      <c r="E56" s="176">
        <v>144773.31381703293</v>
      </c>
      <c r="F56" s="176" t="s">
        <v>1365</v>
      </c>
    </row>
    <row r="57" spans="2:6" s="163" customFormat="1" ht="20.100000000000001" customHeight="1">
      <c r="B57" s="174">
        <v>27</v>
      </c>
      <c r="C57" s="174" t="s">
        <v>1274</v>
      </c>
      <c r="D57" s="175">
        <v>0</v>
      </c>
      <c r="E57" s="176">
        <v>0</v>
      </c>
      <c r="F57" s="176"/>
    </row>
    <row r="58" spans="2:6" s="163" customFormat="1" ht="20.100000000000001" customHeight="1">
      <c r="B58" s="174">
        <v>28</v>
      </c>
      <c r="C58" s="174" t="s">
        <v>1275</v>
      </c>
      <c r="D58" s="175">
        <v>192880.492</v>
      </c>
      <c r="E58" s="176">
        <v>192880.49212000001</v>
      </c>
      <c r="F58" s="176"/>
    </row>
    <row r="59" spans="2:6" s="163" customFormat="1" ht="20.100000000000001" customHeight="1">
      <c r="B59" s="174">
        <v>29</v>
      </c>
      <c r="C59" s="174" t="s">
        <v>1276</v>
      </c>
      <c r="D59" s="175">
        <v>0</v>
      </c>
      <c r="E59" s="176">
        <v>0</v>
      </c>
      <c r="F59" s="176"/>
    </row>
    <row r="60" spans="2:6" s="163" customFormat="1" ht="20.100000000000001" customHeight="1">
      <c r="B60" s="174">
        <v>30</v>
      </c>
      <c r="C60" s="174" t="s">
        <v>1245</v>
      </c>
      <c r="D60" s="175">
        <v>1343985.855</v>
      </c>
      <c r="E60" s="176">
        <v>1343985.8552600003</v>
      </c>
      <c r="F60" s="176"/>
    </row>
    <row r="61" spans="2:6" s="163" customFormat="1" ht="20.100000000000001" customHeight="1">
      <c r="B61" s="174">
        <v>31</v>
      </c>
      <c r="C61" s="174" t="s">
        <v>1249</v>
      </c>
      <c r="D61" s="175">
        <v>1677169.9339999999</v>
      </c>
      <c r="E61" s="176">
        <v>1677169.9344600001</v>
      </c>
      <c r="F61" s="176"/>
    </row>
    <row r="62" spans="2:6" s="163" customFormat="1" ht="20.100000000000001" customHeight="1">
      <c r="B62" s="174">
        <v>32</v>
      </c>
      <c r="C62" s="174" t="s">
        <v>1277</v>
      </c>
      <c r="D62" s="175">
        <v>0</v>
      </c>
      <c r="E62" s="176">
        <v>0</v>
      </c>
      <c r="F62" s="176"/>
    </row>
    <row r="63" spans="2:6" s="163" customFormat="1" ht="20.100000000000001" customHeight="1">
      <c r="B63" s="174">
        <v>33</v>
      </c>
      <c r="C63" s="174" t="s">
        <v>1278</v>
      </c>
      <c r="D63" s="175">
        <v>503231.58199999999</v>
      </c>
      <c r="E63" s="176">
        <v>501399.41001999995</v>
      </c>
      <c r="F63" s="176"/>
    </row>
    <row r="64" spans="2:6" s="163" customFormat="1" ht="20.100000000000001" customHeight="1">
      <c r="B64" s="174">
        <v>34</v>
      </c>
      <c r="C64" s="174" t="s">
        <v>1279</v>
      </c>
      <c r="D64" s="175">
        <v>8745.5740000000005</v>
      </c>
      <c r="E64" s="176">
        <v>8745.5738399999973</v>
      </c>
      <c r="F64" s="176"/>
    </row>
    <row r="65" spans="2:6" s="163" customFormat="1" ht="20.100000000000001" customHeight="1">
      <c r="B65" s="174">
        <v>35</v>
      </c>
      <c r="C65" s="174" t="s">
        <v>1280</v>
      </c>
      <c r="D65" s="175">
        <v>9231.6560000000009</v>
      </c>
      <c r="E65" s="176">
        <v>9231.6560000000009</v>
      </c>
      <c r="F65" s="176"/>
    </row>
    <row r="66" spans="2:6" s="163" customFormat="1" ht="20.100000000000001" customHeight="1">
      <c r="B66" s="174">
        <v>36</v>
      </c>
      <c r="C66" s="174" t="s">
        <v>1281</v>
      </c>
      <c r="D66" s="175">
        <v>1396034.9210000001</v>
      </c>
      <c r="E66" s="176">
        <v>1416412.1767399998</v>
      </c>
      <c r="F66" s="176"/>
    </row>
    <row r="67" spans="2:6" s="163" customFormat="1" ht="20.100000000000001" customHeight="1" thickBot="1">
      <c r="B67" s="1052" t="s">
        <v>1282</v>
      </c>
      <c r="C67" s="1052"/>
      <c r="D67" s="182">
        <v>89782420.626000017</v>
      </c>
      <c r="E67" s="182">
        <v>89829292.487069994</v>
      </c>
      <c r="F67" s="185"/>
    </row>
    <row r="68" spans="2:6" s="101" customFormat="1" ht="20.25" customHeight="1">
      <c r="B68" s="1045" t="s">
        <v>1283</v>
      </c>
      <c r="C68" s="1045"/>
      <c r="D68" s="1045"/>
      <c r="E68" s="1045"/>
      <c r="F68" s="1045"/>
    </row>
    <row r="69" spans="2:6" s="163" customFormat="1" ht="20.100000000000001" customHeight="1">
      <c r="B69" s="171">
        <v>37</v>
      </c>
      <c r="C69" s="171" t="s">
        <v>975</v>
      </c>
      <c r="D69" s="172">
        <v>4725000</v>
      </c>
      <c r="E69" s="173">
        <v>4725000.0000000009</v>
      </c>
      <c r="F69" s="173">
        <v>1</v>
      </c>
    </row>
    <row r="70" spans="2:6" s="163" customFormat="1" ht="20.100000000000001" customHeight="1">
      <c r="B70" s="174">
        <v>38</v>
      </c>
      <c r="C70" s="178" t="s">
        <v>977</v>
      </c>
      <c r="D70" s="175">
        <v>16470.667000000001</v>
      </c>
      <c r="E70" s="176">
        <v>16470.667120000126</v>
      </c>
      <c r="F70" s="176">
        <v>1</v>
      </c>
    </row>
    <row r="71" spans="2:6" s="163" customFormat="1" ht="20.100000000000001" customHeight="1">
      <c r="B71" s="174">
        <v>39</v>
      </c>
      <c r="C71" s="178" t="s">
        <v>1284</v>
      </c>
      <c r="D71" s="175">
        <v>0</v>
      </c>
      <c r="E71" s="176">
        <v>0</v>
      </c>
      <c r="F71" s="176"/>
    </row>
    <row r="72" spans="2:6" s="163" customFormat="1" ht="20.100000000000001" customHeight="1">
      <c r="B72" s="174">
        <v>40</v>
      </c>
      <c r="C72" s="174" t="s">
        <v>979</v>
      </c>
      <c r="D72" s="175">
        <v>400000</v>
      </c>
      <c r="E72" s="176">
        <v>399999.99999999994</v>
      </c>
      <c r="F72" s="176">
        <v>31</v>
      </c>
    </row>
    <row r="73" spans="2:6" s="163" customFormat="1" ht="20.100000000000001" customHeight="1">
      <c r="B73" s="174">
        <v>41</v>
      </c>
      <c r="C73" s="174" t="s">
        <v>1285</v>
      </c>
      <c r="D73" s="175">
        <v>268533.83199999999</v>
      </c>
      <c r="E73" s="176">
        <v>268533.83158999996</v>
      </c>
      <c r="F73" s="176" t="s">
        <v>1366</v>
      </c>
    </row>
    <row r="74" spans="2:6" s="163" customFormat="1" ht="20.100000000000001" customHeight="1">
      <c r="B74" s="174">
        <v>42</v>
      </c>
      <c r="C74" s="174" t="s">
        <v>976</v>
      </c>
      <c r="D74" s="175">
        <v>0</v>
      </c>
      <c r="E74" s="176">
        <v>0</v>
      </c>
      <c r="F74" s="176">
        <v>1</v>
      </c>
    </row>
    <row r="75" spans="2:6" s="163" customFormat="1" ht="20.100000000000001" customHeight="1">
      <c r="B75" s="174">
        <v>43</v>
      </c>
      <c r="C75" s="174" t="s">
        <v>980</v>
      </c>
      <c r="D75" s="175">
        <v>8383.2160000000003</v>
      </c>
      <c r="E75" s="176">
        <v>8383.2155799998636</v>
      </c>
      <c r="F75" s="176" t="s">
        <v>1367</v>
      </c>
    </row>
    <row r="76" spans="2:6" s="163" customFormat="1" ht="20.100000000000001" customHeight="1">
      <c r="B76" s="174">
        <v>44</v>
      </c>
      <c r="C76" s="174" t="s">
        <v>1286</v>
      </c>
      <c r="D76" s="175">
        <v>74509.043999999994</v>
      </c>
      <c r="E76" s="176">
        <v>74509.045499999105</v>
      </c>
      <c r="F76" s="176" t="s">
        <v>1368</v>
      </c>
    </row>
    <row r="77" spans="2:6" s="163" customFormat="1" ht="20.100000000000001" customHeight="1">
      <c r="B77" s="1046" t="s">
        <v>1287</v>
      </c>
      <c r="C77" s="1046"/>
      <c r="D77" s="180">
        <v>5492896.7590000005</v>
      </c>
      <c r="E77" s="180">
        <v>5492896.7597899996</v>
      </c>
      <c r="F77" s="175"/>
    </row>
    <row r="78" spans="2:6" s="163" customFormat="1" ht="20.100000000000001" customHeight="1">
      <c r="B78" s="174">
        <v>45</v>
      </c>
      <c r="C78" s="174" t="s">
        <v>1288</v>
      </c>
      <c r="D78" s="176">
        <v>798189.52599999995</v>
      </c>
      <c r="E78" s="176">
        <v>771324.59658000001</v>
      </c>
      <c r="F78" s="176"/>
    </row>
    <row r="79" spans="2:6" s="163" customFormat="1" ht="20.100000000000001" customHeight="1">
      <c r="B79" s="174"/>
      <c r="C79" s="186" t="s">
        <v>1237</v>
      </c>
      <c r="D79" s="176">
        <v>0</v>
      </c>
      <c r="E79" s="176">
        <v>0</v>
      </c>
      <c r="F79" s="176"/>
    </row>
    <row r="80" spans="2:6" s="163" customFormat="1" ht="20.100000000000001" customHeight="1">
      <c r="B80" s="174"/>
      <c r="C80" s="184" t="s">
        <v>1289</v>
      </c>
      <c r="D80" s="175">
        <v>0</v>
      </c>
      <c r="E80" s="176">
        <v>438615.85107000003</v>
      </c>
      <c r="F80" s="176" t="s">
        <v>1369</v>
      </c>
    </row>
    <row r="81" spans="2:6" s="163" customFormat="1" ht="20.100000000000001" customHeight="1">
      <c r="B81" s="174"/>
      <c r="C81" s="184" t="s">
        <v>1290</v>
      </c>
      <c r="D81" s="175">
        <v>0</v>
      </c>
      <c r="E81" s="176">
        <v>107695.47147</v>
      </c>
      <c r="F81" s="176" t="s">
        <v>1370</v>
      </c>
    </row>
    <row r="82" spans="2:6" s="163" customFormat="1" ht="20.100000000000001" customHeight="1">
      <c r="B82" s="174"/>
      <c r="C82" s="184" t="s">
        <v>1291</v>
      </c>
      <c r="D82" s="175">
        <v>0</v>
      </c>
      <c r="E82" s="176">
        <v>129923.36116296708</v>
      </c>
      <c r="F82" s="176" t="s">
        <v>1365</v>
      </c>
    </row>
    <row r="83" spans="2:6" s="163" customFormat="1" ht="20.100000000000001" customHeight="1">
      <c r="B83" s="1047" t="s">
        <v>1292</v>
      </c>
      <c r="C83" s="1047"/>
      <c r="D83" s="187">
        <v>6291086.2850000001</v>
      </c>
      <c r="E83" s="187">
        <v>6264221.3563700002</v>
      </c>
      <c r="F83" s="188"/>
    </row>
    <row r="84" spans="2:6" s="164" customFormat="1" ht="20.100000000000001" customHeight="1" thickBot="1">
      <c r="B84" s="1048" t="s">
        <v>1293</v>
      </c>
      <c r="C84" s="1048"/>
      <c r="D84" s="189">
        <v>96073506.911000013</v>
      </c>
      <c r="E84" s="189">
        <v>96093513.843439981</v>
      </c>
      <c r="F84" s="190"/>
    </row>
    <row r="85" spans="2:6">
      <c r="B85" s="170"/>
      <c r="C85" s="170"/>
      <c r="D85" s="170"/>
      <c r="E85" s="170"/>
      <c r="F85" s="170"/>
    </row>
    <row r="86" spans="2:6">
      <c r="B86" s="170"/>
      <c r="C86" s="170"/>
      <c r="D86" s="170"/>
      <c r="E86" s="170"/>
      <c r="F86" s="170"/>
    </row>
    <row r="87" spans="2:6">
      <c r="B87" s="170"/>
      <c r="C87" s="170"/>
      <c r="D87" s="170"/>
      <c r="E87" s="170"/>
      <c r="F87" s="170"/>
    </row>
    <row r="88" spans="2:6">
      <c r="B88" s="170"/>
      <c r="C88" s="170"/>
      <c r="D88" s="170"/>
      <c r="E88" s="170"/>
      <c r="F88" s="170"/>
    </row>
    <row r="89" spans="2:6">
      <c r="B89" s="170"/>
      <c r="C89" s="170"/>
      <c r="D89" s="170"/>
      <c r="E89" s="170"/>
      <c r="F89" s="170"/>
    </row>
    <row r="90" spans="2:6">
      <c r="B90" s="170"/>
      <c r="C90" s="170"/>
      <c r="D90" s="170"/>
      <c r="E90" s="170"/>
      <c r="F90" s="170"/>
    </row>
    <row r="91" spans="2:6">
      <c r="B91" s="170"/>
      <c r="C91" s="170"/>
      <c r="D91" s="170"/>
      <c r="E91" s="170"/>
      <c r="F91" s="170"/>
    </row>
    <row r="92" spans="2:6">
      <c r="B92" s="170"/>
      <c r="C92" s="170"/>
      <c r="D92" s="170"/>
      <c r="E92" s="170"/>
      <c r="F92" s="170"/>
    </row>
    <row r="93" spans="2:6">
      <c r="B93" s="170"/>
      <c r="C93" s="170"/>
      <c r="D93" s="170"/>
      <c r="E93" s="170"/>
      <c r="F93" s="170"/>
    </row>
    <row r="94" spans="2:6">
      <c r="B94" s="170"/>
      <c r="C94" s="170"/>
      <c r="D94" s="170"/>
      <c r="E94" s="170"/>
      <c r="F94" s="170"/>
    </row>
    <row r="95" spans="2:6">
      <c r="B95" s="170"/>
      <c r="C95" s="170"/>
      <c r="D95" s="170"/>
      <c r="E95" s="170"/>
      <c r="F95" s="170"/>
    </row>
    <row r="96" spans="2:6">
      <c r="B96" s="170"/>
      <c r="C96" s="170"/>
      <c r="D96" s="170"/>
      <c r="E96" s="170"/>
      <c r="F96" s="170"/>
    </row>
    <row r="97" spans="2:6">
      <c r="B97" s="170"/>
      <c r="C97" s="170"/>
      <c r="D97" s="170"/>
      <c r="E97" s="170"/>
      <c r="F97" s="170"/>
    </row>
    <row r="98" spans="2:6">
      <c r="B98" s="170"/>
      <c r="C98" s="170"/>
      <c r="D98" s="170"/>
      <c r="E98" s="170"/>
      <c r="F98" s="170"/>
    </row>
    <row r="99" spans="2:6">
      <c r="B99" s="170"/>
      <c r="C99" s="170"/>
      <c r="D99" s="170"/>
      <c r="E99" s="170"/>
      <c r="F99" s="170"/>
    </row>
    <row r="100" spans="2:6">
      <c r="B100" s="170"/>
      <c r="C100" s="170"/>
      <c r="D100" s="170"/>
      <c r="E100" s="170"/>
      <c r="F100" s="170"/>
    </row>
    <row r="101" spans="2:6">
      <c r="B101" s="170"/>
      <c r="C101" s="170"/>
      <c r="D101" s="170"/>
      <c r="E101" s="170"/>
      <c r="F101" s="170"/>
    </row>
    <row r="102" spans="2:6">
      <c r="B102" s="170"/>
      <c r="C102" s="170"/>
      <c r="D102" s="170"/>
      <c r="E102" s="170"/>
      <c r="F102" s="170"/>
    </row>
    <row r="103" spans="2:6">
      <c r="B103" s="170"/>
      <c r="C103" s="170"/>
      <c r="D103" s="170"/>
      <c r="E103" s="170"/>
      <c r="F103" s="170"/>
    </row>
    <row r="104" spans="2:6">
      <c r="B104" s="170"/>
      <c r="C104" s="170"/>
      <c r="D104" s="170"/>
      <c r="E104" s="170"/>
      <c r="F104" s="170"/>
    </row>
    <row r="105" spans="2:6">
      <c r="B105" s="170"/>
      <c r="C105" s="170"/>
      <c r="D105" s="170"/>
      <c r="E105" s="170"/>
      <c r="F105" s="170"/>
    </row>
    <row r="106" spans="2:6">
      <c r="B106" s="170"/>
      <c r="C106" s="170"/>
      <c r="D106" s="170"/>
      <c r="E106" s="170"/>
      <c r="F106" s="170"/>
    </row>
    <row r="107" spans="2:6">
      <c r="B107" s="170"/>
      <c r="C107" s="170"/>
      <c r="D107" s="170"/>
      <c r="E107" s="170"/>
      <c r="F107" s="170"/>
    </row>
    <row r="108" spans="2:6">
      <c r="B108" s="170"/>
      <c r="C108" s="170"/>
      <c r="D108" s="170"/>
      <c r="E108" s="170"/>
      <c r="F108" s="170"/>
    </row>
    <row r="109" spans="2:6">
      <c r="B109" s="170"/>
      <c r="C109" s="170"/>
      <c r="D109" s="170"/>
      <c r="E109" s="170"/>
      <c r="F109" s="170"/>
    </row>
    <row r="110" spans="2:6">
      <c r="B110" s="170"/>
      <c r="C110" s="170"/>
      <c r="D110" s="170"/>
      <c r="E110" s="170"/>
      <c r="F110" s="170"/>
    </row>
    <row r="111" spans="2:6">
      <c r="B111" s="170"/>
      <c r="C111" s="170"/>
      <c r="D111" s="170"/>
      <c r="E111" s="170"/>
      <c r="F111" s="170"/>
    </row>
    <row r="112" spans="2:6">
      <c r="B112" s="170"/>
      <c r="C112" s="170"/>
      <c r="D112" s="170"/>
      <c r="E112" s="170"/>
      <c r="F112" s="170"/>
    </row>
    <row r="113" spans="2:6">
      <c r="B113" s="170"/>
      <c r="C113" s="170"/>
      <c r="D113" s="170"/>
      <c r="E113" s="170"/>
      <c r="F113" s="170"/>
    </row>
    <row r="114" spans="2:6">
      <c r="B114" s="170"/>
      <c r="C114" s="170"/>
      <c r="D114" s="170"/>
      <c r="E114" s="170"/>
      <c r="F114" s="170"/>
    </row>
    <row r="115" spans="2:6">
      <c r="B115" s="170"/>
      <c r="C115" s="170"/>
      <c r="D115" s="170"/>
      <c r="E115" s="170"/>
      <c r="F115" s="170"/>
    </row>
    <row r="116" spans="2:6">
      <c r="B116" s="170"/>
      <c r="C116" s="170"/>
      <c r="D116" s="170"/>
      <c r="E116" s="170"/>
      <c r="F116" s="170"/>
    </row>
    <row r="117" spans="2:6">
      <c r="B117" s="170"/>
      <c r="C117" s="170"/>
      <c r="D117" s="170"/>
      <c r="E117" s="170"/>
      <c r="F117" s="170"/>
    </row>
    <row r="118" spans="2:6">
      <c r="B118" s="170"/>
      <c r="C118" s="170"/>
      <c r="D118" s="170"/>
      <c r="E118" s="170"/>
      <c r="F118" s="170"/>
    </row>
    <row r="119" spans="2:6">
      <c r="B119" s="170"/>
      <c r="C119" s="170"/>
      <c r="D119" s="170"/>
      <c r="E119" s="170"/>
      <c r="F119" s="170"/>
    </row>
    <row r="120" spans="2:6">
      <c r="B120" s="170"/>
      <c r="C120" s="170"/>
      <c r="D120" s="170"/>
      <c r="E120" s="170"/>
      <c r="F120" s="170"/>
    </row>
    <row r="121" spans="2:6">
      <c r="B121" s="170"/>
      <c r="C121" s="170"/>
      <c r="D121" s="170"/>
      <c r="E121" s="170"/>
      <c r="F121" s="170"/>
    </row>
    <row r="122" spans="2:6">
      <c r="B122" s="170"/>
      <c r="C122" s="170"/>
      <c r="D122" s="170"/>
      <c r="E122" s="170"/>
      <c r="F122" s="170"/>
    </row>
    <row r="123" spans="2:6">
      <c r="B123" s="170"/>
      <c r="C123" s="170"/>
      <c r="D123" s="170"/>
      <c r="E123" s="170"/>
      <c r="F123" s="170"/>
    </row>
    <row r="124" spans="2:6">
      <c r="B124" s="170"/>
      <c r="C124" s="170"/>
      <c r="D124" s="170"/>
      <c r="E124" s="170"/>
      <c r="F124" s="170"/>
    </row>
    <row r="125" spans="2:6">
      <c r="B125" s="170"/>
      <c r="C125" s="170"/>
      <c r="D125" s="170"/>
      <c r="E125" s="170"/>
      <c r="F125" s="170"/>
    </row>
    <row r="126" spans="2:6">
      <c r="B126" s="170"/>
      <c r="C126" s="170"/>
      <c r="D126" s="170"/>
      <c r="E126" s="170"/>
      <c r="F126" s="170"/>
    </row>
    <row r="127" spans="2:6">
      <c r="B127" s="170"/>
      <c r="C127" s="170"/>
      <c r="D127" s="170"/>
      <c r="E127" s="170"/>
      <c r="F127" s="170"/>
    </row>
    <row r="128" spans="2:6">
      <c r="B128" s="170"/>
      <c r="C128" s="170"/>
      <c r="D128" s="170"/>
      <c r="E128" s="170"/>
      <c r="F128" s="170"/>
    </row>
    <row r="129" spans="2:6">
      <c r="B129" s="170"/>
      <c r="C129" s="170"/>
      <c r="D129" s="170"/>
      <c r="E129" s="170"/>
      <c r="F129" s="170"/>
    </row>
    <row r="130" spans="2:6">
      <c r="B130" s="170"/>
      <c r="C130" s="170"/>
      <c r="D130" s="170"/>
      <c r="E130" s="170"/>
      <c r="F130" s="170"/>
    </row>
    <row r="131" spans="2:6">
      <c r="B131" s="170"/>
      <c r="C131" s="170"/>
      <c r="D131" s="170"/>
      <c r="E131" s="170"/>
      <c r="F131" s="170"/>
    </row>
    <row r="132" spans="2:6">
      <c r="B132" s="170"/>
      <c r="C132" s="170"/>
      <c r="D132" s="170"/>
      <c r="E132" s="170"/>
      <c r="F132" s="170"/>
    </row>
    <row r="133" spans="2:6">
      <c r="B133" s="170"/>
      <c r="C133" s="170"/>
      <c r="D133" s="170"/>
      <c r="E133" s="170"/>
      <c r="F133" s="170"/>
    </row>
    <row r="134" spans="2:6">
      <c r="B134" s="170"/>
      <c r="C134" s="170"/>
      <c r="D134" s="170"/>
      <c r="E134" s="170"/>
      <c r="F134" s="170"/>
    </row>
    <row r="135" spans="2:6">
      <c r="B135" s="170"/>
      <c r="C135" s="170"/>
      <c r="D135" s="170"/>
      <c r="E135" s="170"/>
      <c r="F135" s="170"/>
    </row>
    <row r="136" spans="2:6">
      <c r="B136" s="170"/>
      <c r="C136" s="170"/>
      <c r="D136" s="170"/>
      <c r="E136" s="170"/>
      <c r="F136" s="170"/>
    </row>
    <row r="137" spans="2:6">
      <c r="B137" s="170"/>
      <c r="C137" s="170"/>
      <c r="D137" s="170"/>
      <c r="E137" s="170"/>
      <c r="F137" s="170"/>
    </row>
    <row r="138" spans="2:6">
      <c r="B138" s="170"/>
      <c r="C138" s="170"/>
      <c r="D138" s="170"/>
      <c r="E138" s="170"/>
      <c r="F138" s="170"/>
    </row>
    <row r="139" spans="2:6">
      <c r="B139" s="170"/>
      <c r="C139" s="170"/>
      <c r="D139" s="170"/>
      <c r="E139" s="170"/>
      <c r="F139" s="170"/>
    </row>
    <row r="140" spans="2:6">
      <c r="B140" s="170"/>
      <c r="C140" s="170"/>
      <c r="D140" s="170"/>
      <c r="E140" s="170"/>
      <c r="F140" s="170"/>
    </row>
    <row r="141" spans="2:6">
      <c r="B141" s="170"/>
      <c r="C141" s="170"/>
      <c r="D141" s="170"/>
      <c r="E141" s="170"/>
      <c r="F141" s="170"/>
    </row>
    <row r="142" spans="2:6">
      <c r="B142" s="170"/>
      <c r="C142" s="170"/>
      <c r="D142" s="170"/>
      <c r="E142" s="170"/>
      <c r="F142" s="170"/>
    </row>
    <row r="143" spans="2:6">
      <c r="B143" s="170"/>
      <c r="C143" s="170"/>
      <c r="D143" s="170"/>
      <c r="E143" s="170"/>
      <c r="F143" s="170"/>
    </row>
    <row r="144" spans="2:6">
      <c r="B144" s="170"/>
      <c r="C144" s="170"/>
      <c r="D144" s="170"/>
      <c r="E144" s="170"/>
      <c r="F144" s="170"/>
    </row>
    <row r="145" spans="2:6">
      <c r="B145" s="170"/>
      <c r="C145" s="170"/>
      <c r="D145" s="170"/>
      <c r="E145" s="170"/>
      <c r="F145" s="170"/>
    </row>
    <row r="146" spans="2:6">
      <c r="B146" s="170"/>
      <c r="C146" s="170"/>
      <c r="D146" s="170"/>
      <c r="E146" s="170"/>
      <c r="F146" s="170"/>
    </row>
    <row r="147" spans="2:6">
      <c r="B147" s="170"/>
      <c r="C147" s="170"/>
      <c r="D147" s="170"/>
      <c r="E147" s="170"/>
      <c r="F147" s="170"/>
    </row>
    <row r="148" spans="2:6">
      <c r="B148" s="170"/>
      <c r="C148" s="170"/>
      <c r="D148" s="170"/>
      <c r="E148" s="170"/>
      <c r="F148" s="170"/>
    </row>
    <row r="149" spans="2:6">
      <c r="B149" s="170"/>
      <c r="C149" s="170"/>
      <c r="D149" s="170"/>
      <c r="E149" s="170"/>
      <c r="F149" s="170"/>
    </row>
    <row r="150" spans="2:6">
      <c r="B150" s="170"/>
      <c r="C150" s="170"/>
      <c r="D150" s="170"/>
      <c r="E150" s="170"/>
      <c r="F150" s="170"/>
    </row>
    <row r="151" spans="2:6">
      <c r="B151" s="170"/>
      <c r="C151" s="170"/>
      <c r="D151" s="170"/>
      <c r="E151" s="170"/>
      <c r="F151" s="170"/>
    </row>
    <row r="152" spans="2:6">
      <c r="B152" s="170"/>
      <c r="C152" s="170"/>
      <c r="D152" s="170"/>
      <c r="E152" s="170"/>
      <c r="F152" s="170"/>
    </row>
    <row r="153" spans="2:6">
      <c r="B153" s="170"/>
      <c r="C153" s="170"/>
      <c r="D153" s="170"/>
      <c r="E153" s="170"/>
      <c r="F153" s="170"/>
    </row>
    <row r="154" spans="2:6">
      <c r="B154" s="170"/>
      <c r="C154" s="170"/>
      <c r="D154" s="170"/>
      <c r="E154" s="170"/>
      <c r="F154" s="170"/>
    </row>
    <row r="155" spans="2:6">
      <c r="B155" s="170"/>
      <c r="C155" s="170"/>
      <c r="D155" s="170"/>
      <c r="E155" s="170"/>
      <c r="F155" s="170"/>
    </row>
    <row r="156" spans="2:6">
      <c r="B156" s="170"/>
      <c r="C156" s="170"/>
      <c r="D156" s="170"/>
      <c r="E156" s="170"/>
      <c r="F156" s="170"/>
    </row>
    <row r="157" spans="2:6">
      <c r="B157" s="170"/>
      <c r="C157" s="170"/>
      <c r="D157" s="170"/>
      <c r="E157" s="170"/>
      <c r="F157" s="170"/>
    </row>
    <row r="158" spans="2:6">
      <c r="B158" s="170"/>
      <c r="C158" s="170"/>
      <c r="D158" s="170"/>
      <c r="E158" s="170"/>
      <c r="F158" s="170"/>
    </row>
    <row r="159" spans="2:6">
      <c r="B159" s="170"/>
      <c r="C159" s="170"/>
      <c r="D159" s="170"/>
      <c r="E159" s="170"/>
      <c r="F159" s="170"/>
    </row>
    <row r="160" spans="2:6">
      <c r="B160" s="170"/>
      <c r="C160" s="170"/>
      <c r="D160" s="170"/>
      <c r="E160" s="170"/>
      <c r="F160" s="170"/>
    </row>
    <row r="161" spans="2:6">
      <c r="B161" s="170"/>
      <c r="C161" s="170"/>
      <c r="D161" s="170"/>
      <c r="E161" s="170"/>
      <c r="F161" s="170"/>
    </row>
    <row r="162" spans="2:6">
      <c r="B162" s="170"/>
      <c r="C162" s="170"/>
      <c r="D162" s="170"/>
      <c r="E162" s="170"/>
      <c r="F162" s="170"/>
    </row>
    <row r="163" spans="2:6">
      <c r="B163" s="170"/>
      <c r="C163" s="170"/>
      <c r="D163" s="170"/>
      <c r="E163" s="170"/>
      <c r="F163" s="170"/>
    </row>
    <row r="164" spans="2:6">
      <c r="B164" s="170"/>
      <c r="C164" s="170"/>
      <c r="D164" s="170"/>
      <c r="E164" s="170"/>
      <c r="F164" s="170"/>
    </row>
    <row r="165" spans="2:6">
      <c r="B165" s="170"/>
      <c r="C165" s="170"/>
      <c r="D165" s="170"/>
      <c r="E165" s="170"/>
      <c r="F165" s="170"/>
    </row>
    <row r="166" spans="2:6">
      <c r="B166" s="170"/>
      <c r="C166" s="170"/>
      <c r="D166" s="170"/>
      <c r="E166" s="170"/>
      <c r="F166" s="170"/>
    </row>
    <row r="167" spans="2:6">
      <c r="B167" s="170"/>
      <c r="C167" s="170"/>
      <c r="D167" s="170"/>
      <c r="E167" s="170"/>
      <c r="F167" s="170"/>
    </row>
    <row r="168" spans="2:6">
      <c r="B168" s="170"/>
      <c r="C168" s="170"/>
      <c r="D168" s="170"/>
      <c r="E168" s="170"/>
      <c r="F168" s="170"/>
    </row>
    <row r="169" spans="2:6">
      <c r="B169" s="170"/>
      <c r="C169" s="170"/>
      <c r="D169" s="170"/>
      <c r="E169" s="170"/>
      <c r="F169" s="170"/>
    </row>
    <row r="170" spans="2:6">
      <c r="B170" s="170"/>
      <c r="C170" s="170"/>
      <c r="D170" s="170"/>
      <c r="E170" s="170"/>
      <c r="F170" s="170"/>
    </row>
    <row r="171" spans="2:6">
      <c r="B171" s="170"/>
      <c r="C171" s="170"/>
      <c r="D171" s="170"/>
      <c r="E171" s="170"/>
      <c r="F171" s="170"/>
    </row>
    <row r="172" spans="2:6">
      <c r="B172" s="170"/>
      <c r="C172" s="170"/>
      <c r="D172" s="170"/>
      <c r="E172" s="170"/>
      <c r="F172" s="170"/>
    </row>
    <row r="173" spans="2:6">
      <c r="B173" s="170"/>
      <c r="C173" s="170"/>
      <c r="D173" s="170"/>
      <c r="E173" s="170"/>
      <c r="F173" s="170"/>
    </row>
    <row r="174" spans="2:6">
      <c r="B174" s="170"/>
      <c r="C174" s="170"/>
      <c r="D174" s="170"/>
      <c r="E174" s="170"/>
      <c r="F174" s="170"/>
    </row>
    <row r="175" spans="2:6">
      <c r="B175" s="170"/>
      <c r="C175" s="170"/>
      <c r="D175" s="170"/>
      <c r="E175" s="170"/>
      <c r="F175" s="170"/>
    </row>
    <row r="176" spans="2:6">
      <c r="B176" s="170"/>
      <c r="C176" s="170"/>
      <c r="D176" s="170"/>
      <c r="E176" s="170"/>
      <c r="F176" s="170"/>
    </row>
    <row r="177" spans="2:6">
      <c r="B177" s="170"/>
      <c r="C177" s="170"/>
      <c r="D177" s="170"/>
      <c r="E177" s="170"/>
      <c r="F177" s="170"/>
    </row>
    <row r="178" spans="2:6">
      <c r="B178" s="170"/>
      <c r="C178" s="170"/>
      <c r="D178" s="170"/>
      <c r="E178" s="170"/>
      <c r="F178" s="170"/>
    </row>
    <row r="179" spans="2:6">
      <c r="B179" s="170"/>
      <c r="C179" s="170"/>
      <c r="D179" s="170"/>
      <c r="E179" s="170"/>
      <c r="F179" s="170"/>
    </row>
    <row r="180" spans="2:6">
      <c r="B180" s="170"/>
      <c r="C180" s="170"/>
      <c r="D180" s="170"/>
      <c r="E180" s="170"/>
      <c r="F180" s="170"/>
    </row>
    <row r="181" spans="2:6">
      <c r="B181" s="170"/>
      <c r="C181" s="170"/>
      <c r="D181" s="170"/>
      <c r="E181" s="170"/>
      <c r="F181" s="170"/>
    </row>
    <row r="182" spans="2:6">
      <c r="B182" s="170"/>
      <c r="C182" s="170"/>
      <c r="D182" s="170"/>
      <c r="E182" s="170"/>
      <c r="F182" s="170"/>
    </row>
    <row r="183" spans="2:6">
      <c r="B183" s="170"/>
      <c r="C183" s="170"/>
      <c r="D183" s="170"/>
      <c r="E183" s="170"/>
      <c r="F183" s="170"/>
    </row>
    <row r="184" spans="2:6">
      <c r="B184" s="170"/>
      <c r="C184" s="170"/>
      <c r="D184" s="170"/>
      <c r="E184" s="170"/>
      <c r="F184" s="170"/>
    </row>
    <row r="185" spans="2:6">
      <c r="B185" s="170"/>
      <c r="C185" s="170"/>
      <c r="D185" s="170"/>
      <c r="E185" s="170"/>
      <c r="F185" s="170"/>
    </row>
    <row r="186" spans="2:6">
      <c r="B186" s="170"/>
      <c r="C186" s="170"/>
      <c r="D186" s="170"/>
      <c r="E186" s="170"/>
      <c r="F186" s="170"/>
    </row>
    <row r="187" spans="2:6">
      <c r="B187" s="170"/>
      <c r="C187" s="170"/>
      <c r="D187" s="170"/>
      <c r="E187" s="170"/>
      <c r="F187" s="170"/>
    </row>
    <row r="188" spans="2:6">
      <c r="B188" s="170"/>
      <c r="C188" s="170"/>
      <c r="D188" s="170"/>
      <c r="E188" s="170"/>
      <c r="F188" s="170"/>
    </row>
    <row r="189" spans="2:6">
      <c r="B189" s="170"/>
      <c r="C189" s="170"/>
      <c r="D189" s="170"/>
      <c r="E189" s="170"/>
      <c r="F189" s="170"/>
    </row>
    <row r="190" spans="2:6">
      <c r="B190" s="170"/>
      <c r="C190" s="170"/>
      <c r="D190" s="170"/>
      <c r="E190" s="170"/>
      <c r="F190" s="170"/>
    </row>
    <row r="191" spans="2:6">
      <c r="B191" s="170"/>
      <c r="C191" s="170"/>
      <c r="D191" s="170"/>
      <c r="E191" s="170"/>
      <c r="F191" s="170"/>
    </row>
    <row r="192" spans="2:6">
      <c r="B192" s="170"/>
      <c r="C192" s="170"/>
      <c r="D192" s="170"/>
      <c r="E192" s="170"/>
      <c r="F192" s="170"/>
    </row>
    <row r="193" spans="2:6">
      <c r="B193" s="170"/>
      <c r="C193" s="170"/>
      <c r="D193" s="170"/>
      <c r="E193" s="170"/>
      <c r="F193" s="170"/>
    </row>
    <row r="194" spans="2:6">
      <c r="B194" s="170"/>
      <c r="C194" s="170"/>
      <c r="D194" s="170"/>
      <c r="E194" s="170"/>
      <c r="F194" s="170"/>
    </row>
  </sheetData>
  <mergeCells count="10">
    <mergeCell ref="B68:F68"/>
    <mergeCell ref="B77:C77"/>
    <mergeCell ref="B83:C83"/>
    <mergeCell ref="B84:C84"/>
    <mergeCell ref="B2:F2"/>
    <mergeCell ref="F4:F5"/>
    <mergeCell ref="B6:F6"/>
    <mergeCell ref="B47:C47"/>
    <mergeCell ref="B48:F48"/>
    <mergeCell ref="B67:C67"/>
  </mergeCells>
  <hyperlinks>
    <hyperlink ref="H1" location="Índice!A1" display="Voltar ao Índice" xr:uid="{8D0EE574-F87A-477C-A21E-9035478BD42D}"/>
  </hyperlinks>
  <pageMargins left="0.7" right="0.7" top="0.75" bottom="0.75" header="0.3" footer="0.3"/>
  <pageSetup paperSize="9" scale="59" orientation="landscape" r:id="rId1"/>
  <headerFooter>
    <oddHeader>&amp;CPT
Anexo VII</oddHeader>
    <oddFooter>&amp;C&amp;P</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88D3BC-5464-49D2-97D2-6478D8166404}">
  <sheetPr>
    <pageSetUpPr fitToPage="1"/>
  </sheetPr>
  <dimension ref="B1:V21"/>
  <sheetViews>
    <sheetView showGridLines="0" zoomScale="90" zoomScaleNormal="90" zoomScalePageLayoutView="70" workbookViewId="0">
      <selection activeCell="M23" sqref="M23"/>
    </sheetView>
  </sheetViews>
  <sheetFormatPr defaultColWidth="9.140625" defaultRowHeight="14.25"/>
  <cols>
    <col min="1" max="1" width="4.7109375" style="5" customWidth="1"/>
    <col min="2" max="2" width="5.140625" style="5" customWidth="1"/>
    <col min="3" max="3" width="23.140625" style="5" customWidth="1"/>
    <col min="4" max="20" width="13.85546875" style="5" customWidth="1"/>
    <col min="21" max="21" width="9" style="5" customWidth="1"/>
    <col min="22" max="22" width="12.140625" style="5" customWidth="1"/>
    <col min="23" max="16384" width="9.140625" style="5"/>
  </cols>
  <sheetData>
    <row r="1" spans="2:22" ht="24">
      <c r="C1" s="3" t="s">
        <v>800</v>
      </c>
      <c r="V1" s="84" t="s">
        <v>922</v>
      </c>
    </row>
    <row r="2" spans="2:22" ht="18.600000000000001" customHeight="1">
      <c r="C2" s="116" t="s">
        <v>1094</v>
      </c>
      <c r="D2" s="25"/>
      <c r="E2" s="25"/>
      <c r="F2" s="25"/>
      <c r="G2" s="25"/>
      <c r="H2" s="25"/>
      <c r="I2" s="25"/>
      <c r="J2" s="25"/>
      <c r="K2" s="25"/>
      <c r="L2" s="10"/>
      <c r="M2" s="10"/>
    </row>
    <row r="3" spans="2:22" s="6" customFormat="1" ht="12.75">
      <c r="U3" s="105"/>
    </row>
    <row r="4" spans="2:22" s="106" customFormat="1" ht="20.100000000000001" customHeight="1">
      <c r="D4" s="319" t="s">
        <v>4</v>
      </c>
      <c r="E4" s="319" t="s">
        <v>5</v>
      </c>
      <c r="F4" s="319" t="s">
        <v>6</v>
      </c>
      <c r="G4" s="319" t="s">
        <v>41</v>
      </c>
      <c r="H4" s="319" t="s">
        <v>42</v>
      </c>
      <c r="I4" s="319" t="s">
        <v>97</v>
      </c>
      <c r="J4" s="319" t="s">
        <v>98</v>
      </c>
      <c r="K4" s="319" t="s">
        <v>99</v>
      </c>
      <c r="L4" s="319" t="s">
        <v>227</v>
      </c>
      <c r="M4" s="319" t="s">
        <v>228</v>
      </c>
      <c r="N4" s="319" t="s">
        <v>229</v>
      </c>
      <c r="O4" s="319" t="s">
        <v>230</v>
      </c>
      <c r="P4" s="319" t="s">
        <v>231</v>
      </c>
      <c r="Q4" s="319" t="s">
        <v>457</v>
      </c>
      <c r="R4" s="319" t="s">
        <v>458</v>
      </c>
      <c r="S4" s="319" t="s">
        <v>635</v>
      </c>
      <c r="T4" s="319" t="s">
        <v>636</v>
      </c>
      <c r="U4" s="319"/>
    </row>
    <row r="5" spans="2:22" s="546" customFormat="1" ht="24.95" customHeight="1">
      <c r="D5" s="1100" t="s">
        <v>823</v>
      </c>
      <c r="E5" s="1101"/>
      <c r="F5" s="1101"/>
      <c r="G5" s="1101"/>
      <c r="H5" s="1101"/>
      <c r="I5" s="1101" t="s">
        <v>824</v>
      </c>
      <c r="J5" s="1101"/>
      <c r="K5" s="1101"/>
      <c r="L5" s="1101"/>
      <c r="M5" s="1102" t="s">
        <v>825</v>
      </c>
      <c r="N5" s="1102"/>
      <c r="O5" s="1102"/>
      <c r="P5" s="1102"/>
      <c r="Q5" s="1101" t="s">
        <v>826</v>
      </c>
      <c r="R5" s="1101"/>
      <c r="S5" s="1101"/>
      <c r="T5" s="1103"/>
      <c r="U5" s="507"/>
    </row>
    <row r="6" spans="2:22" s="546" customFormat="1" ht="24.95" customHeight="1" thickBot="1">
      <c r="D6" s="855" t="s">
        <v>827</v>
      </c>
      <c r="E6" s="856" t="s">
        <v>828</v>
      </c>
      <c r="F6" s="856" t="s">
        <v>829</v>
      </c>
      <c r="G6" s="856" t="s">
        <v>830</v>
      </c>
      <c r="H6" s="856" t="s">
        <v>831</v>
      </c>
      <c r="I6" s="856" t="s">
        <v>832</v>
      </c>
      <c r="J6" s="856" t="s">
        <v>833</v>
      </c>
      <c r="K6" s="856" t="s">
        <v>834</v>
      </c>
      <c r="L6" s="857" t="s">
        <v>835</v>
      </c>
      <c r="M6" s="856" t="s">
        <v>832</v>
      </c>
      <c r="N6" s="856" t="s">
        <v>833</v>
      </c>
      <c r="O6" s="856" t="s">
        <v>834</v>
      </c>
      <c r="P6" s="857" t="s">
        <v>836</v>
      </c>
      <c r="Q6" s="856" t="s">
        <v>832</v>
      </c>
      <c r="R6" s="856" t="s">
        <v>833</v>
      </c>
      <c r="S6" s="856" t="s">
        <v>834</v>
      </c>
      <c r="T6" s="858" t="s">
        <v>836</v>
      </c>
      <c r="U6" s="828"/>
    </row>
    <row r="7" spans="2:22" s="106" customFormat="1" ht="20.100000000000001" customHeight="1">
      <c r="B7" s="497">
        <v>1</v>
      </c>
      <c r="C7" s="498" t="s">
        <v>812</v>
      </c>
      <c r="D7" s="500"/>
      <c r="E7" s="500"/>
      <c r="F7" s="500"/>
      <c r="G7" s="500"/>
      <c r="H7" s="500"/>
      <c r="I7" s="500"/>
      <c r="J7" s="500"/>
      <c r="K7" s="500"/>
      <c r="L7" s="500"/>
      <c r="M7" s="500"/>
      <c r="N7" s="500"/>
      <c r="O7" s="500"/>
      <c r="P7" s="500"/>
      <c r="Q7" s="500"/>
      <c r="R7" s="500"/>
      <c r="S7" s="500"/>
      <c r="T7" s="500"/>
      <c r="U7" s="502"/>
    </row>
    <row r="8" spans="2:22" s="106" customFormat="1" ht="20.100000000000001" customHeight="1">
      <c r="B8" s="130">
        <v>2</v>
      </c>
      <c r="C8" s="409" t="s">
        <v>837</v>
      </c>
      <c r="D8" s="500"/>
      <c r="E8" s="500"/>
      <c r="F8" s="500"/>
      <c r="G8" s="500"/>
      <c r="H8" s="500"/>
      <c r="I8" s="500"/>
      <c r="J8" s="500"/>
      <c r="K8" s="500"/>
      <c r="L8" s="500"/>
      <c r="M8" s="500"/>
      <c r="N8" s="500"/>
      <c r="O8" s="500"/>
      <c r="P8" s="500"/>
      <c r="Q8" s="500"/>
      <c r="R8" s="500"/>
      <c r="S8" s="500"/>
      <c r="T8" s="500"/>
      <c r="U8" s="502"/>
    </row>
    <row r="9" spans="2:22" s="106" customFormat="1" ht="20.100000000000001" customHeight="1">
      <c r="B9" s="130">
        <v>3</v>
      </c>
      <c r="C9" s="252" t="s">
        <v>838</v>
      </c>
      <c r="D9" s="500"/>
      <c r="E9" s="500"/>
      <c r="F9" s="500"/>
      <c r="G9" s="500"/>
      <c r="H9" s="500"/>
      <c r="I9" s="500"/>
      <c r="J9" s="500"/>
      <c r="K9" s="500"/>
      <c r="L9" s="500"/>
      <c r="M9" s="500"/>
      <c r="N9" s="500"/>
      <c r="O9" s="500"/>
      <c r="P9" s="500"/>
      <c r="Q9" s="500"/>
      <c r="R9" s="500"/>
      <c r="S9" s="500"/>
      <c r="T9" s="500"/>
      <c r="U9" s="502"/>
    </row>
    <row r="10" spans="2:22" s="106" customFormat="1" ht="20.100000000000001" customHeight="1">
      <c r="B10" s="130">
        <v>4</v>
      </c>
      <c r="C10" s="252" t="s">
        <v>839</v>
      </c>
      <c r="D10" s="500"/>
      <c r="E10" s="500"/>
      <c r="F10" s="500"/>
      <c r="G10" s="500"/>
      <c r="H10" s="500"/>
      <c r="I10" s="500"/>
      <c r="J10" s="500"/>
      <c r="K10" s="500"/>
      <c r="L10" s="500"/>
      <c r="M10" s="500"/>
      <c r="N10" s="500"/>
      <c r="O10" s="500"/>
      <c r="P10" s="500"/>
      <c r="Q10" s="500"/>
      <c r="R10" s="500"/>
      <c r="S10" s="500"/>
      <c r="T10" s="500"/>
      <c r="U10" s="502"/>
    </row>
    <row r="11" spans="2:22" s="106" customFormat="1" ht="20.100000000000001" customHeight="1">
      <c r="B11" s="130">
        <v>5</v>
      </c>
      <c r="C11" s="252" t="s">
        <v>840</v>
      </c>
      <c r="D11" s="500"/>
      <c r="E11" s="500"/>
      <c r="F11" s="500"/>
      <c r="G11" s="500"/>
      <c r="H11" s="500"/>
      <c r="I11" s="500"/>
      <c r="J11" s="500"/>
      <c r="K11" s="500"/>
      <c r="L11" s="500"/>
      <c r="M11" s="500"/>
      <c r="N11" s="500"/>
      <c r="O11" s="500"/>
      <c r="P11" s="500"/>
      <c r="Q11" s="500"/>
      <c r="R11" s="500"/>
      <c r="S11" s="500"/>
      <c r="T11" s="500"/>
      <c r="U11" s="502"/>
    </row>
    <row r="12" spans="2:22" s="106" customFormat="1" ht="20.100000000000001" customHeight="1">
      <c r="B12" s="130">
        <v>6</v>
      </c>
      <c r="C12" s="252" t="s">
        <v>841</v>
      </c>
      <c r="D12" s="500"/>
      <c r="E12" s="500"/>
      <c r="F12" s="500"/>
      <c r="G12" s="500"/>
      <c r="H12" s="500"/>
      <c r="I12" s="500"/>
      <c r="J12" s="500"/>
      <c r="K12" s="500"/>
      <c r="L12" s="500"/>
      <c r="M12" s="500"/>
      <c r="N12" s="500"/>
      <c r="O12" s="500"/>
      <c r="P12" s="500"/>
      <c r="Q12" s="500"/>
      <c r="R12" s="500"/>
      <c r="S12" s="500"/>
      <c r="T12" s="500"/>
      <c r="U12" s="502"/>
    </row>
    <row r="13" spans="2:22" s="106" customFormat="1" ht="20.100000000000001" customHeight="1">
      <c r="B13" s="130">
        <v>7</v>
      </c>
      <c r="C13" s="409" t="s">
        <v>840</v>
      </c>
      <c r="D13" s="500"/>
      <c r="E13" s="500"/>
      <c r="F13" s="500"/>
      <c r="G13" s="500"/>
      <c r="H13" s="500"/>
      <c r="I13" s="500"/>
      <c r="J13" s="500"/>
      <c r="K13" s="500"/>
      <c r="L13" s="500"/>
      <c r="M13" s="500"/>
      <c r="N13" s="500"/>
      <c r="O13" s="500"/>
      <c r="P13" s="500"/>
      <c r="Q13" s="500"/>
      <c r="R13" s="500"/>
      <c r="S13" s="500"/>
      <c r="T13" s="500"/>
      <c r="U13" s="502"/>
    </row>
    <row r="14" spans="2:22" s="106" customFormat="1" ht="20.100000000000001" customHeight="1">
      <c r="B14" s="130">
        <v>8</v>
      </c>
      <c r="C14" s="252" t="s">
        <v>842</v>
      </c>
      <c r="D14" s="500"/>
      <c r="E14" s="500"/>
      <c r="F14" s="500"/>
      <c r="G14" s="500"/>
      <c r="H14" s="500"/>
      <c r="I14" s="500"/>
      <c r="J14" s="500"/>
      <c r="K14" s="500"/>
      <c r="L14" s="500"/>
      <c r="M14" s="500"/>
      <c r="N14" s="500"/>
      <c r="O14" s="500"/>
      <c r="P14" s="500"/>
      <c r="Q14" s="500"/>
      <c r="R14" s="500"/>
      <c r="S14" s="500"/>
      <c r="T14" s="500"/>
      <c r="U14" s="502"/>
    </row>
    <row r="15" spans="2:22" s="106" customFormat="1" ht="20.100000000000001" customHeight="1">
      <c r="B15" s="130">
        <v>9</v>
      </c>
      <c r="C15" s="252" t="s">
        <v>843</v>
      </c>
      <c r="D15" s="500"/>
      <c r="E15" s="500">
        <f>E16</f>
        <v>879473.78229</v>
      </c>
      <c r="F15" s="500"/>
      <c r="G15" s="500"/>
      <c r="H15" s="500">
        <f>H16</f>
        <v>8672.6620399999993</v>
      </c>
      <c r="I15" s="500">
        <f>E15+H15</f>
        <v>888146.44432999997</v>
      </c>
      <c r="J15" s="500"/>
      <c r="K15" s="500"/>
      <c r="L15" s="500"/>
      <c r="M15" s="500">
        <v>284451.99689999997</v>
      </c>
      <c r="N15" s="500"/>
      <c r="O15" s="500"/>
      <c r="P15" s="500"/>
      <c r="Q15" s="500">
        <f>M15*8%</f>
        <v>22756.159752</v>
      </c>
      <c r="R15" s="500"/>
      <c r="S15" s="500"/>
      <c r="T15" s="500"/>
      <c r="U15" s="502"/>
    </row>
    <row r="16" spans="2:22" s="106" customFormat="1" ht="20.100000000000001" customHeight="1">
      <c r="B16" s="130">
        <v>10</v>
      </c>
      <c r="C16" s="252" t="s">
        <v>838</v>
      </c>
      <c r="D16" s="500"/>
      <c r="E16" s="500">
        <f>E18</f>
        <v>879473.78229</v>
      </c>
      <c r="F16" s="500"/>
      <c r="G16" s="500"/>
      <c r="H16" s="500">
        <f>H18</f>
        <v>8672.6620399999993</v>
      </c>
      <c r="I16" s="500">
        <f t="shared" ref="I16:I18" si="0">E16+H16</f>
        <v>888146.44432999997</v>
      </c>
      <c r="J16" s="500"/>
      <c r="K16" s="500"/>
      <c r="L16" s="500"/>
      <c r="M16" s="500">
        <v>284451.99689999997</v>
      </c>
      <c r="N16" s="500"/>
      <c r="O16" s="500"/>
      <c r="P16" s="500"/>
      <c r="Q16" s="500">
        <f t="shared" ref="Q16:Q18" si="1">M16*8%</f>
        <v>22756.159752</v>
      </c>
      <c r="R16" s="500"/>
      <c r="S16" s="500"/>
      <c r="T16" s="500"/>
      <c r="U16" s="502"/>
    </row>
    <row r="17" spans="2:21" s="106" customFormat="1" ht="20.100000000000001" customHeight="1">
      <c r="B17" s="130">
        <v>11</v>
      </c>
      <c r="C17" s="252" t="s">
        <v>844</v>
      </c>
      <c r="D17" s="500"/>
      <c r="E17" s="500"/>
      <c r="F17" s="500"/>
      <c r="G17" s="500"/>
      <c r="H17" s="500"/>
      <c r="I17" s="500">
        <f t="shared" si="0"/>
        <v>0</v>
      </c>
      <c r="J17" s="500"/>
      <c r="K17" s="500"/>
      <c r="L17" s="500"/>
      <c r="M17" s="500"/>
      <c r="N17" s="500"/>
      <c r="O17" s="500"/>
      <c r="P17" s="500"/>
      <c r="Q17" s="500"/>
      <c r="R17" s="500"/>
      <c r="S17" s="500"/>
      <c r="T17" s="500"/>
      <c r="U17" s="502"/>
    </row>
    <row r="18" spans="2:21" s="106" customFormat="1" ht="20.100000000000001" customHeight="1">
      <c r="B18" s="130">
        <v>12</v>
      </c>
      <c r="C18" s="252" t="s">
        <v>841</v>
      </c>
      <c r="D18" s="500"/>
      <c r="E18" s="500">
        <v>879473.78229</v>
      </c>
      <c r="F18" s="500"/>
      <c r="G18" s="500"/>
      <c r="H18" s="500">
        <v>8672.6620399999993</v>
      </c>
      <c r="I18" s="500">
        <f t="shared" si="0"/>
        <v>888146.44432999997</v>
      </c>
      <c r="J18" s="500"/>
      <c r="K18" s="500"/>
      <c r="L18" s="500"/>
      <c r="M18" s="500">
        <v>284451.99689999997</v>
      </c>
      <c r="N18" s="500"/>
      <c r="O18" s="500"/>
      <c r="P18" s="500"/>
      <c r="Q18" s="500">
        <f t="shared" si="1"/>
        <v>22756.159752</v>
      </c>
      <c r="R18" s="500"/>
      <c r="S18" s="500"/>
      <c r="T18" s="500"/>
      <c r="U18" s="502"/>
    </row>
    <row r="19" spans="2:21" s="106" customFormat="1" ht="20.100000000000001" customHeight="1" thickBot="1">
      <c r="B19" s="491">
        <v>13</v>
      </c>
      <c r="C19" s="391" t="s">
        <v>842</v>
      </c>
      <c r="D19" s="505"/>
      <c r="E19" s="505"/>
      <c r="F19" s="505"/>
      <c r="G19" s="505"/>
      <c r="H19" s="505"/>
      <c r="I19" s="505"/>
      <c r="J19" s="505"/>
      <c r="K19" s="505"/>
      <c r="L19" s="505"/>
      <c r="M19" s="505"/>
      <c r="N19" s="505"/>
      <c r="O19" s="505"/>
      <c r="P19" s="505"/>
      <c r="Q19" s="505"/>
      <c r="R19" s="505"/>
      <c r="S19" s="505"/>
      <c r="T19" s="505"/>
      <c r="U19" s="502"/>
    </row>
    <row r="21" spans="2:21" ht="13.5" customHeight="1"/>
  </sheetData>
  <mergeCells count="4">
    <mergeCell ref="D5:H5"/>
    <mergeCell ref="I5:L5"/>
    <mergeCell ref="M5:P5"/>
    <mergeCell ref="Q5:T5"/>
  </mergeCells>
  <hyperlinks>
    <hyperlink ref="V1" location="Índice!A1" display="Voltar ao Índice" xr:uid="{86639D4C-5FC1-48CE-BEF0-BD16C701C87C}"/>
  </hyperlinks>
  <pageMargins left="0.70866141732283472" right="0.70866141732283472" top="0.74803149606299213" bottom="0.74803149606299213" header="0.31496062992125984" footer="0.31496062992125984"/>
  <pageSetup paperSize="9" scale="50" orientation="landscape" cellComments="asDisplayed" r:id="rId1"/>
  <headerFooter>
    <oddHeader>&amp;CPT
Anexo XXVII</oddHeader>
    <oddFooter>&amp;C&amp;P</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38A947-B177-4393-804C-2400E86C175D}">
  <sheetPr>
    <pageSetUpPr fitToPage="1"/>
  </sheetPr>
  <dimension ref="B1:V21"/>
  <sheetViews>
    <sheetView showGridLines="0" zoomScale="90" zoomScaleNormal="90" zoomScalePageLayoutView="70" workbookViewId="0">
      <selection activeCell="M23" sqref="M23"/>
    </sheetView>
  </sheetViews>
  <sheetFormatPr defaultColWidth="9.140625" defaultRowHeight="14.25"/>
  <cols>
    <col min="1" max="1" width="4.7109375" style="5" customWidth="1"/>
    <col min="2" max="2" width="4.5703125" style="5" customWidth="1"/>
    <col min="3" max="3" width="21" style="5" customWidth="1"/>
    <col min="4" max="20" width="14.5703125" style="5" customWidth="1"/>
    <col min="21" max="21" width="5.5703125" style="5" customWidth="1"/>
    <col min="22" max="22" width="11.85546875" style="5" customWidth="1"/>
    <col min="23" max="16384" width="9.140625" style="5"/>
  </cols>
  <sheetData>
    <row r="1" spans="2:22" ht="24">
      <c r="C1" s="3" t="s">
        <v>801</v>
      </c>
      <c r="D1" s="8"/>
      <c r="E1" s="8"/>
      <c r="F1" s="8"/>
      <c r="G1" s="8"/>
      <c r="H1" s="8"/>
      <c r="I1" s="8"/>
      <c r="J1" s="8"/>
      <c r="K1" s="8"/>
      <c r="V1" s="84" t="s">
        <v>922</v>
      </c>
    </row>
    <row r="2" spans="2:22">
      <c r="C2" s="116" t="s">
        <v>1094</v>
      </c>
    </row>
    <row r="3" spans="2:22" s="220" customFormat="1"/>
    <row r="4" spans="2:22" s="106" customFormat="1" ht="20.100000000000001" customHeight="1">
      <c r="D4" s="319" t="s">
        <v>4</v>
      </c>
      <c r="E4" s="319" t="s">
        <v>5</v>
      </c>
      <c r="F4" s="319" t="s">
        <v>6</v>
      </c>
      <c r="G4" s="319" t="s">
        <v>41</v>
      </c>
      <c r="H4" s="319" t="s">
        <v>42</v>
      </c>
      <c r="I4" s="319" t="s">
        <v>97</v>
      </c>
      <c r="J4" s="319" t="s">
        <v>98</v>
      </c>
      <c r="K4" s="319" t="s">
        <v>99</v>
      </c>
      <c r="L4" s="319" t="s">
        <v>227</v>
      </c>
      <c r="M4" s="319" t="s">
        <v>228</v>
      </c>
      <c r="N4" s="319" t="s">
        <v>229</v>
      </c>
      <c r="O4" s="319" t="s">
        <v>230</v>
      </c>
      <c r="P4" s="319" t="s">
        <v>231</v>
      </c>
      <c r="Q4" s="319" t="s">
        <v>457</v>
      </c>
      <c r="R4" s="319" t="s">
        <v>458</v>
      </c>
      <c r="S4" s="319" t="s">
        <v>635</v>
      </c>
      <c r="T4" s="319" t="s">
        <v>636</v>
      </c>
      <c r="U4" s="319"/>
    </row>
    <row r="5" spans="2:22" s="368" customFormat="1" ht="24.95" customHeight="1">
      <c r="B5" s="821"/>
      <c r="C5" s="821"/>
      <c r="D5" s="1104" t="s">
        <v>823</v>
      </c>
      <c r="E5" s="1098"/>
      <c r="F5" s="1098"/>
      <c r="G5" s="1098"/>
      <c r="H5" s="1098"/>
      <c r="I5" s="1098" t="s">
        <v>824</v>
      </c>
      <c r="J5" s="1098"/>
      <c r="K5" s="1098"/>
      <c r="L5" s="1098"/>
      <c r="M5" s="1105" t="s">
        <v>845</v>
      </c>
      <c r="N5" s="1105"/>
      <c r="O5" s="1105"/>
      <c r="P5" s="1105"/>
      <c r="Q5" s="1098" t="s">
        <v>826</v>
      </c>
      <c r="R5" s="1098"/>
      <c r="S5" s="1098"/>
      <c r="T5" s="1106"/>
      <c r="U5" s="820"/>
    </row>
    <row r="6" spans="2:22" s="368" customFormat="1" ht="24.95" customHeight="1" thickBot="1">
      <c r="B6" s="376"/>
      <c r="C6" s="376"/>
      <c r="D6" s="859" t="s">
        <v>827</v>
      </c>
      <c r="E6" s="860" t="s">
        <v>828</v>
      </c>
      <c r="F6" s="860" t="s">
        <v>829</v>
      </c>
      <c r="G6" s="860" t="s">
        <v>830</v>
      </c>
      <c r="H6" s="860" t="s">
        <v>846</v>
      </c>
      <c r="I6" s="860" t="s">
        <v>832</v>
      </c>
      <c r="J6" s="860" t="s">
        <v>833</v>
      </c>
      <c r="K6" s="860" t="s">
        <v>834</v>
      </c>
      <c r="L6" s="861" t="s">
        <v>835</v>
      </c>
      <c r="M6" s="860" t="s">
        <v>832</v>
      </c>
      <c r="N6" s="860" t="s">
        <v>833</v>
      </c>
      <c r="O6" s="860" t="s">
        <v>834</v>
      </c>
      <c r="P6" s="861" t="s">
        <v>835</v>
      </c>
      <c r="Q6" s="860" t="s">
        <v>832</v>
      </c>
      <c r="R6" s="860" t="s">
        <v>833</v>
      </c>
      <c r="S6" s="860" t="s">
        <v>834</v>
      </c>
      <c r="T6" s="862" t="s">
        <v>835</v>
      </c>
      <c r="U6" s="504"/>
    </row>
    <row r="7" spans="2:22" s="195" customFormat="1" ht="20.100000000000001" customHeight="1">
      <c r="B7" s="497">
        <v>1</v>
      </c>
      <c r="C7" s="498" t="s">
        <v>812</v>
      </c>
      <c r="D7" s="500"/>
      <c r="E7" s="500"/>
      <c r="F7" s="500"/>
      <c r="G7" s="500"/>
      <c r="H7" s="500"/>
      <c r="I7" s="500"/>
      <c r="J7" s="500"/>
      <c r="K7" s="500"/>
      <c r="L7" s="500"/>
      <c r="M7" s="500"/>
      <c r="N7" s="500"/>
      <c r="O7" s="500"/>
      <c r="P7" s="500"/>
      <c r="Q7" s="500"/>
      <c r="R7" s="500"/>
      <c r="S7" s="500"/>
      <c r="T7" s="500"/>
      <c r="U7" s="503"/>
    </row>
    <row r="8" spans="2:22" s="195" customFormat="1" ht="20.100000000000001" customHeight="1">
      <c r="B8" s="130">
        <v>2</v>
      </c>
      <c r="C8" s="409" t="s">
        <v>847</v>
      </c>
      <c r="D8" s="500"/>
      <c r="E8" s="500"/>
      <c r="F8" s="500"/>
      <c r="G8" s="500"/>
      <c r="H8" s="1010">
        <f>H9</f>
        <v>100.5</v>
      </c>
      <c r="I8" s="500"/>
      <c r="J8" s="1010">
        <f>H8</f>
        <v>100.5</v>
      </c>
      <c r="K8" s="500"/>
      <c r="L8" s="500"/>
      <c r="M8" s="500"/>
      <c r="N8" s="500">
        <v>1256.25</v>
      </c>
      <c r="O8" s="500"/>
      <c r="P8" s="500"/>
      <c r="Q8" s="500"/>
      <c r="R8" s="1010">
        <f>N8*8%</f>
        <v>100.5</v>
      </c>
      <c r="S8" s="500"/>
      <c r="T8" s="500"/>
      <c r="U8" s="503"/>
    </row>
    <row r="9" spans="2:22" s="195" customFormat="1" ht="20.100000000000001" customHeight="1">
      <c r="B9" s="130">
        <v>3</v>
      </c>
      <c r="C9" s="252" t="s">
        <v>838</v>
      </c>
      <c r="D9" s="500"/>
      <c r="E9" s="500"/>
      <c r="F9" s="500"/>
      <c r="G9" s="500"/>
      <c r="H9" s="1010">
        <f>H10</f>
        <v>100.5</v>
      </c>
      <c r="I9" s="500"/>
      <c r="J9" s="1010">
        <f t="shared" ref="J9:J10" si="0">H9</f>
        <v>100.5</v>
      </c>
      <c r="K9" s="500"/>
      <c r="L9" s="500"/>
      <c r="M9" s="500"/>
      <c r="N9" s="500">
        <v>1256.25</v>
      </c>
      <c r="O9" s="500"/>
      <c r="P9" s="500"/>
      <c r="Q9" s="500"/>
      <c r="R9" s="1010">
        <f t="shared" ref="R9:R10" si="1">N9*8%</f>
        <v>100.5</v>
      </c>
      <c r="S9" s="500"/>
      <c r="T9" s="500"/>
      <c r="U9" s="503"/>
    </row>
    <row r="10" spans="2:22" s="195" customFormat="1" ht="20.100000000000001" customHeight="1">
      <c r="B10" s="130">
        <v>4</v>
      </c>
      <c r="C10" s="252" t="s">
        <v>844</v>
      </c>
      <c r="D10" s="500"/>
      <c r="E10" s="500"/>
      <c r="F10" s="500"/>
      <c r="G10" s="500"/>
      <c r="H10" s="1010">
        <v>100.5</v>
      </c>
      <c r="I10" s="500"/>
      <c r="J10" s="1010">
        <f t="shared" si="0"/>
        <v>100.5</v>
      </c>
      <c r="K10" s="500"/>
      <c r="L10" s="500"/>
      <c r="M10" s="500"/>
      <c r="N10" s="500">
        <v>1256.25</v>
      </c>
      <c r="O10" s="500"/>
      <c r="P10" s="500"/>
      <c r="Q10" s="500"/>
      <c r="R10" s="1010">
        <f t="shared" si="1"/>
        <v>100.5</v>
      </c>
      <c r="S10" s="500"/>
      <c r="T10" s="500"/>
      <c r="U10" s="503"/>
    </row>
    <row r="11" spans="2:22" s="195" customFormat="1" ht="20.100000000000001" customHeight="1">
      <c r="B11" s="130">
        <v>5</v>
      </c>
      <c r="C11" s="252" t="s">
        <v>840</v>
      </c>
      <c r="D11" s="500"/>
      <c r="E11" s="500"/>
      <c r="F11" s="500"/>
      <c r="G11" s="500"/>
      <c r="H11" s="500"/>
      <c r="I11" s="500"/>
      <c r="J11" s="500"/>
      <c r="K11" s="500"/>
      <c r="L11" s="500"/>
      <c r="M11" s="500"/>
      <c r="N11" s="500"/>
      <c r="O11" s="500"/>
      <c r="P11" s="500"/>
      <c r="Q11" s="500"/>
      <c r="R11" s="500"/>
      <c r="S11" s="500"/>
      <c r="T11" s="500"/>
      <c r="U11" s="503"/>
    </row>
    <row r="12" spans="2:22" s="195" customFormat="1" ht="20.100000000000001" customHeight="1">
      <c r="B12" s="130">
        <v>6</v>
      </c>
      <c r="C12" s="252" t="s">
        <v>841</v>
      </c>
      <c r="D12" s="500"/>
      <c r="E12" s="500"/>
      <c r="F12" s="500"/>
      <c r="G12" s="500"/>
      <c r="H12" s="500"/>
      <c r="I12" s="500"/>
      <c r="J12" s="500"/>
      <c r="K12" s="500"/>
      <c r="L12" s="500"/>
      <c r="M12" s="500"/>
      <c r="N12" s="500"/>
      <c r="O12" s="500"/>
      <c r="P12" s="500"/>
      <c r="Q12" s="500"/>
      <c r="R12" s="500"/>
      <c r="S12" s="500"/>
      <c r="T12" s="500"/>
      <c r="U12" s="503"/>
    </row>
    <row r="13" spans="2:22" s="195" customFormat="1" ht="20.100000000000001" customHeight="1">
      <c r="B13" s="130">
        <v>7</v>
      </c>
      <c r="C13" s="409" t="s">
        <v>840</v>
      </c>
      <c r="D13" s="500"/>
      <c r="E13" s="500"/>
      <c r="F13" s="500"/>
      <c r="G13" s="500"/>
      <c r="H13" s="500"/>
      <c r="I13" s="500"/>
      <c r="J13" s="500"/>
      <c r="K13" s="500"/>
      <c r="L13" s="500"/>
      <c r="M13" s="500"/>
      <c r="N13" s="500"/>
      <c r="O13" s="500"/>
      <c r="P13" s="500"/>
      <c r="Q13" s="500"/>
      <c r="R13" s="500"/>
      <c r="S13" s="500"/>
      <c r="T13" s="500"/>
      <c r="U13" s="503"/>
    </row>
    <row r="14" spans="2:22" s="195" customFormat="1" ht="20.100000000000001" customHeight="1">
      <c r="B14" s="130">
        <v>8</v>
      </c>
      <c r="C14" s="252" t="s">
        <v>842</v>
      </c>
      <c r="D14" s="500"/>
      <c r="E14" s="500"/>
      <c r="F14" s="500"/>
      <c r="G14" s="500"/>
      <c r="H14" s="500"/>
      <c r="I14" s="500"/>
      <c r="J14" s="500"/>
      <c r="K14" s="500"/>
      <c r="L14" s="500"/>
      <c r="M14" s="500"/>
      <c r="N14" s="500"/>
      <c r="O14" s="500"/>
      <c r="P14" s="500"/>
      <c r="Q14" s="500"/>
      <c r="R14" s="500"/>
      <c r="S14" s="500"/>
      <c r="T14" s="500"/>
      <c r="U14" s="503"/>
    </row>
    <row r="15" spans="2:22" s="195" customFormat="1" ht="20.100000000000001" customHeight="1">
      <c r="B15" s="130">
        <v>9</v>
      </c>
      <c r="C15" s="252" t="s">
        <v>848</v>
      </c>
      <c r="D15" s="500"/>
      <c r="E15" s="500"/>
      <c r="F15" s="500"/>
      <c r="G15" s="500"/>
      <c r="H15" s="500"/>
      <c r="I15" s="500"/>
      <c r="J15" s="500"/>
      <c r="K15" s="500"/>
      <c r="L15" s="500"/>
      <c r="M15" s="500"/>
      <c r="N15" s="500"/>
      <c r="O15" s="500"/>
      <c r="P15" s="500"/>
      <c r="Q15" s="500"/>
      <c r="R15" s="500"/>
      <c r="S15" s="500"/>
      <c r="T15" s="500"/>
      <c r="U15" s="503"/>
    </row>
    <row r="16" spans="2:22" s="195" customFormat="1" ht="20.100000000000001" customHeight="1">
      <c r="B16" s="130">
        <v>10</v>
      </c>
      <c r="C16" s="252" t="s">
        <v>838</v>
      </c>
      <c r="D16" s="500"/>
      <c r="E16" s="500"/>
      <c r="F16" s="500"/>
      <c r="G16" s="500"/>
      <c r="H16" s="500"/>
      <c r="I16" s="500"/>
      <c r="J16" s="500"/>
      <c r="K16" s="500"/>
      <c r="L16" s="500"/>
      <c r="M16" s="500"/>
      <c r="N16" s="500"/>
      <c r="O16" s="500"/>
      <c r="P16" s="500"/>
      <c r="Q16" s="500"/>
      <c r="R16" s="500"/>
      <c r="S16" s="500"/>
      <c r="T16" s="500"/>
      <c r="U16" s="503"/>
    </row>
    <row r="17" spans="2:21" s="195" customFormat="1" ht="20.100000000000001" customHeight="1">
      <c r="B17" s="130">
        <v>11</v>
      </c>
      <c r="C17" s="252" t="s">
        <v>844</v>
      </c>
      <c r="D17" s="500"/>
      <c r="E17" s="500"/>
      <c r="F17" s="500"/>
      <c r="G17" s="500"/>
      <c r="H17" s="500"/>
      <c r="I17" s="500"/>
      <c r="J17" s="500"/>
      <c r="K17" s="500"/>
      <c r="L17" s="500"/>
      <c r="M17" s="500"/>
      <c r="N17" s="500"/>
      <c r="O17" s="500"/>
      <c r="P17" s="500"/>
      <c r="Q17" s="500"/>
      <c r="R17" s="500"/>
      <c r="S17" s="500"/>
      <c r="T17" s="500"/>
      <c r="U17" s="503"/>
    </row>
    <row r="18" spans="2:21" s="195" customFormat="1" ht="20.100000000000001" customHeight="1">
      <c r="B18" s="130">
        <v>12</v>
      </c>
      <c r="C18" s="252" t="s">
        <v>841</v>
      </c>
      <c r="D18" s="500"/>
      <c r="E18" s="500"/>
      <c r="F18" s="500"/>
      <c r="G18" s="500"/>
      <c r="H18" s="500"/>
      <c r="I18" s="500"/>
      <c r="J18" s="500"/>
      <c r="K18" s="500"/>
      <c r="L18" s="500"/>
      <c r="M18" s="500"/>
      <c r="N18" s="500"/>
      <c r="O18" s="500"/>
      <c r="P18" s="500"/>
      <c r="Q18" s="500"/>
      <c r="R18" s="500"/>
      <c r="S18" s="500"/>
      <c r="T18" s="500"/>
      <c r="U18" s="503"/>
    </row>
    <row r="19" spans="2:21" s="195" customFormat="1" ht="20.100000000000001" customHeight="1" thickBot="1">
      <c r="B19" s="491">
        <v>13</v>
      </c>
      <c r="C19" s="391" t="s">
        <v>842</v>
      </c>
      <c r="D19" s="505"/>
      <c r="E19" s="505"/>
      <c r="F19" s="505"/>
      <c r="G19" s="505"/>
      <c r="H19" s="505"/>
      <c r="I19" s="505"/>
      <c r="J19" s="505"/>
      <c r="K19" s="505"/>
      <c r="L19" s="505"/>
      <c r="M19" s="505"/>
      <c r="N19" s="505"/>
      <c r="O19" s="505"/>
      <c r="P19" s="505"/>
      <c r="Q19" s="505"/>
      <c r="R19" s="505"/>
      <c r="S19" s="505"/>
      <c r="T19" s="505"/>
      <c r="U19" s="503"/>
    </row>
    <row r="20" spans="2:21" s="6" customFormat="1" ht="12.75">
      <c r="U20" s="105"/>
    </row>
    <row r="21" spans="2:21" s="6" customFormat="1" ht="12.75">
      <c r="U21" s="105"/>
    </row>
  </sheetData>
  <mergeCells count="4">
    <mergeCell ref="D5:H5"/>
    <mergeCell ref="I5:L5"/>
    <mergeCell ref="M5:P5"/>
    <mergeCell ref="Q5:T5"/>
  </mergeCells>
  <hyperlinks>
    <hyperlink ref="V1" location="Índice!A1" display="Voltar ao Índice" xr:uid="{374E8213-FC40-4846-900F-5BDE2C75D6DE}"/>
  </hyperlinks>
  <pageMargins left="0.70866141732283472" right="0.70866141732283472" top="0.74803149606299213" bottom="0.74803149606299213" header="0.31496062992125984" footer="0.31496062992125984"/>
  <pageSetup paperSize="9" scale="53" orientation="landscape" cellComments="asDisplayed" r:id="rId1"/>
  <headerFooter>
    <oddHeader>&amp;CPT
Anexo XXVII</oddHeader>
    <oddFooter>&amp;C&amp;P</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5351F6-91B0-4721-B4A7-68986FB57AB0}">
  <sheetPr>
    <pageSetUpPr fitToPage="1"/>
  </sheetPr>
  <dimension ref="B1:I20"/>
  <sheetViews>
    <sheetView showGridLines="0" zoomScale="90" zoomScaleNormal="90" zoomScalePageLayoutView="70" workbookViewId="0">
      <selection activeCell="M23" sqref="M23"/>
    </sheetView>
  </sheetViews>
  <sheetFormatPr defaultColWidth="9.140625" defaultRowHeight="14.25"/>
  <cols>
    <col min="1" max="1" width="4.7109375" style="5" customWidth="1"/>
    <col min="2" max="2" width="5.7109375" style="5" customWidth="1"/>
    <col min="3" max="3" width="45.5703125" style="5" customWidth="1"/>
    <col min="4" max="4" width="32.140625" style="5" customWidth="1"/>
    <col min="5" max="5" width="35.42578125" style="5" customWidth="1"/>
    <col min="6" max="6" width="49.28515625" style="5" customWidth="1"/>
    <col min="7" max="7" width="9.140625" style="5" customWidth="1"/>
    <col min="8" max="8" width="7.28515625" style="5" customWidth="1"/>
    <col min="9" max="9" width="14.7109375" style="5" customWidth="1"/>
    <col min="10" max="16384" width="9.140625" style="5"/>
  </cols>
  <sheetData>
    <row r="1" spans="2:9" ht="18">
      <c r="B1" s="1"/>
      <c r="C1" s="3" t="s">
        <v>802</v>
      </c>
      <c r="D1" s="39"/>
      <c r="E1" s="39"/>
      <c r="F1" s="39"/>
      <c r="G1" s="39"/>
      <c r="H1" s="39"/>
    </row>
    <row r="2" spans="2:9" ht="15">
      <c r="C2" s="116" t="s">
        <v>1094</v>
      </c>
      <c r="D2" s="40"/>
      <c r="E2" s="40"/>
      <c r="F2" s="40"/>
      <c r="G2" s="40"/>
      <c r="H2" s="40"/>
    </row>
    <row r="3" spans="2:9">
      <c r="I3" s="84" t="s">
        <v>922</v>
      </c>
    </row>
    <row r="4" spans="2:9" s="106" customFormat="1" ht="20.100000000000001" customHeight="1" thickBot="1">
      <c r="B4" s="1074" t="s">
        <v>21</v>
      </c>
      <c r="C4" s="1075"/>
      <c r="D4" s="319" t="s">
        <v>4</v>
      </c>
      <c r="E4" s="319" t="s">
        <v>5</v>
      </c>
      <c r="F4" s="319" t="s">
        <v>6</v>
      </c>
      <c r="G4" s="506"/>
      <c r="H4" s="506"/>
    </row>
    <row r="5" spans="2:9" s="106" customFormat="1" ht="20.100000000000001" customHeight="1">
      <c r="B5" s="376"/>
      <c r="C5" s="376"/>
      <c r="D5" s="1107" t="s">
        <v>849</v>
      </c>
      <c r="E5" s="1107"/>
      <c r="F5" s="1107"/>
      <c r="G5" s="506"/>
      <c r="H5" s="506"/>
    </row>
    <row r="6" spans="2:9" s="106" customFormat="1" ht="20.100000000000001" customHeight="1">
      <c r="B6" s="376"/>
      <c r="C6" s="376"/>
      <c r="D6" s="1108" t="s">
        <v>850</v>
      </c>
      <c r="E6" s="1108"/>
      <c r="F6" s="1065" t="s">
        <v>851</v>
      </c>
      <c r="G6" s="228"/>
      <c r="H6" s="228"/>
    </row>
    <row r="7" spans="2:9" s="106" customFormat="1" ht="20.100000000000001" customHeight="1">
      <c r="B7" s="376"/>
      <c r="C7" s="376"/>
      <c r="D7" s="482"/>
      <c r="E7" s="482" t="s">
        <v>852</v>
      </c>
      <c r="F7" s="1070"/>
      <c r="G7" s="228"/>
      <c r="H7" s="228"/>
    </row>
    <row r="8" spans="2:9" s="106" customFormat="1" ht="20.100000000000001" customHeight="1">
      <c r="B8" s="485">
        <v>1</v>
      </c>
      <c r="C8" s="486" t="s">
        <v>812</v>
      </c>
      <c r="D8" s="508"/>
      <c r="E8" s="508"/>
      <c r="F8" s="509"/>
      <c r="G8" s="376"/>
      <c r="H8" s="819"/>
    </row>
    <row r="9" spans="2:9" s="106" customFormat="1" ht="20.100000000000001" customHeight="1">
      <c r="B9" s="130">
        <v>2</v>
      </c>
      <c r="C9" s="487" t="s">
        <v>813</v>
      </c>
      <c r="D9" s="510"/>
      <c r="E9" s="510"/>
      <c r="F9" s="510"/>
      <c r="G9" s="319"/>
      <c r="H9" s="818"/>
    </row>
    <row r="10" spans="2:9" s="106" customFormat="1" ht="20.100000000000001" customHeight="1">
      <c r="B10" s="130">
        <v>3</v>
      </c>
      <c r="C10" s="490" t="s">
        <v>814</v>
      </c>
      <c r="D10" s="483"/>
      <c r="E10" s="483"/>
      <c r="F10" s="483"/>
      <c r="H10" s="814"/>
    </row>
    <row r="11" spans="2:9" s="106" customFormat="1" ht="20.100000000000001" customHeight="1">
      <c r="B11" s="130">
        <v>4</v>
      </c>
      <c r="C11" s="490" t="s">
        <v>815</v>
      </c>
      <c r="D11" s="483"/>
      <c r="E11" s="483"/>
      <c r="F11" s="483"/>
      <c r="H11" s="814"/>
    </row>
    <row r="12" spans="2:9" s="106" customFormat="1" ht="20.100000000000001" customHeight="1">
      <c r="B12" s="130">
        <v>5</v>
      </c>
      <c r="C12" s="490" t="s">
        <v>816</v>
      </c>
      <c r="D12" s="483"/>
      <c r="E12" s="483"/>
      <c r="F12" s="483"/>
      <c r="H12" s="814"/>
    </row>
    <row r="13" spans="2:9" s="106" customFormat="1" ht="20.100000000000001" customHeight="1">
      <c r="B13" s="130">
        <v>6</v>
      </c>
      <c r="C13" s="490" t="s">
        <v>817</v>
      </c>
      <c r="D13" s="483"/>
      <c r="E13" s="483"/>
      <c r="F13" s="483"/>
      <c r="H13" s="814"/>
    </row>
    <row r="14" spans="2:9" s="106" customFormat="1" ht="20.100000000000001" customHeight="1">
      <c r="B14" s="130">
        <v>7</v>
      </c>
      <c r="C14" s="487" t="s">
        <v>818</v>
      </c>
      <c r="D14" s="510"/>
      <c r="E14" s="510"/>
      <c r="F14" s="510"/>
      <c r="G14" s="319"/>
      <c r="H14" s="818"/>
    </row>
    <row r="15" spans="2:9" s="106" customFormat="1" ht="20.100000000000001" customHeight="1">
      <c r="B15" s="130">
        <v>8</v>
      </c>
      <c r="C15" s="490" t="s">
        <v>819</v>
      </c>
      <c r="D15" s="483"/>
      <c r="E15" s="483"/>
      <c r="F15" s="483"/>
      <c r="H15" s="814"/>
    </row>
    <row r="16" spans="2:9" s="106" customFormat="1" ht="20.100000000000001" customHeight="1">
      <c r="B16" s="130">
        <v>9</v>
      </c>
      <c r="C16" s="490" t="s">
        <v>820</v>
      </c>
      <c r="D16" s="483"/>
      <c r="E16" s="483"/>
      <c r="F16" s="483"/>
      <c r="H16" s="814"/>
    </row>
    <row r="17" spans="2:8" s="106" customFormat="1" ht="20.100000000000001" customHeight="1">
      <c r="B17" s="130">
        <v>10</v>
      </c>
      <c r="C17" s="490" t="s">
        <v>821</v>
      </c>
      <c r="D17" s="483"/>
      <c r="E17" s="483"/>
      <c r="F17" s="483"/>
      <c r="H17" s="814"/>
    </row>
    <row r="18" spans="2:8" s="106" customFormat="1" ht="20.100000000000001" customHeight="1">
      <c r="B18" s="130">
        <v>11</v>
      </c>
      <c r="C18" s="490" t="s">
        <v>822</v>
      </c>
      <c r="D18" s="483"/>
      <c r="E18" s="483"/>
      <c r="F18" s="483"/>
      <c r="H18" s="814"/>
    </row>
    <row r="19" spans="2:8" s="106" customFormat="1" ht="20.100000000000001" customHeight="1" thickBot="1">
      <c r="B19" s="491">
        <v>12</v>
      </c>
      <c r="C19" s="492" t="s">
        <v>817</v>
      </c>
      <c r="D19" s="484"/>
      <c r="E19" s="484"/>
      <c r="F19" s="484"/>
      <c r="H19" s="814"/>
    </row>
    <row r="20" spans="2:8" s="6" customFormat="1" ht="12.75">
      <c r="G20" s="90"/>
      <c r="H20" s="105"/>
    </row>
  </sheetData>
  <mergeCells count="4">
    <mergeCell ref="D5:F5"/>
    <mergeCell ref="D6:E6"/>
    <mergeCell ref="F6:F7"/>
    <mergeCell ref="B4:C4"/>
  </mergeCells>
  <hyperlinks>
    <hyperlink ref="I3" location="Índice!A1" display="Voltar ao Índice" xr:uid="{7A451C54-E3FE-49ED-818B-487F721647A4}"/>
  </hyperlinks>
  <pageMargins left="0.70866141732283472" right="0.70866141732283472" top="0.74803149606299213" bottom="0.74803149606299213" header="0.31496062992125984" footer="0.31496062992125984"/>
  <pageSetup paperSize="9" scale="69" orientation="landscape" r:id="rId1"/>
  <headerFooter>
    <oddHeader>&amp;CPT
Anexo XXVII</oddHeader>
    <oddFooter>&amp;C&amp;P</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1156FE-0360-465C-8561-58BC5D20F69A}">
  <sheetPr>
    <pageSetUpPr fitToPage="1"/>
  </sheetPr>
  <dimension ref="A1:M17"/>
  <sheetViews>
    <sheetView showGridLines="0" zoomScale="90" zoomScaleNormal="90" zoomScaleSheetLayoutView="90" zoomScalePageLayoutView="80" workbookViewId="0">
      <selection activeCell="M23" sqref="M23"/>
    </sheetView>
  </sheetViews>
  <sheetFormatPr defaultColWidth="8.7109375" defaultRowHeight="14.25"/>
  <cols>
    <col min="1" max="1" width="4.7109375" style="5" customWidth="1"/>
    <col min="2" max="2" width="8.7109375" style="5"/>
    <col min="3" max="3" width="49.28515625" style="5" customWidth="1"/>
    <col min="4" max="4" width="15.140625" style="5" customWidth="1"/>
    <col min="5" max="5" width="18.140625" style="5" customWidth="1"/>
    <col min="6" max="6" width="19.42578125" style="5" customWidth="1"/>
    <col min="7" max="7" width="18.5703125" style="5" customWidth="1"/>
    <col min="8" max="9" width="20.42578125" style="5" customWidth="1"/>
    <col min="10" max="10" width="22" style="5" customWidth="1"/>
    <col min="11" max="11" width="26.7109375" style="5" customWidth="1"/>
    <col min="12" max="12" width="9.42578125" style="5" customWidth="1"/>
    <col min="13" max="13" width="15" style="5" customWidth="1"/>
    <col min="14" max="16384" width="8.7109375" style="5"/>
  </cols>
  <sheetData>
    <row r="1" spans="1:13" ht="18">
      <c r="B1" s="3" t="s">
        <v>451</v>
      </c>
      <c r="M1" s="65"/>
    </row>
    <row r="2" spans="1:13" ht="15">
      <c r="B2" s="116" t="s">
        <v>1094</v>
      </c>
      <c r="C2" s="7"/>
      <c r="D2" s="7"/>
      <c r="E2" s="7"/>
      <c r="F2" s="7"/>
      <c r="G2" s="7"/>
      <c r="H2" s="7"/>
      <c r="I2" s="7"/>
      <c r="J2" s="7"/>
      <c r="K2" s="7"/>
      <c r="M2" s="84" t="s">
        <v>922</v>
      </c>
    </row>
    <row r="3" spans="1:13" s="118" customFormat="1" ht="20.100000000000001" customHeight="1" thickBot="1">
      <c r="A3" s="105"/>
      <c r="B3" s="303"/>
      <c r="C3" s="303"/>
      <c r="D3" s="933" t="s">
        <v>4</v>
      </c>
      <c r="E3" s="933" t="s">
        <v>5</v>
      </c>
      <c r="F3" s="933" t="s">
        <v>6</v>
      </c>
      <c r="G3" s="933" t="s">
        <v>41</v>
      </c>
      <c r="H3" s="933" t="s">
        <v>42</v>
      </c>
      <c r="I3" s="933" t="s">
        <v>97</v>
      </c>
      <c r="J3" s="933" t="s">
        <v>98</v>
      </c>
      <c r="K3" s="933" t="s">
        <v>99</v>
      </c>
      <c r="L3" s="5"/>
    </row>
    <row r="4" spans="1:13" s="118" customFormat="1" ht="35.1" customHeight="1">
      <c r="A4" s="105"/>
      <c r="B4" s="303"/>
      <c r="C4" s="303"/>
      <c r="D4" s="1109" t="s">
        <v>526</v>
      </c>
      <c r="E4" s="1109"/>
      <c r="F4" s="1109"/>
      <c r="G4" s="1109"/>
      <c r="H4" s="1109" t="s">
        <v>460</v>
      </c>
      <c r="I4" s="1109"/>
      <c r="J4" s="1109" t="s">
        <v>527</v>
      </c>
      <c r="K4" s="1109"/>
      <c r="L4" s="5"/>
    </row>
    <row r="5" spans="1:13" s="118" customFormat="1" ht="35.1" customHeight="1">
      <c r="A5" s="133"/>
      <c r="B5" s="303"/>
      <c r="C5" s="303"/>
      <c r="D5" s="1110" t="s">
        <v>528</v>
      </c>
      <c r="E5" s="1110" t="s">
        <v>529</v>
      </c>
      <c r="F5" s="1110"/>
      <c r="G5" s="1110"/>
      <c r="H5" s="1110" t="s">
        <v>530</v>
      </c>
      <c r="I5" s="1110" t="s">
        <v>531</v>
      </c>
      <c r="J5" s="930"/>
      <c r="K5" s="1110" t="s">
        <v>532</v>
      </c>
      <c r="L5" s="920"/>
    </row>
    <row r="6" spans="1:13" s="118" customFormat="1" ht="35.1" customHeight="1">
      <c r="A6" s="133"/>
      <c r="B6" s="303"/>
      <c r="C6" s="303"/>
      <c r="D6" s="1111"/>
      <c r="E6" s="934"/>
      <c r="F6" s="935" t="s">
        <v>533</v>
      </c>
      <c r="G6" s="935" t="s">
        <v>534</v>
      </c>
      <c r="H6" s="1111"/>
      <c r="I6" s="1111"/>
      <c r="J6" s="934"/>
      <c r="K6" s="1111"/>
      <c r="L6" s="921"/>
    </row>
    <row r="7" spans="1:13" s="195" customFormat="1" ht="20.100000000000001" customHeight="1">
      <c r="B7" s="514" t="s">
        <v>472</v>
      </c>
      <c r="C7" s="515" t="s">
        <v>473</v>
      </c>
      <c r="D7" s="516">
        <v>0</v>
      </c>
      <c r="E7" s="516">
        <v>0</v>
      </c>
      <c r="F7" s="516">
        <v>0</v>
      </c>
      <c r="G7" s="517">
        <v>0</v>
      </c>
      <c r="H7" s="517">
        <v>0</v>
      </c>
      <c r="I7" s="517">
        <v>0</v>
      </c>
      <c r="J7" s="517">
        <v>0</v>
      </c>
      <c r="K7" s="517">
        <v>0</v>
      </c>
    </row>
    <row r="8" spans="1:13" s="195" customFormat="1" ht="20.100000000000001" customHeight="1">
      <c r="B8" s="361" t="s">
        <v>247</v>
      </c>
      <c r="C8" s="137" t="s">
        <v>474</v>
      </c>
      <c r="D8" s="311">
        <v>873708.01826000004</v>
      </c>
      <c r="E8" s="311">
        <v>1270803.7811799999</v>
      </c>
      <c r="F8" s="311">
        <v>1270803.7428899999</v>
      </c>
      <c r="G8" s="513">
        <v>1258243.6507899999</v>
      </c>
      <c r="H8" s="513">
        <v>-21677.216789999999</v>
      </c>
      <c r="I8" s="513">
        <v>-566847.41344999999</v>
      </c>
      <c r="J8" s="513">
        <v>1302123.9932300001</v>
      </c>
      <c r="K8" s="513">
        <v>559993.81776000001</v>
      </c>
    </row>
    <row r="9" spans="1:13" s="195" customFormat="1" ht="20.100000000000001" customHeight="1">
      <c r="B9" s="362" t="s">
        <v>249</v>
      </c>
      <c r="C9" s="363" t="s">
        <v>475</v>
      </c>
      <c r="D9" s="311">
        <v>0</v>
      </c>
      <c r="E9" s="311">
        <v>0</v>
      </c>
      <c r="F9" s="311">
        <v>0</v>
      </c>
      <c r="G9" s="513">
        <v>0</v>
      </c>
      <c r="H9" s="513">
        <v>0</v>
      </c>
      <c r="I9" s="513">
        <v>0</v>
      </c>
      <c r="J9" s="513">
        <v>0</v>
      </c>
      <c r="K9" s="513">
        <v>0</v>
      </c>
    </row>
    <row r="10" spans="1:13" s="195" customFormat="1" ht="20.100000000000001" customHeight="1">
      <c r="B10" s="362" t="s">
        <v>476</v>
      </c>
      <c r="C10" s="363" t="s">
        <v>477</v>
      </c>
      <c r="D10" s="311">
        <v>69470.335989999992</v>
      </c>
      <c r="E10" s="311">
        <v>0</v>
      </c>
      <c r="F10" s="311">
        <v>0</v>
      </c>
      <c r="G10" s="513">
        <v>0</v>
      </c>
      <c r="H10" s="513">
        <v>-809.27864999999997</v>
      </c>
      <c r="I10" s="513">
        <v>0</v>
      </c>
      <c r="J10" s="513">
        <v>52391.902289999998</v>
      </c>
      <c r="K10" s="513">
        <v>0</v>
      </c>
    </row>
    <row r="11" spans="1:13" s="195" customFormat="1" ht="20.100000000000001" customHeight="1">
      <c r="B11" s="362" t="s">
        <v>478</v>
      </c>
      <c r="C11" s="363" t="s">
        <v>479</v>
      </c>
      <c r="D11" s="311">
        <v>0</v>
      </c>
      <c r="E11" s="311">
        <v>0</v>
      </c>
      <c r="F11" s="311">
        <v>0</v>
      </c>
      <c r="G11" s="513">
        <v>0</v>
      </c>
      <c r="H11" s="513">
        <v>0</v>
      </c>
      <c r="I11" s="513">
        <v>0</v>
      </c>
      <c r="J11" s="513">
        <v>0</v>
      </c>
      <c r="K11" s="513">
        <v>0</v>
      </c>
    </row>
    <row r="12" spans="1:13" s="195" customFormat="1" ht="20.100000000000001" customHeight="1">
      <c r="B12" s="362" t="s">
        <v>480</v>
      </c>
      <c r="C12" s="363" t="s">
        <v>481</v>
      </c>
      <c r="D12" s="311">
        <v>1519.6358500000001</v>
      </c>
      <c r="E12" s="311">
        <v>67887.736150000012</v>
      </c>
      <c r="F12" s="311">
        <v>67887.736150000012</v>
      </c>
      <c r="G12" s="513">
        <v>67887.736150000012</v>
      </c>
      <c r="H12" s="513">
        <v>-59.92013</v>
      </c>
      <c r="I12" s="513">
        <v>-38709.490130000006</v>
      </c>
      <c r="J12" s="513">
        <v>28669.971949999999</v>
      </c>
      <c r="K12" s="513">
        <v>27210.256229999999</v>
      </c>
    </row>
    <row r="13" spans="1:13" s="195" customFormat="1" ht="20.100000000000001" customHeight="1">
      <c r="B13" s="362" t="s">
        <v>482</v>
      </c>
      <c r="C13" s="363" t="s">
        <v>483</v>
      </c>
      <c r="D13" s="311">
        <v>440615.37179</v>
      </c>
      <c r="E13" s="311">
        <v>753042.81065</v>
      </c>
      <c r="F13" s="311">
        <v>753042.81065</v>
      </c>
      <c r="G13" s="513">
        <v>753040.59750999999</v>
      </c>
      <c r="H13" s="513">
        <v>-15816.172630000001</v>
      </c>
      <c r="I13" s="513">
        <v>-365720.60187000001</v>
      </c>
      <c r="J13" s="513">
        <v>739627.36624</v>
      </c>
      <c r="K13" s="513">
        <v>351244.21104000002</v>
      </c>
    </row>
    <row r="14" spans="1:13" s="195" customFormat="1" ht="20.100000000000001" customHeight="1">
      <c r="B14" s="362" t="s">
        <v>484</v>
      </c>
      <c r="C14" s="363" t="s">
        <v>487</v>
      </c>
      <c r="D14" s="311">
        <v>362102.67463000002</v>
      </c>
      <c r="E14" s="311">
        <v>449873.23437999998</v>
      </c>
      <c r="F14" s="311">
        <v>449873.19608999998</v>
      </c>
      <c r="G14" s="513">
        <v>437315.31712999998</v>
      </c>
      <c r="H14" s="513">
        <v>-4991.8453799999997</v>
      </c>
      <c r="I14" s="513">
        <v>-162417.32144999999</v>
      </c>
      <c r="J14" s="513">
        <v>481434.75274999999</v>
      </c>
      <c r="K14" s="513">
        <v>181539.35049000001</v>
      </c>
    </row>
    <row r="15" spans="1:13" s="195" customFormat="1" ht="20.100000000000001" customHeight="1">
      <c r="B15" s="361" t="s">
        <v>486</v>
      </c>
      <c r="C15" s="137" t="s">
        <v>489</v>
      </c>
      <c r="D15" s="311">
        <v>15696.0944</v>
      </c>
      <c r="E15" s="311">
        <v>0</v>
      </c>
      <c r="F15" s="311">
        <v>0</v>
      </c>
      <c r="G15" s="513">
        <v>0</v>
      </c>
      <c r="H15" s="513">
        <v>-237.69409999999999</v>
      </c>
      <c r="I15" s="513">
        <v>0</v>
      </c>
      <c r="J15" s="513">
        <v>3061.0232000000001</v>
      </c>
      <c r="K15" s="513">
        <v>0</v>
      </c>
    </row>
    <row r="16" spans="1:13" s="195" customFormat="1" ht="20.100000000000001" customHeight="1">
      <c r="B16" s="545" t="s">
        <v>488</v>
      </c>
      <c r="C16" s="296" t="s">
        <v>535</v>
      </c>
      <c r="D16" s="567">
        <v>3610.8392799999997</v>
      </c>
      <c r="E16" s="567">
        <v>976.55313999999998</v>
      </c>
      <c r="F16" s="567">
        <v>976.55313999999998</v>
      </c>
      <c r="G16" s="536">
        <v>976.55313999999998</v>
      </c>
      <c r="H16" s="536">
        <v>-34.559870000000004</v>
      </c>
      <c r="I16" s="536">
        <v>-429.36926</v>
      </c>
      <c r="J16" s="536">
        <v>2310.4449100000002</v>
      </c>
      <c r="K16" s="536">
        <v>360.17178000000001</v>
      </c>
    </row>
    <row r="17" spans="2:11" s="573" customFormat="1" ht="20.100000000000001" customHeight="1" thickBot="1">
      <c r="B17" s="367">
        <v>100</v>
      </c>
      <c r="C17" s="299" t="s">
        <v>40</v>
      </c>
      <c r="D17" s="568">
        <v>893014.95193999994</v>
      </c>
      <c r="E17" s="568">
        <v>1271780.3343199999</v>
      </c>
      <c r="F17" s="568">
        <v>1271780.2960299999</v>
      </c>
      <c r="G17" s="568">
        <v>1259220.2039299998</v>
      </c>
      <c r="H17" s="568">
        <v>-21949.47076</v>
      </c>
      <c r="I17" s="568">
        <v>-567276.78270999994</v>
      </c>
      <c r="J17" s="568">
        <v>1307495.4613400002</v>
      </c>
      <c r="K17" s="568">
        <v>560353.98953999998</v>
      </c>
    </row>
  </sheetData>
  <mergeCells count="8">
    <mergeCell ref="D4:G4"/>
    <mergeCell ref="H4:I4"/>
    <mergeCell ref="J4:K4"/>
    <mergeCell ref="D5:D6"/>
    <mergeCell ref="E5:G5"/>
    <mergeCell ref="H5:H6"/>
    <mergeCell ref="I5:I6"/>
    <mergeCell ref="K5:K6"/>
  </mergeCells>
  <hyperlinks>
    <hyperlink ref="M2" location="Índice!A1" display="Voltar ao Índice" xr:uid="{72F5D596-7003-4F8E-9C7B-FABE5ECE822A}"/>
  </hyperlinks>
  <pageMargins left="0.70866141732283472" right="0.70866141732283472" top="0.74803149606299213" bottom="0.74803149606299213" header="0.31496062992125984" footer="0.31496062992125984"/>
  <pageSetup paperSize="9" scale="52" fitToHeight="0" orientation="landscape" r:id="rId1"/>
  <headerFooter>
    <oddHeader>&amp;CPT
Anexo XV</oddHeader>
    <oddFooter>&amp;C&amp;P</oddFooter>
  </headerFooter>
  <ignoredErrors>
    <ignoredError sqref="B7:C17" numberStoredAsText="1"/>
  </ignoredError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B7A2EF-1B24-4459-B5CC-A143FBADDAC5}">
  <dimension ref="B1:F8"/>
  <sheetViews>
    <sheetView showGridLines="0" zoomScale="90" zoomScaleNormal="90" zoomScalePageLayoutView="70" workbookViewId="0">
      <selection activeCell="M23" sqref="M23"/>
    </sheetView>
  </sheetViews>
  <sheetFormatPr defaultColWidth="8.7109375" defaultRowHeight="14.25"/>
  <cols>
    <col min="1" max="1" width="4.7109375" style="5" customWidth="1"/>
    <col min="2" max="2" width="4.28515625" style="5" customWidth="1"/>
    <col min="3" max="3" width="59.42578125" style="5" customWidth="1"/>
    <col min="4" max="4" width="45.140625" style="5" customWidth="1"/>
    <col min="5" max="5" width="8.7109375" style="5"/>
    <col min="6" max="6" width="12" style="5" customWidth="1"/>
    <col min="7" max="16384" width="8.7109375" style="5"/>
  </cols>
  <sheetData>
    <row r="1" spans="2:6" ht="24">
      <c r="B1" s="3" t="s">
        <v>452</v>
      </c>
      <c r="F1" s="84" t="s">
        <v>922</v>
      </c>
    </row>
    <row r="2" spans="2:6" ht="15.6" customHeight="1">
      <c r="B2" s="116" t="s">
        <v>1094</v>
      </c>
      <c r="C2" s="7"/>
      <c r="D2" s="7"/>
    </row>
    <row r="3" spans="2:6" s="106" customFormat="1" ht="20.100000000000001" customHeight="1" thickBot="1">
      <c r="B3" s="306"/>
      <c r="C3" s="306"/>
      <c r="D3" s="227" t="s">
        <v>4</v>
      </c>
    </row>
    <row r="4" spans="2:6" s="106" customFormat="1" ht="20.100000000000001" customHeight="1">
      <c r="B4" s="306"/>
      <c r="C4" s="306"/>
      <c r="D4" s="1112" t="s">
        <v>536</v>
      </c>
    </row>
    <row r="5" spans="2:6" s="106" customFormat="1" ht="20.100000000000001" customHeight="1">
      <c r="B5" s="306"/>
      <c r="C5" s="306"/>
      <c r="D5" s="1070"/>
    </row>
    <row r="6" spans="2:6" s="106" customFormat="1" ht="27.95" customHeight="1">
      <c r="B6" s="514" t="s">
        <v>247</v>
      </c>
      <c r="C6" s="515" t="s">
        <v>537</v>
      </c>
      <c r="D6" s="518">
        <v>165410.74528999999</v>
      </c>
    </row>
    <row r="7" spans="2:6" s="106" customFormat="1" ht="27.95" customHeight="1" thickBot="1">
      <c r="B7" s="519" t="s">
        <v>249</v>
      </c>
      <c r="C7" s="358" t="s">
        <v>538</v>
      </c>
      <c r="D7" s="520">
        <v>660135.47164</v>
      </c>
    </row>
    <row r="8" spans="2:6" s="6" customFormat="1" ht="63" customHeight="1">
      <c r="B8" s="1113"/>
      <c r="C8" s="1113"/>
      <c r="D8" s="1113"/>
    </row>
  </sheetData>
  <mergeCells count="2">
    <mergeCell ref="D4:D5"/>
    <mergeCell ref="B8:D8"/>
  </mergeCells>
  <hyperlinks>
    <hyperlink ref="F1" location="Índice!A1" display="Voltar ao Índice" xr:uid="{4A02326F-219C-49ED-8754-7DB8BC183D95}"/>
  </hyperlinks>
  <pageMargins left="0.70866141732283472" right="0.70866141732283472" top="0.74803149606299213" bottom="0.74803149606299213" header="0.31496062992125984" footer="0.31496062992125984"/>
  <pageSetup paperSize="9" orientation="landscape" r:id="rId1"/>
  <headerFooter>
    <oddHeader>&amp;CPT
Anexo XV</oddHeader>
    <oddFooter>&amp;C&amp;P</oddFooter>
  </headerFooter>
  <ignoredErrors>
    <ignoredError sqref="B8:D8 B6:C7" numberStoredAsText="1"/>
  </ignoredError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FA2A6B-4C09-4AFF-8D88-78F4ABAA7824}">
  <dimension ref="A1:L19"/>
  <sheetViews>
    <sheetView showGridLines="0" zoomScale="90" zoomScaleNormal="90" zoomScalePageLayoutView="80" workbookViewId="0">
      <selection activeCell="M23" sqref="M23"/>
    </sheetView>
  </sheetViews>
  <sheetFormatPr defaultColWidth="8.7109375" defaultRowHeight="14.25"/>
  <cols>
    <col min="1" max="2" width="4.7109375" style="5" customWidth="1"/>
    <col min="3" max="3" width="31.42578125" style="5" customWidth="1"/>
    <col min="4" max="4" width="12.85546875" style="5" customWidth="1"/>
    <col min="5" max="5" width="13.7109375" style="5" customWidth="1"/>
    <col min="6" max="6" width="17.5703125" style="5" customWidth="1"/>
    <col min="7" max="7" width="18.5703125" style="5" customWidth="1"/>
    <col min="8" max="8" width="16.140625" style="5" customWidth="1"/>
    <col min="9" max="9" width="21.42578125" style="5" customWidth="1"/>
    <col min="10" max="10" width="28.140625" style="5" customWidth="1"/>
    <col min="11" max="11" width="8.7109375" style="5"/>
    <col min="12" max="12" width="15.140625" style="5" customWidth="1"/>
    <col min="13" max="16384" width="8.7109375" style="5"/>
  </cols>
  <sheetData>
    <row r="1" spans="1:12" ht="18">
      <c r="B1" s="3"/>
      <c r="C1" s="3" t="s">
        <v>1219</v>
      </c>
      <c r="D1" s="3"/>
      <c r="E1" s="3"/>
      <c r="F1" s="3"/>
      <c r="G1" s="3"/>
      <c r="H1" s="3"/>
      <c r="L1" s="84" t="s">
        <v>922</v>
      </c>
    </row>
    <row r="2" spans="1:12" ht="15">
      <c r="B2" s="19"/>
      <c r="C2" s="116" t="s">
        <v>1094</v>
      </c>
      <c r="D2" s="7"/>
      <c r="E2" s="7"/>
      <c r="H2" s="7"/>
      <c r="I2" s="7"/>
      <c r="J2" s="11"/>
    </row>
    <row r="3" spans="1:12" ht="8.1" customHeight="1">
      <c r="B3" s="19"/>
      <c r="C3" s="7"/>
      <c r="D3" s="7"/>
      <c r="E3" s="7"/>
      <c r="F3" s="1114"/>
      <c r="G3" s="1114"/>
      <c r="H3" s="7"/>
      <c r="I3" s="7"/>
      <c r="J3" s="11"/>
    </row>
    <row r="4" spans="1:12" s="105" customFormat="1" ht="20.100000000000001" customHeight="1">
      <c r="B4" s="946"/>
      <c r="C4" s="946"/>
      <c r="D4" s="87" t="s">
        <v>4</v>
      </c>
      <c r="E4" s="87" t="s">
        <v>5</v>
      </c>
      <c r="F4" s="87" t="s">
        <v>6</v>
      </c>
      <c r="G4" s="87" t="s">
        <v>41</v>
      </c>
      <c r="H4" s="87" t="s">
        <v>42</v>
      </c>
      <c r="I4" s="87" t="s">
        <v>1218</v>
      </c>
      <c r="J4" s="87" t="s">
        <v>98</v>
      </c>
      <c r="K4" s="947"/>
    </row>
    <row r="5" spans="1:12" s="117" customFormat="1" ht="20.100000000000001" customHeight="1">
      <c r="A5" s="133"/>
      <c r="B5" s="945"/>
      <c r="C5" s="945"/>
      <c r="D5" s="1066" t="s">
        <v>459</v>
      </c>
      <c r="E5" s="1066"/>
      <c r="F5" s="1066"/>
      <c r="G5" s="1066"/>
      <c r="H5" s="1066" t="s">
        <v>540</v>
      </c>
      <c r="I5" s="1066" t="s">
        <v>541</v>
      </c>
      <c r="J5" s="1066" t="s">
        <v>542</v>
      </c>
      <c r="K5" s="921"/>
    </row>
    <row r="6" spans="1:12" s="117" customFormat="1" ht="20.100000000000001" customHeight="1">
      <c r="A6" s="133"/>
      <c r="B6" s="945"/>
      <c r="C6" s="945"/>
      <c r="D6" s="355"/>
      <c r="E6" s="1091" t="s">
        <v>543</v>
      </c>
      <c r="F6" s="1091"/>
      <c r="G6" s="1115" t="s">
        <v>544</v>
      </c>
      <c r="H6" s="1091"/>
      <c r="I6" s="1091"/>
      <c r="J6" s="1091"/>
      <c r="K6" s="921"/>
    </row>
    <row r="7" spans="1:12" s="117" customFormat="1" ht="20.100000000000001" customHeight="1">
      <c r="A7" s="133"/>
      <c r="B7" s="945"/>
      <c r="C7" s="945"/>
      <c r="D7" s="355"/>
      <c r="E7" s="1117"/>
      <c r="F7" s="1091" t="s">
        <v>533</v>
      </c>
      <c r="G7" s="1115"/>
      <c r="H7" s="1117"/>
      <c r="I7" s="1091"/>
      <c r="J7" s="1091"/>
      <c r="K7" s="921"/>
    </row>
    <row r="8" spans="1:12" s="117" customFormat="1" ht="20.100000000000001" customHeight="1" thickBot="1">
      <c r="A8" s="133"/>
      <c r="B8" s="889"/>
      <c r="C8" s="889"/>
      <c r="D8" s="889"/>
      <c r="E8" s="1069"/>
      <c r="F8" s="1067"/>
      <c r="G8" s="1116"/>
      <c r="H8" s="1069"/>
      <c r="I8" s="1067"/>
      <c r="J8" s="1067"/>
      <c r="K8" s="921"/>
    </row>
    <row r="9" spans="1:12" s="470" customFormat="1" ht="20.100000000000001" customHeight="1">
      <c r="B9" s="522" t="s">
        <v>247</v>
      </c>
      <c r="C9" s="523" t="s">
        <v>545</v>
      </c>
      <c r="D9" s="532">
        <v>79601308.604569927</v>
      </c>
      <c r="E9" s="532">
        <v>2507732.0327800005</v>
      </c>
      <c r="F9" s="533">
        <v>2507534.7427400006</v>
      </c>
      <c r="G9" s="532">
        <v>78410722.377049938</v>
      </c>
      <c r="H9" s="532">
        <v>-1618590.4735200012</v>
      </c>
      <c r="I9" s="866"/>
      <c r="J9" s="532">
        <v>-8971.6696000000029</v>
      </c>
    </row>
    <row r="10" spans="1:12" s="470" customFormat="1" ht="20.100000000000001" customHeight="1">
      <c r="B10" s="524" t="s">
        <v>249</v>
      </c>
      <c r="C10" s="525" t="s">
        <v>1215</v>
      </c>
      <c r="D10" s="526">
        <v>45783194.371440001</v>
      </c>
      <c r="E10" s="526">
        <v>1584066.0739800001</v>
      </c>
      <c r="F10" s="526">
        <v>1584066.03569</v>
      </c>
      <c r="G10" s="526">
        <v>45065878.784189999</v>
      </c>
      <c r="H10" s="526">
        <v>-1011740.43313</v>
      </c>
      <c r="I10" s="867"/>
      <c r="J10" s="526">
        <v>0</v>
      </c>
    </row>
    <row r="11" spans="1:12" s="470" customFormat="1" ht="20.100000000000001" customHeight="1">
      <c r="B11" s="524" t="s">
        <v>476</v>
      </c>
      <c r="C11" s="525" t="s">
        <v>1216</v>
      </c>
      <c r="D11" s="526">
        <v>21552952.669129997</v>
      </c>
      <c r="E11" s="526">
        <v>752578.45998000004</v>
      </c>
      <c r="F11" s="526">
        <v>752381.20822999999</v>
      </c>
      <c r="G11" s="526">
        <v>21503593.983830001</v>
      </c>
      <c r="H11" s="526">
        <v>-496004.28775000002</v>
      </c>
      <c r="I11" s="867"/>
      <c r="J11" s="526">
        <v>-8964.2344200000007</v>
      </c>
    </row>
    <row r="12" spans="1:12" s="470" customFormat="1" ht="20.100000000000001" customHeight="1">
      <c r="B12" s="524" t="s">
        <v>478</v>
      </c>
      <c r="C12" s="525" t="s">
        <v>1217</v>
      </c>
      <c r="D12" s="526">
        <v>12265161.56399994</v>
      </c>
      <c r="E12" s="526">
        <v>171087.49882000042</v>
      </c>
      <c r="F12" s="526">
        <v>171087.49882000042</v>
      </c>
      <c r="G12" s="526">
        <v>11841249.609029938</v>
      </c>
      <c r="H12" s="526">
        <v>-110845.75264000118</v>
      </c>
      <c r="I12" s="867"/>
      <c r="J12" s="526">
        <v>-7.4351800000015649</v>
      </c>
    </row>
    <row r="13" spans="1:12" s="470" customFormat="1" ht="20.100000000000001" customHeight="1">
      <c r="B13" s="524" t="s">
        <v>486</v>
      </c>
      <c r="C13" s="527" t="s">
        <v>304</v>
      </c>
      <c r="D13" s="526">
        <v>15420879.426600011</v>
      </c>
      <c r="E13" s="526">
        <v>393124.51988999994</v>
      </c>
      <c r="F13" s="526">
        <v>393124.51988999994</v>
      </c>
      <c r="G13" s="863"/>
      <c r="H13" s="863"/>
      <c r="I13" s="526">
        <v>-111056.74026000002</v>
      </c>
      <c r="J13" s="868"/>
    </row>
    <row r="14" spans="1:12" s="470" customFormat="1" ht="20.100000000000001" customHeight="1">
      <c r="B14" s="528" t="s">
        <v>488</v>
      </c>
      <c r="C14" s="525" t="s">
        <v>1215</v>
      </c>
      <c r="D14" s="526">
        <v>11667385.521120001</v>
      </c>
      <c r="E14" s="526">
        <v>384882.35813000001</v>
      </c>
      <c r="F14" s="526">
        <v>384882.35813000001</v>
      </c>
      <c r="G14" s="864"/>
      <c r="H14" s="864"/>
      <c r="I14" s="526">
        <v>-100667.8138</v>
      </c>
      <c r="J14" s="868"/>
    </row>
    <row r="15" spans="1:12" s="470" customFormat="1" ht="20.100000000000001" customHeight="1">
      <c r="B15" s="524" t="s">
        <v>490</v>
      </c>
      <c r="C15" s="525" t="s">
        <v>1216</v>
      </c>
      <c r="D15" s="526">
        <v>2821531.5593000003</v>
      </c>
      <c r="E15" s="526">
        <v>7349.8138499999995</v>
      </c>
      <c r="F15" s="526">
        <v>7349.8138499999995</v>
      </c>
      <c r="G15" s="864"/>
      <c r="H15" s="864"/>
      <c r="I15" s="526">
        <v>-8125.5731900000001</v>
      </c>
      <c r="J15" s="868"/>
    </row>
    <row r="16" spans="1:12" s="470" customFormat="1" ht="20.100000000000001" customHeight="1">
      <c r="B16" s="529" t="s">
        <v>491</v>
      </c>
      <c r="C16" s="530" t="s">
        <v>1217</v>
      </c>
      <c r="D16" s="531">
        <v>931962.34618001059</v>
      </c>
      <c r="E16" s="531">
        <v>892.34790999995471</v>
      </c>
      <c r="F16" s="531">
        <v>892.34790999995471</v>
      </c>
      <c r="G16" s="865"/>
      <c r="H16" s="865"/>
      <c r="I16" s="531">
        <v>-2263.3532700000223</v>
      </c>
      <c r="J16" s="869"/>
    </row>
    <row r="17" spans="2:11" s="830" customFormat="1" ht="20.100000000000001" customHeight="1" thickBot="1">
      <c r="B17" s="367" t="s">
        <v>495</v>
      </c>
      <c r="C17" s="815" t="s">
        <v>40</v>
      </c>
      <c r="D17" s="568">
        <v>95022188.031169936</v>
      </c>
      <c r="E17" s="568">
        <v>2900856.5526700006</v>
      </c>
      <c r="F17" s="568">
        <v>2900659.2626300007</v>
      </c>
      <c r="G17" s="568">
        <v>78410722.377049938</v>
      </c>
      <c r="H17" s="568">
        <v>-1618590.4735200012</v>
      </c>
      <c r="I17" s="568">
        <v>-111056.74026000002</v>
      </c>
      <c r="J17" s="568">
        <v>-8971.6696000000029</v>
      </c>
      <c r="K17" s="829"/>
    </row>
    <row r="18" spans="2:11" s="6" customFormat="1" ht="12.75"/>
    <row r="19" spans="2:11" s="6" customFormat="1" ht="12.75"/>
  </sheetData>
  <mergeCells count="10">
    <mergeCell ref="F3:G3"/>
    <mergeCell ref="D5:G5"/>
    <mergeCell ref="H5:H6"/>
    <mergeCell ref="I5:I8"/>
    <mergeCell ref="J5:J8"/>
    <mergeCell ref="E6:F6"/>
    <mergeCell ref="G6:G8"/>
    <mergeCell ref="E7:E8"/>
    <mergeCell ref="F7:F8"/>
    <mergeCell ref="H7:H8"/>
  </mergeCells>
  <hyperlinks>
    <hyperlink ref="L1" location="Índice!A1" display="Voltar ao Índice" xr:uid="{D417FF83-CB04-4A93-B596-066F6EDED720}"/>
  </hyperlinks>
  <pageMargins left="0.70866141732283472" right="0.70866141732283472" top="0.74803149606299213" bottom="0.74803149606299213" header="0.31496062992125984" footer="0.31496062992125984"/>
  <pageSetup paperSize="9" orientation="landscape" r:id="rId1"/>
  <headerFooter>
    <oddHeader>&amp;CPT
Anexo XV</oddHeader>
    <oddFooter>&amp;C&amp;P</oddFooter>
  </headerFooter>
  <ignoredErrors>
    <ignoredError sqref="B9:C9 B13:C13 B10:B12 B17:C19 B14:B16" numberStoredAsText="1"/>
  </ignoredError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AC53F3-CEC6-4B04-A647-AD23E361EF85}">
  <sheetPr>
    <pageSetUpPr fitToPage="1"/>
  </sheetPr>
  <dimension ref="A1:K28"/>
  <sheetViews>
    <sheetView showGridLines="0" zoomScale="90" zoomScaleNormal="90" zoomScalePageLayoutView="80" workbookViewId="0">
      <selection activeCell="M23" sqref="M23"/>
    </sheetView>
  </sheetViews>
  <sheetFormatPr defaultColWidth="8.7109375" defaultRowHeight="14.25"/>
  <cols>
    <col min="1" max="2" width="4.7109375" style="5" customWidth="1"/>
    <col min="3" max="3" width="49" style="5" customWidth="1"/>
    <col min="4" max="9" width="22.140625" style="5" customWidth="1"/>
    <col min="10" max="10" width="8.7109375" style="5"/>
    <col min="11" max="11" width="12.85546875" style="5" customWidth="1"/>
    <col min="12" max="16384" width="8.7109375" style="5"/>
  </cols>
  <sheetData>
    <row r="1" spans="1:11" ht="24">
      <c r="B1" s="3" t="s">
        <v>546</v>
      </c>
      <c r="K1" s="84" t="s">
        <v>922</v>
      </c>
    </row>
    <row r="2" spans="1:11" ht="15">
      <c r="B2" s="116" t="s">
        <v>1094</v>
      </c>
      <c r="C2" s="7"/>
      <c r="D2" s="7"/>
      <c r="E2" s="1114"/>
      <c r="F2" s="1114"/>
      <c r="G2" s="7"/>
      <c r="H2" s="7"/>
      <c r="I2" s="7"/>
    </row>
    <row r="3" spans="1:11" ht="15">
      <c r="C3" s="104"/>
      <c r="D3" s="104"/>
      <c r="E3" s="534"/>
      <c r="F3" s="534"/>
      <c r="G3" s="104"/>
      <c r="H3" s="104"/>
      <c r="I3" s="104"/>
    </row>
    <row r="4" spans="1:11" s="118" customFormat="1" ht="12.75">
      <c r="A4" s="105"/>
      <c r="B4" s="303"/>
      <c r="C4" s="303"/>
      <c r="D4" s="899" t="s">
        <v>4</v>
      </c>
      <c r="E4" s="899" t="s">
        <v>5</v>
      </c>
      <c r="F4" s="899" t="s">
        <v>6</v>
      </c>
      <c r="G4" s="899" t="s">
        <v>41</v>
      </c>
      <c r="H4" s="899" t="s">
        <v>42</v>
      </c>
      <c r="I4" s="899" t="s">
        <v>97</v>
      </c>
    </row>
    <row r="5" spans="1:11" s="117" customFormat="1" ht="16.5" customHeight="1">
      <c r="A5" s="105"/>
      <c r="B5" s="945"/>
      <c r="C5" s="945"/>
      <c r="D5" s="1066" t="s">
        <v>547</v>
      </c>
      <c r="E5" s="1066"/>
      <c r="F5" s="1066"/>
      <c r="G5" s="1066"/>
      <c r="H5" s="1066" t="s">
        <v>540</v>
      </c>
      <c r="I5" s="1066" t="s">
        <v>542</v>
      </c>
    </row>
    <row r="6" spans="1:11" s="117" customFormat="1" ht="24.95" customHeight="1">
      <c r="A6" s="133"/>
      <c r="B6" s="945"/>
      <c r="C6" s="945"/>
      <c r="D6" s="921"/>
      <c r="E6" s="1091" t="s">
        <v>543</v>
      </c>
      <c r="F6" s="1091"/>
      <c r="G6" s="355" t="s">
        <v>548</v>
      </c>
      <c r="H6" s="1091"/>
      <c r="I6" s="1091"/>
    </row>
    <row r="7" spans="1:11" s="117" customFormat="1" ht="20.100000000000001" customHeight="1">
      <c r="A7" s="133"/>
      <c r="B7" s="945"/>
      <c r="C7" s="945"/>
      <c r="D7" s="355"/>
      <c r="E7" s="1118"/>
      <c r="F7" s="1091" t="s">
        <v>533</v>
      </c>
      <c r="G7" s="1118"/>
      <c r="H7" s="1091"/>
      <c r="I7" s="1091"/>
    </row>
    <row r="8" spans="1:11" s="117" customFormat="1" ht="20.100000000000001" customHeight="1" thickBot="1">
      <c r="A8" s="133"/>
      <c r="B8" s="535"/>
      <c r="C8" s="535"/>
      <c r="D8" s="535"/>
      <c r="E8" s="1119"/>
      <c r="F8" s="1067"/>
      <c r="G8" s="1119"/>
      <c r="H8" s="1067"/>
      <c r="I8" s="1067"/>
    </row>
    <row r="9" spans="1:11" s="195" customFormat="1" ht="20.100000000000001" customHeight="1">
      <c r="B9" s="514" t="s">
        <v>247</v>
      </c>
      <c r="C9" s="515" t="s">
        <v>549</v>
      </c>
      <c r="D9" s="310">
        <v>482156.03910000005</v>
      </c>
      <c r="E9" s="310">
        <v>14826.289510000001</v>
      </c>
      <c r="F9" s="310">
        <v>14826.289510000001</v>
      </c>
      <c r="G9" s="310">
        <v>482156.03910000005</v>
      </c>
      <c r="H9" s="310">
        <v>-12388.67657</v>
      </c>
      <c r="I9" s="310">
        <v>0</v>
      </c>
    </row>
    <row r="10" spans="1:11" s="195" customFormat="1" ht="20.100000000000001" customHeight="1">
      <c r="B10" s="362" t="s">
        <v>249</v>
      </c>
      <c r="C10" s="137" t="s">
        <v>550</v>
      </c>
      <c r="D10" s="311">
        <v>111971.26101</v>
      </c>
      <c r="E10" s="311">
        <v>3006.7134100000003</v>
      </c>
      <c r="F10" s="311">
        <v>3006.7134100000003</v>
      </c>
      <c r="G10" s="311">
        <v>111971.26101</v>
      </c>
      <c r="H10" s="311">
        <v>-2603.5070000000001</v>
      </c>
      <c r="I10" s="311">
        <v>0</v>
      </c>
    </row>
    <row r="11" spans="1:11" s="195" customFormat="1" ht="20.100000000000001" customHeight="1">
      <c r="B11" s="362" t="s">
        <v>476</v>
      </c>
      <c r="C11" s="137" t="s">
        <v>551</v>
      </c>
      <c r="D11" s="311">
        <v>4386200.2580200005</v>
      </c>
      <c r="E11" s="311">
        <v>311184.56557999999</v>
      </c>
      <c r="F11" s="311">
        <v>311184.56557999999</v>
      </c>
      <c r="G11" s="311">
        <v>4386196.1080799997</v>
      </c>
      <c r="H11" s="311">
        <v>-183556.52461000002</v>
      </c>
      <c r="I11" s="311">
        <v>-3.2096199999999997</v>
      </c>
    </row>
    <row r="12" spans="1:11" s="195" customFormat="1" ht="20.100000000000001" customHeight="1">
      <c r="B12" s="362" t="s">
        <v>478</v>
      </c>
      <c r="C12" s="137" t="s">
        <v>552</v>
      </c>
      <c r="D12" s="311">
        <v>314653.75283000001</v>
      </c>
      <c r="E12" s="311">
        <v>2245.79639</v>
      </c>
      <c r="F12" s="311">
        <v>2245.79639</v>
      </c>
      <c r="G12" s="311">
        <v>314653.75283000001</v>
      </c>
      <c r="H12" s="311">
        <v>-1849.0967000000001</v>
      </c>
      <c r="I12" s="311">
        <v>0</v>
      </c>
    </row>
    <row r="13" spans="1:11" s="195" customFormat="1" ht="20.100000000000001" customHeight="1">
      <c r="B13" s="362" t="s">
        <v>480</v>
      </c>
      <c r="C13" s="137" t="s">
        <v>553</v>
      </c>
      <c r="D13" s="311">
        <v>216137.21652000002</v>
      </c>
      <c r="E13" s="401">
        <v>2298.68869</v>
      </c>
      <c r="F13" s="401">
        <v>2298.68869</v>
      </c>
      <c r="G13" s="311">
        <v>216137.21652000002</v>
      </c>
      <c r="H13" s="311">
        <v>-8668.9989100000003</v>
      </c>
      <c r="I13" s="311">
        <v>0</v>
      </c>
    </row>
    <row r="14" spans="1:11" s="195" customFormat="1" ht="20.100000000000001" customHeight="1">
      <c r="B14" s="362" t="s">
        <v>482</v>
      </c>
      <c r="C14" s="137" t="s">
        <v>554</v>
      </c>
      <c r="D14" s="311">
        <v>1577416.57131</v>
      </c>
      <c r="E14" s="311">
        <v>172358.34643000001</v>
      </c>
      <c r="F14" s="311">
        <v>172330.34547999999</v>
      </c>
      <c r="G14" s="311">
        <v>1577416.57131</v>
      </c>
      <c r="H14" s="311">
        <v>-130869.12689</v>
      </c>
      <c r="I14" s="311">
        <v>0</v>
      </c>
    </row>
    <row r="15" spans="1:11" s="195" customFormat="1" ht="20.100000000000001" customHeight="1">
      <c r="B15" s="362" t="s">
        <v>484</v>
      </c>
      <c r="C15" s="137" t="s">
        <v>555</v>
      </c>
      <c r="D15" s="311">
        <v>4066730.2566300002</v>
      </c>
      <c r="E15" s="311">
        <v>139534.11252000002</v>
      </c>
      <c r="F15" s="311">
        <v>139531.2322</v>
      </c>
      <c r="G15" s="311">
        <v>4066729.2676200001</v>
      </c>
      <c r="H15" s="311">
        <v>-120010.71763</v>
      </c>
      <c r="I15" s="311">
        <v>0</v>
      </c>
    </row>
    <row r="16" spans="1:11" s="195" customFormat="1" ht="20.100000000000001" customHeight="1">
      <c r="B16" s="362" t="s">
        <v>486</v>
      </c>
      <c r="C16" s="137" t="s">
        <v>556</v>
      </c>
      <c r="D16" s="311">
        <v>1434988.7223</v>
      </c>
      <c r="E16" s="311">
        <v>39862.65984</v>
      </c>
      <c r="F16" s="311">
        <v>39862.65984</v>
      </c>
      <c r="G16" s="311">
        <v>1434980.4622299999</v>
      </c>
      <c r="H16" s="311">
        <v>-36519.078289999998</v>
      </c>
      <c r="I16" s="311">
        <v>0</v>
      </c>
    </row>
    <row r="17" spans="2:9" s="195" customFormat="1" ht="20.100000000000001" customHeight="1">
      <c r="B17" s="361" t="s">
        <v>488</v>
      </c>
      <c r="C17" s="137" t="s">
        <v>557</v>
      </c>
      <c r="D17" s="311">
        <v>1597448.59457</v>
      </c>
      <c r="E17" s="311">
        <v>142198.53743</v>
      </c>
      <c r="F17" s="311">
        <v>142198.53743</v>
      </c>
      <c r="G17" s="311">
        <v>1597448.59457</v>
      </c>
      <c r="H17" s="311">
        <v>-121680.03762</v>
      </c>
      <c r="I17" s="311">
        <v>0</v>
      </c>
    </row>
    <row r="18" spans="2:9" s="195" customFormat="1" ht="20.100000000000001" customHeight="1">
      <c r="B18" s="362" t="s">
        <v>490</v>
      </c>
      <c r="C18" s="137" t="s">
        <v>558</v>
      </c>
      <c r="D18" s="513">
        <v>458631.11836999998</v>
      </c>
      <c r="E18" s="513">
        <v>11547.040919999999</v>
      </c>
      <c r="F18" s="513">
        <v>11547.040919999999</v>
      </c>
      <c r="G18" s="513">
        <v>458631.11836999998</v>
      </c>
      <c r="H18" s="513">
        <v>-11247.025689999999</v>
      </c>
      <c r="I18" s="513">
        <v>0</v>
      </c>
    </row>
    <row r="19" spans="2:9" s="195" customFormat="1" ht="20.100000000000001" customHeight="1">
      <c r="B19" s="362" t="s">
        <v>491</v>
      </c>
      <c r="C19" s="137" t="s">
        <v>559</v>
      </c>
      <c r="D19" s="513">
        <v>268210.58655000001</v>
      </c>
      <c r="E19" s="513">
        <v>4215.2438600000005</v>
      </c>
      <c r="F19" s="513">
        <v>4215.2438600000005</v>
      </c>
      <c r="G19" s="513">
        <v>268210.58655000001</v>
      </c>
      <c r="H19" s="513">
        <v>-4186.6288800000002</v>
      </c>
      <c r="I19" s="513">
        <v>0</v>
      </c>
    </row>
    <row r="20" spans="2:9" s="195" customFormat="1" ht="20.100000000000001" customHeight="1">
      <c r="B20" s="362" t="s">
        <v>492</v>
      </c>
      <c r="C20" s="137" t="s">
        <v>560</v>
      </c>
      <c r="D20" s="513">
        <v>1866812.9952</v>
      </c>
      <c r="E20" s="513">
        <v>34844.268280000004</v>
      </c>
      <c r="F20" s="513">
        <v>34844.268280000004</v>
      </c>
      <c r="G20" s="513">
        <v>1866812.9952</v>
      </c>
      <c r="H20" s="513">
        <v>-41083.172599999998</v>
      </c>
      <c r="I20" s="513">
        <v>0</v>
      </c>
    </row>
    <row r="21" spans="2:9" s="195" customFormat="1" ht="20.100000000000001" customHeight="1">
      <c r="B21" s="362" t="s">
        <v>493</v>
      </c>
      <c r="C21" s="137" t="s">
        <v>561</v>
      </c>
      <c r="D21" s="513">
        <v>1315347.71371</v>
      </c>
      <c r="E21" s="513">
        <v>185123.33788000001</v>
      </c>
      <c r="F21" s="513">
        <v>185123.33788000001</v>
      </c>
      <c r="G21" s="513">
        <v>1315341.72642</v>
      </c>
      <c r="H21" s="513">
        <v>-62703.393950000005</v>
      </c>
      <c r="I21" s="513">
        <v>-5.14628</v>
      </c>
    </row>
    <row r="22" spans="2:9" s="195" customFormat="1" ht="20.100000000000001" customHeight="1">
      <c r="B22" s="362" t="s">
        <v>494</v>
      </c>
      <c r="C22" s="137" t="s">
        <v>562</v>
      </c>
      <c r="D22" s="513">
        <v>541216.25255999994</v>
      </c>
      <c r="E22" s="513">
        <v>71357.276740000001</v>
      </c>
      <c r="F22" s="513">
        <v>71357.276740000001</v>
      </c>
      <c r="G22" s="513">
        <v>541216.25255999994</v>
      </c>
      <c r="H22" s="513">
        <v>-61327.255549999994</v>
      </c>
      <c r="I22" s="513">
        <v>0</v>
      </c>
    </row>
    <row r="23" spans="2:9" s="195" customFormat="1" ht="20.100000000000001" customHeight="1">
      <c r="B23" s="361" t="s">
        <v>495</v>
      </c>
      <c r="C23" s="137" t="s">
        <v>563</v>
      </c>
      <c r="D23" s="513">
        <v>1531.8610700000002</v>
      </c>
      <c r="E23" s="513">
        <v>0</v>
      </c>
      <c r="F23" s="513">
        <v>0</v>
      </c>
      <c r="G23" s="513">
        <v>1531.8610700000002</v>
      </c>
      <c r="H23" s="513">
        <v>-7.9187599999999998</v>
      </c>
      <c r="I23" s="513">
        <v>0</v>
      </c>
    </row>
    <row r="24" spans="2:9" s="195" customFormat="1" ht="20.100000000000001" customHeight="1">
      <c r="B24" s="362" t="s">
        <v>496</v>
      </c>
      <c r="C24" s="137" t="s">
        <v>564</v>
      </c>
      <c r="D24" s="513">
        <v>144131.76287999999</v>
      </c>
      <c r="E24" s="513">
        <v>18922.807270000001</v>
      </c>
      <c r="F24" s="513">
        <v>18922.807270000001</v>
      </c>
      <c r="G24" s="513">
        <v>144131.76287999999</v>
      </c>
      <c r="H24" s="513">
        <v>-14744.251759999999</v>
      </c>
      <c r="I24" s="513">
        <v>0</v>
      </c>
    </row>
    <row r="25" spans="2:9" s="195" customFormat="1" ht="20.100000000000001" customHeight="1">
      <c r="B25" s="362" t="s">
        <v>497</v>
      </c>
      <c r="C25" s="137" t="s">
        <v>565</v>
      </c>
      <c r="D25" s="513">
        <v>357668.37982999999</v>
      </c>
      <c r="E25" s="513">
        <v>24752.996520000001</v>
      </c>
      <c r="F25" s="513">
        <v>24752.996520000001</v>
      </c>
      <c r="G25" s="513">
        <v>357668.37982999999</v>
      </c>
      <c r="H25" s="513">
        <v>-12779.58683</v>
      </c>
      <c r="I25" s="513">
        <v>0</v>
      </c>
    </row>
    <row r="26" spans="2:9" s="195" customFormat="1" ht="20.100000000000001" customHeight="1">
      <c r="B26" s="362" t="s">
        <v>498</v>
      </c>
      <c r="C26" s="137" t="s">
        <v>566</v>
      </c>
      <c r="D26" s="513">
        <v>321753.82850999996</v>
      </c>
      <c r="E26" s="513">
        <v>164103.15909999999</v>
      </c>
      <c r="F26" s="513">
        <v>164103.15909999999</v>
      </c>
      <c r="G26" s="513">
        <v>321753.82850999996</v>
      </c>
      <c r="H26" s="513">
        <v>-82654.369010000009</v>
      </c>
      <c r="I26" s="513">
        <v>0</v>
      </c>
    </row>
    <row r="27" spans="2:9" s="195" customFormat="1" ht="20.100000000000001" customHeight="1">
      <c r="B27" s="365" t="s">
        <v>499</v>
      </c>
      <c r="C27" s="296" t="s">
        <v>567</v>
      </c>
      <c r="D27" s="536">
        <v>493355.05177999998</v>
      </c>
      <c r="E27" s="536">
        <v>18777.316480000001</v>
      </c>
      <c r="F27" s="536">
        <v>18610.946</v>
      </c>
      <c r="G27" s="536">
        <v>493355.05177999998</v>
      </c>
      <c r="H27" s="536">
        <v>-62974.706909999994</v>
      </c>
      <c r="I27" s="536">
        <v>0</v>
      </c>
    </row>
    <row r="28" spans="2:9" s="195" customFormat="1" ht="20.100000000000001" customHeight="1" thickBot="1">
      <c r="B28" s="537" t="s">
        <v>500</v>
      </c>
      <c r="C28" s="299" t="s">
        <v>40</v>
      </c>
      <c r="D28" s="571">
        <v>19956362.222750001</v>
      </c>
      <c r="E28" s="572">
        <v>1361159.1568499999</v>
      </c>
      <c r="F28" s="572">
        <v>1360961.9051000001</v>
      </c>
      <c r="G28" s="572">
        <v>19956342.836440001</v>
      </c>
      <c r="H28" s="572">
        <v>-971854.07416000008</v>
      </c>
      <c r="I28" s="572">
        <v>-8.3559000000000001</v>
      </c>
    </row>
  </sheetData>
  <mergeCells count="8">
    <mergeCell ref="E2:F2"/>
    <mergeCell ref="D5:G5"/>
    <mergeCell ref="H5:H8"/>
    <mergeCell ref="I5:I8"/>
    <mergeCell ref="E6:F6"/>
    <mergeCell ref="E7:E8"/>
    <mergeCell ref="F7:F8"/>
    <mergeCell ref="G7:G8"/>
  </mergeCells>
  <hyperlinks>
    <hyperlink ref="K1" location="Índice!A1" display="Voltar ao Índice" xr:uid="{3604E1D6-2E34-45FA-B0B3-876F927F8FCF}"/>
  </hyperlinks>
  <pageMargins left="0.70866141732283472" right="0.70866141732283472" top="0.74803149606299213" bottom="0.74803149606299213" header="0.31496062992125984" footer="0.31496062992125984"/>
  <pageSetup paperSize="9" scale="87" fitToWidth="0" orientation="landscape" r:id="rId1"/>
  <headerFooter>
    <oddHeader>&amp;CPT
Anexo XV</oddHeader>
    <oddFooter>&amp;C&amp;P</oddFooter>
  </headerFooter>
  <ignoredErrors>
    <ignoredError sqref="B32:I36 B9:C28 B29:C31" numberStoredAsText="1"/>
  </ignoredError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C9FE8A-BC58-4EEF-A2D8-28E0A245C26A}">
  <dimension ref="A1:Q23"/>
  <sheetViews>
    <sheetView showGridLines="0" zoomScale="90" zoomScaleNormal="90" zoomScalePageLayoutView="70" workbookViewId="0">
      <selection activeCell="M23" sqref="M23"/>
    </sheetView>
  </sheetViews>
  <sheetFormatPr defaultColWidth="8.7109375" defaultRowHeight="14.25"/>
  <cols>
    <col min="1" max="1" width="4.7109375" style="5" customWidth="1"/>
    <col min="2" max="2" width="4.42578125" style="5" customWidth="1"/>
    <col min="3" max="3" width="49.5703125" style="5" customWidth="1"/>
    <col min="4" max="7" width="14.7109375" style="5" customWidth="1"/>
    <col min="8" max="8" width="19.42578125" style="5" customWidth="1"/>
    <col min="9" max="15" width="14.7109375" style="5" customWidth="1"/>
    <col min="16" max="16" width="8.7109375" style="5"/>
    <col min="17" max="17" width="19.140625" style="5" customWidth="1"/>
    <col min="18" max="16384" width="8.7109375" style="5"/>
  </cols>
  <sheetData>
    <row r="1" spans="1:17" ht="18">
      <c r="B1" s="3" t="s">
        <v>453</v>
      </c>
      <c r="Q1" s="84" t="s">
        <v>922</v>
      </c>
    </row>
    <row r="2" spans="1:17" ht="15">
      <c r="B2" s="116" t="s">
        <v>1094</v>
      </c>
      <c r="C2" s="7"/>
      <c r="D2" s="7"/>
      <c r="E2" s="7"/>
      <c r="F2" s="7"/>
      <c r="G2" s="7"/>
      <c r="H2" s="7"/>
      <c r="I2" s="7"/>
      <c r="J2" s="7"/>
      <c r="K2" s="7"/>
      <c r="L2" s="7"/>
      <c r="M2" s="7"/>
      <c r="N2" s="7"/>
      <c r="O2" s="7"/>
    </row>
    <row r="3" spans="1:17" s="105" customFormat="1" ht="20.100000000000001" customHeight="1">
      <c r="B3" s="13"/>
      <c r="D3" s="936" t="s">
        <v>4</v>
      </c>
      <c r="E3" s="936" t="s">
        <v>5</v>
      </c>
      <c r="F3" s="936" t="s">
        <v>6</v>
      </c>
      <c r="G3" s="936" t="s">
        <v>41</v>
      </c>
      <c r="H3" s="936" t="s">
        <v>42</v>
      </c>
      <c r="I3" s="936" t="s">
        <v>97</v>
      </c>
      <c r="J3" s="936" t="s">
        <v>98</v>
      </c>
      <c r="K3" s="936" t="s">
        <v>99</v>
      </c>
      <c r="L3" s="936" t="s">
        <v>227</v>
      </c>
      <c r="M3" s="936" t="s">
        <v>228</v>
      </c>
      <c r="N3" s="936" t="s">
        <v>229</v>
      </c>
      <c r="O3" s="936" t="s">
        <v>230</v>
      </c>
      <c r="P3" s="117"/>
    </row>
    <row r="4" spans="1:17" s="931" customFormat="1" ht="24.95" customHeight="1">
      <c r="A4" s="133"/>
      <c r="B4" s="937"/>
      <c r="C4" s="937"/>
      <c r="D4" s="938" t="s">
        <v>474</v>
      </c>
      <c r="E4" s="939"/>
      <c r="F4" s="939"/>
      <c r="G4" s="939"/>
      <c r="H4" s="939"/>
      <c r="I4" s="939"/>
      <c r="J4" s="939"/>
      <c r="K4" s="939"/>
      <c r="L4" s="939"/>
      <c r="M4" s="939"/>
      <c r="N4" s="939"/>
      <c r="O4" s="939"/>
      <c r="P4" s="117"/>
    </row>
    <row r="5" spans="1:17" s="931" customFormat="1" ht="24.95" customHeight="1">
      <c r="A5" s="133"/>
      <c r="B5" s="937"/>
      <c r="C5" s="937"/>
      <c r="D5" s="940"/>
      <c r="E5" s="879" t="s">
        <v>568</v>
      </c>
      <c r="F5" s="879"/>
      <c r="G5" s="879" t="s">
        <v>569</v>
      </c>
      <c r="H5" s="937"/>
      <c r="I5" s="937"/>
      <c r="J5" s="937"/>
      <c r="K5" s="937"/>
      <c r="L5" s="937"/>
      <c r="M5" s="937"/>
      <c r="N5" s="937"/>
      <c r="O5" s="937"/>
      <c r="P5" s="117"/>
    </row>
    <row r="6" spans="1:17" s="931" customFormat="1" ht="23.25" customHeight="1">
      <c r="A6" s="133"/>
      <c r="B6" s="937"/>
      <c r="C6" s="937"/>
      <c r="D6" s="940"/>
      <c r="E6" s="940"/>
      <c r="F6" s="941"/>
      <c r="G6" s="940"/>
      <c r="H6" s="1110" t="s">
        <v>539</v>
      </c>
      <c r="I6" s="1121" t="s">
        <v>570</v>
      </c>
      <c r="J6" s="1121"/>
      <c r="K6" s="1121"/>
      <c r="L6" s="1121"/>
      <c r="M6" s="1121"/>
      <c r="N6" s="1121"/>
      <c r="O6" s="1121"/>
      <c r="P6" s="117"/>
    </row>
    <row r="7" spans="1:17" s="931" customFormat="1" ht="42.75" customHeight="1" thickBot="1">
      <c r="A7" s="133"/>
      <c r="B7" s="942"/>
      <c r="C7" s="942"/>
      <c r="D7" s="943"/>
      <c r="E7" s="943"/>
      <c r="F7" s="944" t="s">
        <v>571</v>
      </c>
      <c r="G7" s="943"/>
      <c r="H7" s="1120"/>
      <c r="I7" s="943"/>
      <c r="J7" s="944" t="s">
        <v>572</v>
      </c>
      <c r="K7" s="944" t="s">
        <v>573</v>
      </c>
      <c r="L7" s="944" t="s">
        <v>1220</v>
      </c>
      <c r="M7" s="944" t="s">
        <v>574</v>
      </c>
      <c r="N7" s="944" t="s">
        <v>575</v>
      </c>
      <c r="O7" s="944" t="s">
        <v>576</v>
      </c>
      <c r="P7" s="191"/>
    </row>
    <row r="8" spans="1:17" s="470" customFormat="1" ht="20.100000000000001" customHeight="1">
      <c r="B8" s="542" t="s">
        <v>247</v>
      </c>
      <c r="C8" s="543" t="s">
        <v>547</v>
      </c>
      <c r="D8" s="831">
        <v>57719413.17289</v>
      </c>
      <c r="E8" s="831">
        <v>55217197.387809999</v>
      </c>
      <c r="F8" s="831">
        <v>121949.11834</v>
      </c>
      <c r="G8" s="831">
        <v>2502215.7850799998</v>
      </c>
      <c r="H8" s="831">
        <v>1572657.9523199999</v>
      </c>
      <c r="I8" s="831">
        <v>929557.83276000002</v>
      </c>
      <c r="J8" s="831">
        <v>177772.90325999999</v>
      </c>
      <c r="K8" s="831">
        <v>172471.39016000001</v>
      </c>
      <c r="L8" s="831">
        <v>170666.19953000001</v>
      </c>
      <c r="M8" s="831">
        <v>270999.69111000001</v>
      </c>
      <c r="N8" s="831">
        <v>83374.795270000002</v>
      </c>
      <c r="O8" s="831">
        <v>54272.853430000003</v>
      </c>
    </row>
    <row r="9" spans="1:17" s="470" customFormat="1" ht="20.100000000000001" customHeight="1">
      <c r="B9" s="538" t="s">
        <v>249</v>
      </c>
      <c r="C9" s="544" t="s">
        <v>577</v>
      </c>
      <c r="D9" s="832">
        <v>43991439.346719995</v>
      </c>
      <c r="E9" s="832">
        <v>42232676.267519996</v>
      </c>
      <c r="F9" s="832">
        <v>78426.667249999999</v>
      </c>
      <c r="G9" s="832">
        <v>1758763.0792</v>
      </c>
      <c r="H9" s="832">
        <v>1249973.40389</v>
      </c>
      <c r="I9" s="832">
        <v>508789.67530999996</v>
      </c>
      <c r="J9" s="832">
        <v>95475.199959999998</v>
      </c>
      <c r="K9" s="832">
        <v>98356.723709999991</v>
      </c>
      <c r="L9" s="832">
        <v>61303.741760000004</v>
      </c>
      <c r="M9" s="832">
        <v>141207.72359000004</v>
      </c>
      <c r="N9" s="832">
        <v>70253.276199999993</v>
      </c>
      <c r="O9" s="832">
        <v>42193.010090000003</v>
      </c>
    </row>
    <row r="10" spans="1:17" s="470" customFormat="1" ht="20.100000000000001" customHeight="1">
      <c r="B10" s="538" t="s">
        <v>476</v>
      </c>
      <c r="C10" s="544" t="s">
        <v>578</v>
      </c>
      <c r="D10" s="832">
        <v>32784959.385609999</v>
      </c>
      <c r="E10" s="832">
        <v>31359975.156950001</v>
      </c>
      <c r="F10" s="832">
        <v>71572.762199999997</v>
      </c>
      <c r="G10" s="832">
        <v>1424984.22866</v>
      </c>
      <c r="H10" s="832">
        <v>1037893.06861</v>
      </c>
      <c r="I10" s="832">
        <v>387091.16004999995</v>
      </c>
      <c r="J10" s="832">
        <v>44383.843229999999</v>
      </c>
      <c r="K10" s="832">
        <v>71662.082129999995</v>
      </c>
      <c r="L10" s="832">
        <v>43181.97795</v>
      </c>
      <c r="M10" s="832">
        <v>125809.97924</v>
      </c>
      <c r="N10" s="832">
        <v>66666.516770000002</v>
      </c>
      <c r="O10" s="832">
        <v>35386.760729999995</v>
      </c>
    </row>
    <row r="11" spans="1:17" s="470" customFormat="1" ht="24.95" customHeight="1">
      <c r="B11" s="538" t="s">
        <v>478</v>
      </c>
      <c r="C11" s="544" t="s">
        <v>579</v>
      </c>
      <c r="D11" s="832">
        <v>9050929.1397599988</v>
      </c>
      <c r="E11" s="832">
        <v>8832005.5090599991</v>
      </c>
      <c r="F11" s="870"/>
      <c r="G11" s="832">
        <v>218923.63069999998</v>
      </c>
      <c r="H11" s="832">
        <v>166971.66347</v>
      </c>
      <c r="I11" s="832">
        <v>51951.967229999995</v>
      </c>
      <c r="J11" s="870"/>
      <c r="K11" s="870"/>
      <c r="L11" s="870"/>
      <c r="M11" s="870"/>
      <c r="N11" s="870"/>
      <c r="O11" s="870"/>
    </row>
    <row r="12" spans="1:17" s="470" customFormat="1" ht="24.95" customHeight="1">
      <c r="B12" s="538" t="s">
        <v>480</v>
      </c>
      <c r="C12" s="544" t="s">
        <v>580</v>
      </c>
      <c r="D12" s="832">
        <v>4745368.7972299997</v>
      </c>
      <c r="E12" s="832">
        <v>4471638.9236499993</v>
      </c>
      <c r="F12" s="870"/>
      <c r="G12" s="832">
        <v>273729.87358000001</v>
      </c>
      <c r="H12" s="832">
        <v>207046.45983000001</v>
      </c>
      <c r="I12" s="832">
        <v>66683.413750000007</v>
      </c>
      <c r="J12" s="870"/>
      <c r="K12" s="870"/>
      <c r="L12" s="870"/>
      <c r="M12" s="870"/>
      <c r="N12" s="870"/>
      <c r="O12" s="870"/>
    </row>
    <row r="13" spans="1:17" s="470" customFormat="1" ht="24.95" customHeight="1">
      <c r="B13" s="538" t="s">
        <v>482</v>
      </c>
      <c r="C13" s="544" t="s">
        <v>581</v>
      </c>
      <c r="D13" s="832">
        <v>2576117.2496300004</v>
      </c>
      <c r="E13" s="832">
        <v>2157178.4051100002</v>
      </c>
      <c r="F13" s="870"/>
      <c r="G13" s="832">
        <v>418938.84452000004</v>
      </c>
      <c r="H13" s="832">
        <v>296502.20118000003</v>
      </c>
      <c r="I13" s="832">
        <v>122436.64334000001</v>
      </c>
      <c r="J13" s="870"/>
      <c r="K13" s="870"/>
      <c r="L13" s="870"/>
      <c r="M13" s="870"/>
      <c r="N13" s="870"/>
      <c r="O13" s="870"/>
    </row>
    <row r="14" spans="1:17" s="470" customFormat="1" ht="20.100000000000001" customHeight="1">
      <c r="B14" s="538" t="s">
        <v>484</v>
      </c>
      <c r="C14" s="539" t="s">
        <v>582</v>
      </c>
      <c r="D14" s="832">
        <v>-924715.37076999992</v>
      </c>
      <c r="E14" s="832">
        <v>-230874.58119999999</v>
      </c>
      <c r="F14" s="832">
        <v>-7096.2149100000024</v>
      </c>
      <c r="G14" s="832">
        <v>-693840.78956999991</v>
      </c>
      <c r="H14" s="832">
        <v>-454117.50281999994</v>
      </c>
      <c r="I14" s="832">
        <v>-239723.28675</v>
      </c>
      <c r="J14" s="832">
        <v>-39288.725539999999</v>
      </c>
      <c r="K14" s="832">
        <v>-40219.066340000005</v>
      </c>
      <c r="L14" s="832">
        <v>-23482.863280000001</v>
      </c>
      <c r="M14" s="832">
        <v>-56327.566760000009</v>
      </c>
      <c r="N14" s="832">
        <v>-48730.757040000004</v>
      </c>
      <c r="O14" s="832">
        <v>-31674.307789999999</v>
      </c>
    </row>
    <row r="15" spans="1:17" s="470" customFormat="1" ht="20.100000000000001" customHeight="1">
      <c r="B15" s="538" t="s">
        <v>486</v>
      </c>
      <c r="C15" s="539" t="s">
        <v>583</v>
      </c>
      <c r="D15" s="871"/>
      <c r="E15" s="871"/>
      <c r="F15" s="871"/>
      <c r="G15" s="871"/>
      <c r="H15" s="871"/>
      <c r="I15" s="871"/>
      <c r="J15" s="871"/>
      <c r="K15" s="871"/>
      <c r="L15" s="871"/>
      <c r="M15" s="871"/>
      <c r="N15" s="871"/>
      <c r="O15" s="871"/>
    </row>
    <row r="16" spans="1:17" s="470" customFormat="1" ht="20.100000000000001" customHeight="1">
      <c r="B16" s="538" t="s">
        <v>488</v>
      </c>
      <c r="C16" s="544" t="s">
        <v>584</v>
      </c>
      <c r="D16" s="833">
        <v>33992267.254519999</v>
      </c>
      <c r="E16" s="833">
        <v>33117138.84045</v>
      </c>
      <c r="F16" s="833">
        <v>65607.331909999994</v>
      </c>
      <c r="G16" s="833">
        <v>875128.41407000006</v>
      </c>
      <c r="H16" s="833">
        <v>660238.51575000002</v>
      </c>
      <c r="I16" s="833">
        <v>214889.89832000001</v>
      </c>
      <c r="J16" s="834">
        <v>32546.00345</v>
      </c>
      <c r="K16" s="834">
        <v>44074.12472</v>
      </c>
      <c r="L16" s="834">
        <v>30498.97539</v>
      </c>
      <c r="M16" s="834">
        <v>78676.883950000003</v>
      </c>
      <c r="N16" s="834">
        <v>19127.011930000001</v>
      </c>
      <c r="O16" s="834">
        <v>9966.8988800000006</v>
      </c>
    </row>
    <row r="17" spans="2:16" s="470" customFormat="1" ht="20.100000000000001" customHeight="1">
      <c r="B17" s="538" t="s">
        <v>490</v>
      </c>
      <c r="C17" s="544" t="s">
        <v>585</v>
      </c>
      <c r="D17" s="833">
        <v>31433937.953900002</v>
      </c>
      <c r="E17" s="833">
        <v>30583489.744580001</v>
      </c>
      <c r="F17" s="833">
        <v>64977.462299999999</v>
      </c>
      <c r="G17" s="833">
        <v>850448.20932000002</v>
      </c>
      <c r="H17" s="833">
        <v>644033.55026000005</v>
      </c>
      <c r="I17" s="833">
        <v>206414.65906000001</v>
      </c>
      <c r="J17" s="834">
        <v>31087.72853</v>
      </c>
      <c r="K17" s="834">
        <v>43201.043789999996</v>
      </c>
      <c r="L17" s="834">
        <v>29942.00678</v>
      </c>
      <c r="M17" s="834">
        <v>73589.923200000005</v>
      </c>
      <c r="N17" s="834">
        <v>19104.899890000001</v>
      </c>
      <c r="O17" s="834">
        <v>9489.0568699999985</v>
      </c>
    </row>
    <row r="18" spans="2:16" s="470" customFormat="1" ht="20.100000000000001" customHeight="1">
      <c r="B18" s="538" t="s">
        <v>491</v>
      </c>
      <c r="C18" s="544" t="s">
        <v>586</v>
      </c>
      <c r="D18" s="833">
        <v>41838276.328120008</v>
      </c>
      <c r="E18" s="833">
        <v>39693260.192400008</v>
      </c>
      <c r="F18" s="833">
        <v>60476.947169999999</v>
      </c>
      <c r="G18" s="833">
        <v>2145016.1357199997</v>
      </c>
      <c r="H18" s="833">
        <v>1445301.51544</v>
      </c>
      <c r="I18" s="833">
        <v>699714.62027999992</v>
      </c>
      <c r="J18" s="834">
        <v>310160.94853999978</v>
      </c>
      <c r="K18" s="834">
        <v>82515.617930000051</v>
      </c>
      <c r="L18" s="834">
        <v>75418.145690000005</v>
      </c>
      <c r="M18" s="834">
        <v>152868.38428000009</v>
      </c>
      <c r="N18" s="834">
        <v>34136.940169999994</v>
      </c>
      <c r="O18" s="834">
        <v>44614.583669999985</v>
      </c>
    </row>
    <row r="19" spans="2:16" s="470" customFormat="1" ht="20.100000000000001" customHeight="1">
      <c r="B19" s="538" t="s">
        <v>492</v>
      </c>
      <c r="C19" s="544" t="s">
        <v>585</v>
      </c>
      <c r="D19" s="833">
        <v>38032561.80325</v>
      </c>
      <c r="E19" s="833">
        <v>36233063.379830003</v>
      </c>
      <c r="F19" s="833">
        <v>59335.017260000008</v>
      </c>
      <c r="G19" s="833">
        <v>1799498.4234199999</v>
      </c>
      <c r="H19" s="833">
        <v>1149205.1936700002</v>
      </c>
      <c r="I19" s="833">
        <v>650293.22974999959</v>
      </c>
      <c r="J19" s="834">
        <v>308340.12645999953</v>
      </c>
      <c r="K19" s="834">
        <v>78895.940000000061</v>
      </c>
      <c r="L19" s="834">
        <v>62140.952540000006</v>
      </c>
      <c r="M19" s="834">
        <v>126857.91115999995</v>
      </c>
      <c r="N19" s="834">
        <v>33835.965709999997</v>
      </c>
      <c r="O19" s="834">
        <v>40222.333880000027</v>
      </c>
    </row>
    <row r="20" spans="2:16" s="470" customFormat="1" ht="20.100000000000001" customHeight="1">
      <c r="B20" s="538" t="s">
        <v>493</v>
      </c>
      <c r="C20" s="539" t="s">
        <v>587</v>
      </c>
      <c r="D20" s="833">
        <v>7985257.1409600005</v>
      </c>
      <c r="E20" s="833">
        <v>7838084.9134200001</v>
      </c>
      <c r="F20" s="833">
        <v>4902.6968399999996</v>
      </c>
      <c r="G20" s="833">
        <v>147172.22753999999</v>
      </c>
      <c r="H20" s="833">
        <v>98290.758409999995</v>
      </c>
      <c r="I20" s="833">
        <v>48881.469130000005</v>
      </c>
      <c r="J20" s="834">
        <v>23321.921879999998</v>
      </c>
      <c r="K20" s="834">
        <v>13823.9629</v>
      </c>
      <c r="L20" s="834">
        <v>6620.4571299999998</v>
      </c>
      <c r="M20" s="834">
        <v>3460.5043599999999</v>
      </c>
      <c r="N20" s="834">
        <v>1218.3881200000001</v>
      </c>
      <c r="O20" s="834">
        <v>436.23473999999999</v>
      </c>
    </row>
    <row r="21" spans="2:16" s="470" customFormat="1" ht="20.100000000000001" customHeight="1" thickBot="1">
      <c r="B21" s="540" t="s">
        <v>494</v>
      </c>
      <c r="C21" s="541" t="s">
        <v>461</v>
      </c>
      <c r="D21" s="835">
        <v>0</v>
      </c>
      <c r="E21" s="835">
        <v>0</v>
      </c>
      <c r="F21" s="835">
        <v>0</v>
      </c>
      <c r="G21" s="835">
        <v>0</v>
      </c>
      <c r="H21" s="835">
        <v>0</v>
      </c>
      <c r="I21" s="835">
        <v>0</v>
      </c>
      <c r="J21" s="836">
        <v>0</v>
      </c>
      <c r="K21" s="836">
        <v>0</v>
      </c>
      <c r="L21" s="836">
        <v>0</v>
      </c>
      <c r="M21" s="836">
        <v>0</v>
      </c>
      <c r="N21" s="836">
        <v>0</v>
      </c>
      <c r="O21" s="836">
        <v>0</v>
      </c>
    </row>
    <row r="22" spans="2:16" s="6" customFormat="1" ht="12.75">
      <c r="P22" s="90"/>
    </row>
    <row r="23" spans="2:16" s="6" customFormat="1" ht="12.75">
      <c r="P23" s="90"/>
    </row>
  </sheetData>
  <mergeCells count="2">
    <mergeCell ref="H6:H7"/>
    <mergeCell ref="I6:O6"/>
  </mergeCells>
  <hyperlinks>
    <hyperlink ref="Q1" location="Índice!A1" display="Voltar ao Índice" xr:uid="{54BE3424-731C-4952-909E-475741CD80FA}"/>
  </hyperlinks>
  <pageMargins left="0.70866141732283472" right="0.70866141732283472" top="0.74803149606299213" bottom="0.74803149606299213" header="0.31496062992125984" footer="0.31496062992125984"/>
  <pageSetup paperSize="9" scale="75" orientation="landscape" r:id="rId1"/>
  <headerFooter>
    <oddHeader>&amp;CPT
Anexo XV</oddHeader>
    <oddFooter>&amp;C&amp;P</oddFooter>
  </headerFooter>
  <ignoredErrors>
    <ignoredError sqref="B22:J26 B8:C21" numberStoredAsText="1"/>
  </ignoredError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670F82-A7EA-45FC-ADF0-CD25FA86B315}">
  <dimension ref="B1:H15"/>
  <sheetViews>
    <sheetView showGridLines="0" zoomScale="90" zoomScaleNormal="90" zoomScalePageLayoutView="80" workbookViewId="0">
      <selection activeCell="M23" sqref="M23"/>
    </sheetView>
  </sheetViews>
  <sheetFormatPr defaultColWidth="8.7109375" defaultRowHeight="14.25"/>
  <cols>
    <col min="1" max="2" width="4.7109375" style="5" customWidth="1"/>
    <col min="3" max="3" width="26.42578125" style="5" customWidth="1"/>
    <col min="4" max="4" width="15" style="5" customWidth="1"/>
    <col min="5" max="6" width="29.28515625" style="5" customWidth="1"/>
    <col min="7" max="7" width="8.7109375" style="5"/>
    <col min="8" max="8" width="11.7109375" style="5" customWidth="1"/>
    <col min="9" max="16384" width="8.7109375" style="5"/>
  </cols>
  <sheetData>
    <row r="1" spans="2:8" ht="18">
      <c r="B1" s="3" t="s">
        <v>454</v>
      </c>
      <c r="H1" s="65"/>
    </row>
    <row r="2" spans="2:8" ht="24">
      <c r="B2" s="1128" t="s">
        <v>1094</v>
      </c>
      <c r="C2" s="1128"/>
      <c r="D2" s="13"/>
      <c r="E2" s="465"/>
      <c r="F2" s="465"/>
      <c r="H2" s="84" t="s">
        <v>922</v>
      </c>
    </row>
    <row r="3" spans="2:8" s="106" customFormat="1" ht="20.100000000000001" customHeight="1">
      <c r="B3" s="1127"/>
      <c r="C3" s="1127"/>
      <c r="E3" s="496" t="s">
        <v>4</v>
      </c>
      <c r="F3" s="496" t="s">
        <v>5</v>
      </c>
    </row>
    <row r="4" spans="2:8" s="106" customFormat="1" ht="20.100000000000001" customHeight="1">
      <c r="B4" s="1127"/>
      <c r="C4" s="1127"/>
      <c r="E4" s="1066" t="s">
        <v>588</v>
      </c>
      <c r="F4" s="1066"/>
    </row>
    <row r="5" spans="2:8" s="106" customFormat="1" ht="20.100000000000001" customHeight="1">
      <c r="B5" s="1127"/>
      <c r="C5" s="1127"/>
      <c r="D5" s="306"/>
      <c r="E5" s="1065"/>
      <c r="F5" s="1065"/>
    </row>
    <row r="6" spans="2:8" s="106" customFormat="1" ht="20.100000000000001" customHeight="1" thickBot="1">
      <c r="B6" s="1127"/>
      <c r="C6" s="1127"/>
      <c r="D6" s="306"/>
      <c r="E6" s="343" t="s">
        <v>589</v>
      </c>
      <c r="F6" s="343" t="s">
        <v>590</v>
      </c>
    </row>
    <row r="7" spans="2:8" s="106" customFormat="1" ht="20.100000000000001" customHeight="1">
      <c r="B7" s="359" t="s">
        <v>247</v>
      </c>
      <c r="C7" s="1124" t="s">
        <v>591</v>
      </c>
      <c r="D7" s="1124"/>
      <c r="E7" s="421">
        <v>0</v>
      </c>
      <c r="F7" s="421">
        <v>0</v>
      </c>
    </row>
    <row r="8" spans="2:8" s="106" customFormat="1" ht="20.100000000000001" customHeight="1">
      <c r="B8" s="361" t="s">
        <v>249</v>
      </c>
      <c r="C8" s="1125" t="s">
        <v>592</v>
      </c>
      <c r="D8" s="1125"/>
      <c r="E8" s="422">
        <v>712726.56674000004</v>
      </c>
      <c r="F8" s="422">
        <v>-117174.37248000001</v>
      </c>
    </row>
    <row r="9" spans="2:8" s="106" customFormat="1" ht="20.100000000000001" customHeight="1">
      <c r="B9" s="361" t="s">
        <v>476</v>
      </c>
      <c r="C9" s="1126" t="s">
        <v>593</v>
      </c>
      <c r="D9" s="1126"/>
      <c r="E9" s="422">
        <v>103777.19274</v>
      </c>
      <c r="F9" s="422">
        <v>-7383.9972099999995</v>
      </c>
    </row>
    <row r="10" spans="2:8" s="106" customFormat="1" ht="20.100000000000001" customHeight="1">
      <c r="B10" s="361" t="s">
        <v>478</v>
      </c>
      <c r="C10" s="1126" t="s">
        <v>594</v>
      </c>
      <c r="D10" s="1126"/>
      <c r="E10" s="422">
        <v>334052.31338000001</v>
      </c>
      <c r="F10" s="422">
        <v>-74071.432910000003</v>
      </c>
    </row>
    <row r="11" spans="2:8" s="106" customFormat="1" ht="20.100000000000001" customHeight="1">
      <c r="B11" s="361" t="s">
        <v>480</v>
      </c>
      <c r="C11" s="1126" t="s">
        <v>595</v>
      </c>
      <c r="D11" s="1126"/>
      <c r="E11" s="422">
        <v>2852.1746400000002</v>
      </c>
      <c r="F11" s="422">
        <v>-685.95216000000005</v>
      </c>
    </row>
    <row r="12" spans="2:8" s="106" customFormat="1" ht="20.100000000000001" customHeight="1">
      <c r="B12" s="361" t="s">
        <v>482</v>
      </c>
      <c r="C12" s="1126" t="s">
        <v>596</v>
      </c>
      <c r="D12" s="1126"/>
      <c r="E12" s="422">
        <v>270744.48937999998</v>
      </c>
      <c r="F12" s="422">
        <v>-34545.865189999997</v>
      </c>
    </row>
    <row r="13" spans="2:8" s="106" customFormat="1" ht="20.100000000000001" customHeight="1">
      <c r="B13" s="545" t="s">
        <v>484</v>
      </c>
      <c r="C13" s="1122" t="s">
        <v>597</v>
      </c>
      <c r="D13" s="1122"/>
      <c r="E13" s="424">
        <v>1300.3966</v>
      </c>
      <c r="F13" s="424">
        <v>-487.12501000000003</v>
      </c>
    </row>
    <row r="14" spans="2:8" s="106" customFormat="1" ht="20.100000000000001" customHeight="1" thickBot="1">
      <c r="B14" s="367" t="s">
        <v>486</v>
      </c>
      <c r="C14" s="1123" t="s">
        <v>40</v>
      </c>
      <c r="D14" s="1123"/>
      <c r="E14" s="443">
        <v>712726.56674000004</v>
      </c>
      <c r="F14" s="443">
        <v>-117174.37248000001</v>
      </c>
    </row>
    <row r="15" spans="2:8">
      <c r="B15" s="133"/>
      <c r="C15" s="133"/>
      <c r="D15" s="133"/>
      <c r="E15" s="133"/>
      <c r="F15" s="133"/>
    </row>
  </sheetData>
  <mergeCells count="14">
    <mergeCell ref="B6:C6"/>
    <mergeCell ref="B2:C2"/>
    <mergeCell ref="B3:C3"/>
    <mergeCell ref="B4:C4"/>
    <mergeCell ref="E4:F5"/>
    <mergeCell ref="B5:C5"/>
    <mergeCell ref="C13:D13"/>
    <mergeCell ref="C14:D14"/>
    <mergeCell ref="C7:D7"/>
    <mergeCell ref="C8:D8"/>
    <mergeCell ref="C9:D9"/>
    <mergeCell ref="C10:D10"/>
    <mergeCell ref="C11:D11"/>
    <mergeCell ref="C12:D12"/>
  </mergeCells>
  <hyperlinks>
    <hyperlink ref="H2" location="Índice!A1" display="Voltar ao Índice" xr:uid="{01BF7415-3D9D-4050-81C6-731E397BF414}"/>
  </hyperlinks>
  <pageMargins left="0.70866141732283472" right="0.70866141732283472" top="0.74803149606299213" bottom="0.74803149606299213" header="0.31496062992125984" footer="0.31496062992125984"/>
  <pageSetup paperSize="9" orientation="landscape" r:id="rId1"/>
  <headerFooter>
    <oddHeader>&amp;CPT
Anexo XV</oddHeader>
    <oddFooter>&amp;C&amp;P</oddFooter>
  </headerFooter>
  <ignoredErrors>
    <ignoredError sqref="B16:G21 B7:D14 B15:D15" numberStoredAsText="1"/>
  </ignoredError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1B007F-FC07-4C15-A16F-4AC7528E84F3}">
  <sheetPr>
    <pageSetUpPr fitToPage="1"/>
  </sheetPr>
  <dimension ref="B1:Q18"/>
  <sheetViews>
    <sheetView showGridLines="0" zoomScale="90" zoomScaleNormal="90" zoomScalePageLayoutView="80" workbookViewId="0">
      <selection activeCell="M23" sqref="M23"/>
    </sheetView>
  </sheetViews>
  <sheetFormatPr defaultColWidth="8.7109375" defaultRowHeight="14.25"/>
  <cols>
    <col min="1" max="1" width="4.7109375" style="5" customWidth="1"/>
    <col min="2" max="2" width="8.7109375" style="5"/>
    <col min="3" max="3" width="39.7109375" style="5" customWidth="1"/>
    <col min="4" max="5" width="14.5703125" style="5" customWidth="1"/>
    <col min="6" max="6" width="15.140625" style="5" customWidth="1"/>
    <col min="7" max="7" width="14.5703125" style="5" customWidth="1"/>
    <col min="8" max="8" width="16.140625" style="5" customWidth="1"/>
    <col min="9" max="15" width="14.5703125" style="5" customWidth="1"/>
    <col min="16" max="16" width="8.7109375" style="5"/>
    <col min="17" max="17" width="14.28515625" style="5" customWidth="1"/>
    <col min="18" max="16384" width="8.7109375" style="5"/>
  </cols>
  <sheetData>
    <row r="1" spans="2:17" ht="18">
      <c r="B1" s="3" t="s">
        <v>455</v>
      </c>
      <c r="Q1" s="65"/>
    </row>
    <row r="2" spans="2:17" s="317" customFormat="1" ht="15">
      <c r="B2" s="220" t="s">
        <v>1094</v>
      </c>
      <c r="C2" s="534"/>
      <c r="D2" s="534"/>
      <c r="E2" s="1114"/>
      <c r="F2" s="1114"/>
      <c r="G2" s="1114"/>
      <c r="H2" s="1114"/>
      <c r="I2" s="1114"/>
      <c r="J2" s="1114"/>
      <c r="K2" s="1114"/>
      <c r="L2" s="1114"/>
      <c r="M2" s="1114"/>
      <c r="N2" s="1114"/>
      <c r="O2" s="534"/>
      <c r="Q2" s="84" t="s">
        <v>922</v>
      </c>
    </row>
    <row r="3" spans="2:17" s="317" customFormat="1" ht="15">
      <c r="C3" s="534"/>
      <c r="D3" s="534"/>
      <c r="E3" s="534"/>
      <c r="F3" s="534"/>
      <c r="G3" s="534"/>
      <c r="H3" s="534"/>
      <c r="I3" s="534"/>
      <c r="J3" s="534"/>
      <c r="K3" s="534"/>
      <c r="L3" s="534"/>
      <c r="M3" s="534"/>
      <c r="N3" s="534"/>
      <c r="O3" s="534"/>
      <c r="Q3" s="521"/>
    </row>
    <row r="4" spans="2:17" s="336" customFormat="1" ht="20.100000000000001" customHeight="1">
      <c r="B4" s="546"/>
      <c r="C4" s="546"/>
      <c r="D4" s="507" t="s">
        <v>4</v>
      </c>
      <c r="E4" s="228" t="s">
        <v>5</v>
      </c>
      <c r="F4" s="507" t="s">
        <v>6</v>
      </c>
      <c r="G4" s="228" t="s">
        <v>41</v>
      </c>
      <c r="H4" s="507" t="s">
        <v>42</v>
      </c>
      <c r="I4" s="507" t="s">
        <v>97</v>
      </c>
      <c r="J4" s="507" t="s">
        <v>98</v>
      </c>
      <c r="K4" s="507" t="s">
        <v>99</v>
      </c>
      <c r="L4" s="507" t="s">
        <v>227</v>
      </c>
      <c r="M4" s="507" t="s">
        <v>228</v>
      </c>
      <c r="N4" s="507" t="s">
        <v>229</v>
      </c>
      <c r="O4" s="507" t="s">
        <v>230</v>
      </c>
    </row>
    <row r="5" spans="2:17" s="336" customFormat="1" ht="24.95" customHeight="1">
      <c r="D5" s="1081" t="s">
        <v>598</v>
      </c>
      <c r="E5" s="1081"/>
      <c r="F5" s="1129" t="s">
        <v>599</v>
      </c>
      <c r="G5" s="1129"/>
      <c r="H5" s="1129"/>
      <c r="I5" s="1129"/>
      <c r="J5" s="550"/>
      <c r="K5" s="550"/>
      <c r="L5" s="550"/>
      <c r="M5" s="550"/>
      <c r="N5" s="550"/>
      <c r="O5" s="550"/>
    </row>
    <row r="6" spans="2:17" s="336" customFormat="1" ht="24.95" customHeight="1">
      <c r="C6" s="198"/>
      <c r="D6" s="1063"/>
      <c r="E6" s="1063"/>
      <c r="F6" s="548"/>
      <c r="G6" s="548"/>
      <c r="H6" s="1065" t="s">
        <v>600</v>
      </c>
      <c r="I6" s="1065"/>
      <c r="J6" s="1065" t="s">
        <v>601</v>
      </c>
      <c r="K6" s="1065"/>
      <c r="L6" s="1065" t="s">
        <v>602</v>
      </c>
      <c r="M6" s="1065"/>
      <c r="N6" s="1065" t="s">
        <v>603</v>
      </c>
      <c r="O6" s="1065"/>
    </row>
    <row r="7" spans="2:17" s="336" customFormat="1" ht="39.950000000000003" customHeight="1" thickBot="1">
      <c r="B7" s="546"/>
      <c r="C7" s="198"/>
      <c r="D7" s="343" t="s">
        <v>547</v>
      </c>
      <c r="E7" s="343" t="s">
        <v>590</v>
      </c>
      <c r="F7" s="343" t="s">
        <v>589</v>
      </c>
      <c r="G7" s="343" t="s">
        <v>590</v>
      </c>
      <c r="H7" s="343" t="s">
        <v>589</v>
      </c>
      <c r="I7" s="343" t="s">
        <v>590</v>
      </c>
      <c r="J7" s="343" t="s">
        <v>589</v>
      </c>
      <c r="K7" s="343" t="s">
        <v>590</v>
      </c>
      <c r="L7" s="343" t="s">
        <v>589</v>
      </c>
      <c r="M7" s="343" t="s">
        <v>590</v>
      </c>
      <c r="N7" s="343" t="s">
        <v>589</v>
      </c>
      <c r="O7" s="343" t="s">
        <v>590</v>
      </c>
    </row>
    <row r="8" spans="2:17" s="195" customFormat="1" ht="24.95" customHeight="1">
      <c r="B8" s="359" t="s">
        <v>247</v>
      </c>
      <c r="C8" s="345" t="s">
        <v>604</v>
      </c>
      <c r="D8" s="359">
        <v>0</v>
      </c>
      <c r="E8" s="359">
        <v>0</v>
      </c>
      <c r="F8" s="359">
        <v>0</v>
      </c>
      <c r="G8" s="359">
        <v>0</v>
      </c>
      <c r="H8" s="876"/>
      <c r="I8" s="876"/>
      <c r="J8" s="876"/>
      <c r="K8" s="876"/>
      <c r="L8" s="876"/>
      <c r="M8" s="876"/>
      <c r="N8" s="876"/>
      <c r="O8" s="876"/>
    </row>
    <row r="9" spans="2:17" s="195" customFormat="1" ht="24.95" customHeight="1">
      <c r="B9" s="361" t="s">
        <v>249</v>
      </c>
      <c r="C9" s="137" t="s">
        <v>605</v>
      </c>
      <c r="D9" s="422">
        <v>994222.22950999986</v>
      </c>
      <c r="E9" s="422">
        <v>-179210.52827999997</v>
      </c>
      <c r="F9" s="422">
        <v>712726.56674000004</v>
      </c>
      <c r="G9" s="422">
        <v>-117174.37248000001</v>
      </c>
      <c r="H9" s="422">
        <v>106728.18396000002</v>
      </c>
      <c r="I9" s="422">
        <v>-8199.4095099999995</v>
      </c>
      <c r="J9" s="422">
        <v>202990.49244999999</v>
      </c>
      <c r="K9" s="422">
        <v>-26019.5213</v>
      </c>
      <c r="L9" s="422">
        <v>403007.89032999997</v>
      </c>
      <c r="M9" s="422">
        <v>-82955.44167</v>
      </c>
      <c r="N9" s="549">
        <v>502668.78399000003</v>
      </c>
      <c r="O9" s="549">
        <v>-90815.130789999996</v>
      </c>
    </row>
    <row r="10" spans="2:17" s="195" customFormat="1" ht="20.100000000000001" customHeight="1">
      <c r="B10" s="361" t="s">
        <v>476</v>
      </c>
      <c r="C10" s="363" t="s">
        <v>593</v>
      </c>
      <c r="D10" s="422">
        <v>109869.20314</v>
      </c>
      <c r="E10" s="422">
        <v>-22550.827309999997</v>
      </c>
      <c r="F10" s="422">
        <v>103777.19274</v>
      </c>
      <c r="G10" s="422">
        <v>-7383.9972099999995</v>
      </c>
      <c r="H10" s="422">
        <v>22722.689180000001</v>
      </c>
      <c r="I10" s="422">
        <v>-290.33490999999998</v>
      </c>
      <c r="J10" s="422">
        <v>49725.46675</v>
      </c>
      <c r="K10" s="422">
        <v>-1652.93219</v>
      </c>
      <c r="L10" s="422">
        <v>31329.036809999998</v>
      </c>
      <c r="M10" s="422">
        <v>-5440.7301100000004</v>
      </c>
      <c r="N10" s="422">
        <v>103777.19274</v>
      </c>
      <c r="O10" s="422">
        <v>-7383.9972099999932</v>
      </c>
    </row>
    <row r="11" spans="2:17" s="195" customFormat="1" ht="20.100000000000001" customHeight="1">
      <c r="B11" s="361" t="s">
        <v>478</v>
      </c>
      <c r="C11" s="363" t="s">
        <v>594</v>
      </c>
      <c r="D11" s="422">
        <v>449537.95568999997</v>
      </c>
      <c r="E11" s="422">
        <v>-120680.50487</v>
      </c>
      <c r="F11" s="422">
        <v>334052.31338000001</v>
      </c>
      <c r="G11" s="422">
        <v>-74071.432910000003</v>
      </c>
      <c r="H11" s="422">
        <v>81317.408260000011</v>
      </c>
      <c r="I11" s="422">
        <v>-7803.8866699999999</v>
      </c>
      <c r="J11" s="422">
        <v>89436.463340000002</v>
      </c>
      <c r="K11" s="422">
        <v>-19712.680390000001</v>
      </c>
      <c r="L11" s="422">
        <v>163298.44177999999</v>
      </c>
      <c r="M11" s="422">
        <v>-46554.865850000002</v>
      </c>
      <c r="N11" s="422">
        <v>334052.31338000001</v>
      </c>
      <c r="O11" s="422">
        <v>-74071.432910000003</v>
      </c>
    </row>
    <row r="12" spans="2:17" s="195" customFormat="1" ht="20.100000000000001" customHeight="1">
      <c r="B12" s="361" t="s">
        <v>480</v>
      </c>
      <c r="C12" s="363" t="s">
        <v>595</v>
      </c>
      <c r="D12" s="422">
        <v>2852.1746400000002</v>
      </c>
      <c r="E12" s="422">
        <v>-685.95216000000005</v>
      </c>
      <c r="F12" s="422">
        <v>2852.1746400000002</v>
      </c>
      <c r="G12" s="422">
        <v>-685.95216000000005</v>
      </c>
      <c r="H12" s="422">
        <v>2213.6007300000001</v>
      </c>
      <c r="I12" s="422">
        <v>-105.18792999999999</v>
      </c>
      <c r="J12" s="422">
        <v>357.38132000000002</v>
      </c>
      <c r="K12" s="422">
        <v>-300.38031999999998</v>
      </c>
      <c r="L12" s="422">
        <v>281.19259000000005</v>
      </c>
      <c r="M12" s="549">
        <v>-280.38390999999996</v>
      </c>
      <c r="N12" s="422">
        <v>2852.1746400000002</v>
      </c>
      <c r="O12" s="422">
        <v>-685.95216000000016</v>
      </c>
    </row>
    <row r="13" spans="2:17" s="195" customFormat="1" ht="20.100000000000001" customHeight="1">
      <c r="B13" s="361" t="s">
        <v>482</v>
      </c>
      <c r="C13" s="363" t="s">
        <v>596</v>
      </c>
      <c r="D13" s="422">
        <v>430662.49943999999</v>
      </c>
      <c r="E13" s="422">
        <v>-34806.118929999997</v>
      </c>
      <c r="F13" s="422">
        <v>270744.48937999998</v>
      </c>
      <c r="G13" s="422">
        <v>-34545.865189999997</v>
      </c>
      <c r="H13" s="422">
        <v>474.48578999999995</v>
      </c>
      <c r="I13" s="422">
        <v>0</v>
      </c>
      <c r="J13" s="422">
        <v>63471.181039999996</v>
      </c>
      <c r="K13" s="422">
        <v>-4353.5284000000001</v>
      </c>
      <c r="L13" s="422">
        <v>206798.82255000001</v>
      </c>
      <c r="M13" s="549">
        <v>-30192.336789999998</v>
      </c>
      <c r="N13" s="422">
        <v>60686.706630000001</v>
      </c>
      <c r="O13" s="422">
        <v>-8186.6234999999997</v>
      </c>
    </row>
    <row r="14" spans="2:17" s="195" customFormat="1" ht="20.100000000000001" customHeight="1">
      <c r="B14" s="545" t="s">
        <v>484</v>
      </c>
      <c r="C14" s="366" t="s">
        <v>597</v>
      </c>
      <c r="D14" s="424">
        <v>1300.3966</v>
      </c>
      <c r="E14" s="424">
        <v>-487.12501000000003</v>
      </c>
      <c r="F14" s="424">
        <v>1300.3966</v>
      </c>
      <c r="G14" s="424">
        <v>-487.12501000000003</v>
      </c>
      <c r="H14" s="424">
        <v>0</v>
      </c>
      <c r="I14" s="424">
        <v>0</v>
      </c>
      <c r="J14" s="424">
        <v>0</v>
      </c>
      <c r="K14" s="424">
        <v>0</v>
      </c>
      <c r="L14" s="424">
        <v>1300.3966</v>
      </c>
      <c r="M14" s="551">
        <v>-487.12501000000003</v>
      </c>
      <c r="N14" s="424">
        <v>1300.3966</v>
      </c>
      <c r="O14" s="424">
        <v>-487.12501000000015</v>
      </c>
    </row>
    <row r="15" spans="2:17" s="195" customFormat="1" ht="20.100000000000001" customHeight="1" thickBot="1">
      <c r="B15" s="367" t="s">
        <v>486</v>
      </c>
      <c r="C15" s="299" t="s">
        <v>40</v>
      </c>
      <c r="D15" s="570">
        <v>994222.22950999986</v>
      </c>
      <c r="E15" s="570">
        <v>-179210.52827999997</v>
      </c>
      <c r="F15" s="570">
        <v>712726.56674000004</v>
      </c>
      <c r="G15" s="570">
        <v>-117174.37248000001</v>
      </c>
      <c r="H15" s="570">
        <v>106728.18396000002</v>
      </c>
      <c r="I15" s="570">
        <v>-8199.4095099999995</v>
      </c>
      <c r="J15" s="570">
        <v>202990.49244999999</v>
      </c>
      <c r="K15" s="570">
        <v>-26019.5213</v>
      </c>
      <c r="L15" s="570">
        <v>403007.89032999997</v>
      </c>
      <c r="M15" s="570">
        <v>-82955.44167</v>
      </c>
      <c r="N15" s="570">
        <v>502668.78399000003</v>
      </c>
      <c r="O15" s="570">
        <v>-90815.130789999996</v>
      </c>
    </row>
    <row r="16" spans="2:17" s="317" customFormat="1"/>
    <row r="17" s="317" customFormat="1"/>
    <row r="18" s="317" customFormat="1"/>
  </sheetData>
  <mergeCells count="11">
    <mergeCell ref="L6:M6"/>
    <mergeCell ref="N6:O6"/>
    <mergeCell ref="D5:E6"/>
    <mergeCell ref="F5:I5"/>
    <mergeCell ref="H6:I6"/>
    <mergeCell ref="J6:K6"/>
    <mergeCell ref="E2:F2"/>
    <mergeCell ref="G2:H2"/>
    <mergeCell ref="I2:J2"/>
    <mergeCell ref="K2:L2"/>
    <mergeCell ref="M2:N2"/>
  </mergeCells>
  <hyperlinks>
    <hyperlink ref="Q2" location="Índice!A1" display="Voltar ao Índice" xr:uid="{F08C7F64-8BA5-4418-A619-F678EA94D921}"/>
  </hyperlinks>
  <pageMargins left="0.70866141732283472" right="0.70866141732283472" top="0.74803149606299213" bottom="0.74803149606299213" header="0.31496062992125984" footer="0.31496062992125984"/>
  <pageSetup paperSize="9" scale="61" orientation="landscape" r:id="rId1"/>
  <headerFooter>
    <oddHeader>&amp;CPT
Anexo XV</oddHeader>
    <oddFooter>&amp;C&amp;P</oddFooter>
  </headerFooter>
  <ignoredErrors>
    <ignoredError sqref="B8:C15"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44"/>
  <sheetViews>
    <sheetView showGridLines="0" zoomScale="90" zoomScaleNormal="90" zoomScalePageLayoutView="80" workbookViewId="0">
      <selection activeCell="M23" sqref="M23"/>
    </sheetView>
  </sheetViews>
  <sheetFormatPr defaultColWidth="9.28515625" defaultRowHeight="12.75"/>
  <cols>
    <col min="1" max="1" width="4.7109375" style="2" customWidth="1"/>
    <col min="2" max="2" width="7.7109375" style="2" customWidth="1"/>
    <col min="3" max="3" width="68.42578125" style="2" customWidth="1"/>
    <col min="4" max="6" width="20.140625" style="2" customWidth="1"/>
    <col min="7" max="7" width="9.28515625" style="2" customWidth="1"/>
    <col min="8" max="8" width="16" style="2" customWidth="1"/>
    <col min="9" max="16384" width="9.28515625" style="2"/>
  </cols>
  <sheetData>
    <row r="1" spans="2:8" ht="23.45" customHeight="1">
      <c r="B1" s="3" t="s">
        <v>0</v>
      </c>
      <c r="H1" s="84" t="s">
        <v>922</v>
      </c>
    </row>
    <row r="2" spans="2:8" ht="14.25">
      <c r="B2" s="116" t="s">
        <v>1094</v>
      </c>
      <c r="C2" s="191"/>
      <c r="D2" s="191"/>
      <c r="E2" s="191"/>
      <c r="F2" s="191"/>
    </row>
    <row r="3" spans="2:8" ht="25.5">
      <c r="B3" s="1054"/>
      <c r="C3" s="1054"/>
      <c r="D3" s="1053" t="s">
        <v>2</v>
      </c>
      <c r="E3" s="1053"/>
      <c r="F3" s="203" t="s">
        <v>3</v>
      </c>
    </row>
    <row r="4" spans="2:8">
      <c r="B4" s="1054"/>
      <c r="C4" s="1054"/>
      <c r="D4" s="197" t="s">
        <v>4</v>
      </c>
      <c r="E4" s="197" t="s">
        <v>5</v>
      </c>
      <c r="F4" s="197" t="s">
        <v>6</v>
      </c>
    </row>
    <row r="5" spans="2:8" ht="24.95" customHeight="1" thickBot="1">
      <c r="B5" s="1055"/>
      <c r="C5" s="1055"/>
      <c r="D5" s="896">
        <v>44742</v>
      </c>
      <c r="E5" s="896">
        <v>44651</v>
      </c>
      <c r="F5" s="896">
        <v>44742</v>
      </c>
    </row>
    <row r="6" spans="2:8" ht="20.100000000000001" customHeight="1">
      <c r="B6" s="204">
        <v>1</v>
      </c>
      <c r="C6" s="205" t="s">
        <v>7</v>
      </c>
      <c r="D6" s="970">
        <v>38572471.212849997</v>
      </c>
      <c r="E6" s="970">
        <v>38666289.039140001</v>
      </c>
      <c r="F6" s="206">
        <f>D6*0.08</f>
        <v>3085797.6970279999</v>
      </c>
    </row>
    <row r="7" spans="2:8" ht="20.100000000000001" customHeight="1">
      <c r="B7" s="207">
        <v>2</v>
      </c>
      <c r="C7" s="208" t="s">
        <v>8</v>
      </c>
      <c r="D7" s="971">
        <v>13195648.19668</v>
      </c>
      <c r="E7" s="971">
        <v>12858532.17392</v>
      </c>
      <c r="F7" s="209">
        <f t="shared" ref="F7:F42" si="0">D7*0.08</f>
        <v>1055651.8557344</v>
      </c>
    </row>
    <row r="8" spans="2:8" ht="20.100000000000001" customHeight="1">
      <c r="B8" s="207">
        <v>3</v>
      </c>
      <c r="C8" s="210" t="s">
        <v>9</v>
      </c>
      <c r="D8" s="209">
        <v>792570.94236999983</v>
      </c>
      <c r="E8" s="209">
        <v>767419.4723100001</v>
      </c>
      <c r="F8" s="209">
        <f t="shared" si="0"/>
        <v>63405.675389599986</v>
      </c>
    </row>
    <row r="9" spans="2:8" ht="20.100000000000001" customHeight="1">
      <c r="B9" s="207">
        <v>4</v>
      </c>
      <c r="C9" s="208" t="s">
        <v>10</v>
      </c>
      <c r="D9" s="209">
        <v>792570.94236999983</v>
      </c>
      <c r="E9" s="209">
        <v>767419.4723100001</v>
      </c>
      <c r="F9" s="209">
        <f t="shared" si="0"/>
        <v>63405.675389599986</v>
      </c>
    </row>
    <row r="10" spans="2:8" ht="20.100000000000001" customHeight="1">
      <c r="B10" s="207" t="s">
        <v>11</v>
      </c>
      <c r="C10" s="208" t="s">
        <v>12</v>
      </c>
      <c r="D10" s="209">
        <v>1829959.76902</v>
      </c>
      <c r="E10" s="209">
        <v>1848794.2763099999</v>
      </c>
      <c r="F10" s="209">
        <f t="shared" si="0"/>
        <v>146396.7815216</v>
      </c>
    </row>
    <row r="11" spans="2:8" ht="20.100000000000001" customHeight="1">
      <c r="B11" s="207">
        <v>5</v>
      </c>
      <c r="C11" s="210" t="s">
        <v>13</v>
      </c>
      <c r="D11" s="209">
        <v>15784246.52918</v>
      </c>
      <c r="E11" s="209">
        <v>16092144.019409999</v>
      </c>
      <c r="F11" s="209">
        <f t="shared" si="0"/>
        <v>1262739.7223344001</v>
      </c>
    </row>
    <row r="12" spans="2:8" ht="20.100000000000001" customHeight="1">
      <c r="B12" s="207">
        <v>6</v>
      </c>
      <c r="C12" s="211" t="s">
        <v>14</v>
      </c>
      <c r="D12" s="212">
        <v>220564.45408</v>
      </c>
      <c r="E12" s="212">
        <v>268025.08557</v>
      </c>
      <c r="F12" s="212">
        <f t="shared" si="0"/>
        <v>17645.1563264</v>
      </c>
    </row>
    <row r="13" spans="2:8" ht="20.100000000000001" customHeight="1">
      <c r="B13" s="207">
        <v>7</v>
      </c>
      <c r="C13" s="208" t="s">
        <v>8</v>
      </c>
      <c r="D13" s="209">
        <v>166571.99730000002</v>
      </c>
      <c r="E13" s="209">
        <v>138823.2824</v>
      </c>
      <c r="F13" s="209">
        <f t="shared" si="0"/>
        <v>13325.759784000002</v>
      </c>
    </row>
    <row r="14" spans="2:8" ht="20.100000000000001" customHeight="1">
      <c r="B14" s="207">
        <v>8</v>
      </c>
      <c r="C14" s="208" t="s">
        <v>15</v>
      </c>
      <c r="D14" s="971"/>
      <c r="E14" s="971"/>
      <c r="F14" s="209">
        <f t="shared" si="0"/>
        <v>0</v>
      </c>
    </row>
    <row r="15" spans="2:8" ht="20.100000000000001" customHeight="1">
      <c r="B15" s="207" t="s">
        <v>16</v>
      </c>
      <c r="C15" s="208" t="s">
        <v>17</v>
      </c>
      <c r="D15" s="209">
        <v>5355.0492000000004</v>
      </c>
      <c r="E15" s="209">
        <v>6172.2237800000003</v>
      </c>
      <c r="F15" s="209">
        <f t="shared" si="0"/>
        <v>428.40393600000004</v>
      </c>
    </row>
    <row r="16" spans="2:8" ht="20.100000000000001" customHeight="1">
      <c r="B16" s="207" t="s">
        <v>18</v>
      </c>
      <c r="C16" s="208" t="s">
        <v>19</v>
      </c>
      <c r="D16" s="209">
        <v>48558.64862</v>
      </c>
      <c r="E16" s="209">
        <v>67323.089810000005</v>
      </c>
      <c r="F16" s="209">
        <f t="shared" si="0"/>
        <v>3884.6918896000002</v>
      </c>
    </row>
    <row r="17" spans="2:6" ht="20.100000000000001" customHeight="1">
      <c r="B17" s="207">
        <v>9</v>
      </c>
      <c r="C17" s="208" t="s">
        <v>20</v>
      </c>
      <c r="D17" s="209">
        <f>D12-D13-D14-D15-D16</f>
        <v>78.758959999977378</v>
      </c>
      <c r="E17" s="209">
        <f>E12-E13-E14-E15-E16</f>
        <v>55706.489579999994</v>
      </c>
      <c r="F17" s="209">
        <f t="shared" si="0"/>
        <v>6.3007167999981908</v>
      </c>
    </row>
    <row r="18" spans="2:6" ht="20.100000000000001" customHeight="1">
      <c r="B18" s="207">
        <v>10</v>
      </c>
      <c r="C18" s="213" t="s">
        <v>21</v>
      </c>
      <c r="D18" s="214"/>
      <c r="E18" s="972"/>
      <c r="F18" s="214">
        <f t="shared" si="0"/>
        <v>0</v>
      </c>
    </row>
    <row r="19" spans="2:6" ht="20.100000000000001" customHeight="1">
      <c r="B19" s="207">
        <v>11</v>
      </c>
      <c r="C19" s="213" t="s">
        <v>21</v>
      </c>
      <c r="D19" s="214"/>
      <c r="E19" s="972"/>
      <c r="F19" s="214">
        <f t="shared" si="0"/>
        <v>0</v>
      </c>
    </row>
    <row r="20" spans="2:6" ht="20.100000000000001" customHeight="1">
      <c r="B20" s="207">
        <v>12</v>
      </c>
      <c r="C20" s="213" t="s">
        <v>21</v>
      </c>
      <c r="D20" s="214"/>
      <c r="E20" s="972"/>
      <c r="F20" s="214">
        <f t="shared" si="0"/>
        <v>0</v>
      </c>
    </row>
    <row r="21" spans="2:6" ht="20.100000000000001" customHeight="1">
      <c r="B21" s="207">
        <v>13</v>
      </c>
      <c r="C21" s="213" t="s">
        <v>21</v>
      </c>
      <c r="D21" s="214"/>
      <c r="E21" s="972"/>
      <c r="F21" s="214">
        <f t="shared" si="0"/>
        <v>0</v>
      </c>
    </row>
    <row r="22" spans="2:6" ht="20.100000000000001" customHeight="1">
      <c r="B22" s="207">
        <v>14</v>
      </c>
      <c r="C22" s="213" t="s">
        <v>21</v>
      </c>
      <c r="D22" s="214"/>
      <c r="E22" s="972"/>
      <c r="F22" s="214">
        <f t="shared" si="0"/>
        <v>0</v>
      </c>
    </row>
    <row r="23" spans="2:6" ht="20.100000000000001" customHeight="1">
      <c r="B23" s="207">
        <v>15</v>
      </c>
      <c r="C23" s="211" t="s">
        <v>22</v>
      </c>
      <c r="D23" s="209">
        <v>0</v>
      </c>
      <c r="E23" s="209">
        <v>0</v>
      </c>
      <c r="F23" s="209">
        <f t="shared" si="0"/>
        <v>0</v>
      </c>
    </row>
    <row r="24" spans="2:6" ht="30" customHeight="1">
      <c r="B24" s="207">
        <v>16</v>
      </c>
      <c r="C24" s="211" t="s">
        <v>23</v>
      </c>
      <c r="D24" s="209">
        <v>285708.24689999997</v>
      </c>
      <c r="E24" s="209">
        <v>304541.43533999997</v>
      </c>
      <c r="F24" s="209">
        <f t="shared" si="0"/>
        <v>22856.659752</v>
      </c>
    </row>
    <row r="25" spans="2:6" ht="20.100000000000001" customHeight="1">
      <c r="B25" s="207">
        <v>17</v>
      </c>
      <c r="C25" s="208" t="s">
        <v>24</v>
      </c>
      <c r="D25" s="209" t="s">
        <v>1377</v>
      </c>
      <c r="E25" s="209" t="s">
        <v>1377</v>
      </c>
      <c r="F25" s="209" t="s">
        <v>1377</v>
      </c>
    </row>
    <row r="26" spans="2:6" ht="20.100000000000001" customHeight="1">
      <c r="B26" s="207">
        <v>18</v>
      </c>
      <c r="C26" s="208" t="s">
        <v>25</v>
      </c>
      <c r="D26" s="209">
        <v>1256.25</v>
      </c>
      <c r="E26" s="209">
        <v>1256.25</v>
      </c>
      <c r="F26" s="209">
        <f t="shared" si="0"/>
        <v>100.5</v>
      </c>
    </row>
    <row r="27" spans="2:6" ht="20.100000000000001" customHeight="1">
      <c r="B27" s="207">
        <v>19</v>
      </c>
      <c r="C27" s="208" t="s">
        <v>26</v>
      </c>
      <c r="D27" s="138"/>
      <c r="E27" s="973"/>
      <c r="F27" s="209">
        <f t="shared" si="0"/>
        <v>0</v>
      </c>
    </row>
    <row r="28" spans="2:6" ht="20.100000000000001" customHeight="1">
      <c r="B28" s="207" t="s">
        <v>27</v>
      </c>
      <c r="C28" s="208" t="s">
        <v>28</v>
      </c>
      <c r="D28" s="138"/>
      <c r="E28" s="973"/>
      <c r="F28" s="209">
        <f t="shared" si="0"/>
        <v>0</v>
      </c>
    </row>
    <row r="29" spans="2:6" ht="20.100000000000001" customHeight="1">
      <c r="B29" s="207">
        <v>20</v>
      </c>
      <c r="C29" s="211" t="s">
        <v>29</v>
      </c>
      <c r="D29" s="974">
        <v>3005565.0244100001</v>
      </c>
      <c r="E29" s="974">
        <v>2683179.1574899997</v>
      </c>
      <c r="F29" s="209">
        <f t="shared" si="0"/>
        <v>240445.20195280001</v>
      </c>
    </row>
    <row r="30" spans="2:6" ht="20.100000000000001" customHeight="1">
      <c r="B30" s="207">
        <v>21</v>
      </c>
      <c r="C30" s="208" t="s">
        <v>8</v>
      </c>
      <c r="D30" s="209">
        <v>2076663.2081600002</v>
      </c>
      <c r="E30" s="209">
        <v>2062826.7382400001</v>
      </c>
      <c r="F30" s="209">
        <f t="shared" si="0"/>
        <v>166133.05665280001</v>
      </c>
    </row>
    <row r="31" spans="2:6" ht="20.100000000000001" customHeight="1">
      <c r="B31" s="207">
        <v>22</v>
      </c>
      <c r="C31" s="208" t="s">
        <v>30</v>
      </c>
      <c r="D31" s="209">
        <v>928901.81625000003</v>
      </c>
      <c r="E31" s="209">
        <v>620352.41925000004</v>
      </c>
      <c r="F31" s="209">
        <f t="shared" si="0"/>
        <v>74312.145300000004</v>
      </c>
    </row>
    <row r="32" spans="2:6" ht="20.100000000000001" customHeight="1">
      <c r="B32" s="207" t="s">
        <v>31</v>
      </c>
      <c r="C32" s="211" t="s">
        <v>32</v>
      </c>
      <c r="D32" s="209"/>
      <c r="E32" s="209"/>
      <c r="F32" s="209">
        <f t="shared" si="0"/>
        <v>0</v>
      </c>
    </row>
    <row r="33" spans="2:6" ht="20.100000000000001" customHeight="1">
      <c r="B33" s="207">
        <v>23</v>
      </c>
      <c r="C33" s="211" t="s">
        <v>33</v>
      </c>
      <c r="D33" s="974">
        <v>4123408.7726599998</v>
      </c>
      <c r="E33" s="974">
        <v>4123408.7726599998</v>
      </c>
      <c r="F33" s="209">
        <f t="shared" si="0"/>
        <v>329872.70181279996</v>
      </c>
    </row>
    <row r="34" spans="2:6" ht="20.100000000000001" customHeight="1">
      <c r="B34" s="207" t="s">
        <v>34</v>
      </c>
      <c r="C34" s="208" t="s">
        <v>35</v>
      </c>
      <c r="D34" s="209"/>
      <c r="E34" s="209"/>
      <c r="F34" s="209">
        <f t="shared" si="0"/>
        <v>0</v>
      </c>
    </row>
    <row r="35" spans="2:6" ht="20.100000000000001" customHeight="1">
      <c r="B35" s="207" t="s">
        <v>36</v>
      </c>
      <c r="C35" s="208" t="s">
        <v>8</v>
      </c>
      <c r="D35" s="209">
        <v>4123408.7726599998</v>
      </c>
      <c r="E35" s="209">
        <v>4123408.7726599998</v>
      </c>
      <c r="F35" s="209">
        <f t="shared" si="0"/>
        <v>329872.70181279996</v>
      </c>
    </row>
    <row r="36" spans="2:6" ht="20.100000000000001" customHeight="1">
      <c r="B36" s="207" t="s">
        <v>37</v>
      </c>
      <c r="C36" s="208" t="s">
        <v>38</v>
      </c>
      <c r="D36" s="209"/>
      <c r="E36" s="209"/>
      <c r="F36" s="209">
        <f t="shared" si="0"/>
        <v>0</v>
      </c>
    </row>
    <row r="37" spans="2:6" ht="20.100000000000001" customHeight="1">
      <c r="B37" s="207">
        <v>24</v>
      </c>
      <c r="C37" s="208" t="s">
        <v>39</v>
      </c>
      <c r="D37" s="209">
        <v>2066676.3851999999</v>
      </c>
      <c r="E37" s="209">
        <v>2008879.6264499999</v>
      </c>
      <c r="F37" s="209">
        <f t="shared" si="0"/>
        <v>165334.110816</v>
      </c>
    </row>
    <row r="38" spans="2:6" ht="20.100000000000001" customHeight="1">
      <c r="B38" s="207">
        <v>25</v>
      </c>
      <c r="C38" s="213" t="s">
        <v>21</v>
      </c>
      <c r="D38" s="214"/>
      <c r="E38" s="972"/>
      <c r="F38" s="214">
        <f t="shared" si="0"/>
        <v>0</v>
      </c>
    </row>
    <row r="39" spans="2:6" ht="20.100000000000001" customHeight="1">
      <c r="B39" s="207">
        <v>26</v>
      </c>
      <c r="C39" s="213" t="s">
        <v>21</v>
      </c>
      <c r="D39" s="214"/>
      <c r="E39" s="972"/>
      <c r="F39" s="214">
        <f t="shared" si="0"/>
        <v>0</v>
      </c>
    </row>
    <row r="40" spans="2:6" ht="20.100000000000001" customHeight="1">
      <c r="B40" s="207">
        <v>27</v>
      </c>
      <c r="C40" s="213" t="s">
        <v>21</v>
      </c>
      <c r="D40" s="214"/>
      <c r="E40" s="972"/>
      <c r="F40" s="214">
        <f t="shared" si="0"/>
        <v>0</v>
      </c>
    </row>
    <row r="41" spans="2:6" ht="20.100000000000001" customHeight="1">
      <c r="B41" s="207">
        <v>28</v>
      </c>
      <c r="C41" s="213" t="s">
        <v>21</v>
      </c>
      <c r="D41" s="214"/>
      <c r="E41" s="972"/>
      <c r="F41" s="214">
        <f t="shared" si="0"/>
        <v>0</v>
      </c>
    </row>
    <row r="42" spans="2:6" ht="20.100000000000001" customHeight="1" thickBot="1">
      <c r="B42" s="330">
        <v>29</v>
      </c>
      <c r="C42" s="216" t="s">
        <v>40</v>
      </c>
      <c r="D42" s="335">
        <f>D6+D12+D24+D29+D32+D33</f>
        <v>46207717.710900001</v>
      </c>
      <c r="E42" s="335">
        <f>E6+E12+E24+E29+E32+E33</f>
        <v>46045443.490200005</v>
      </c>
      <c r="F42" s="335">
        <f t="shared" si="0"/>
        <v>3696617.4168720003</v>
      </c>
    </row>
    <row r="44" spans="2:6">
      <c r="D44" s="201"/>
      <c r="E44" s="201"/>
      <c r="F44" s="201"/>
    </row>
  </sheetData>
  <mergeCells count="2">
    <mergeCell ref="D3:E3"/>
    <mergeCell ref="B3:C5"/>
  </mergeCells>
  <hyperlinks>
    <hyperlink ref="H1" location="Índice!A1" display="Voltar ao Índice" xr:uid="{D87D5A02-387E-4575-931A-7F92F1819651}"/>
  </hyperlinks>
  <pageMargins left="0.7" right="0.7" top="0.75" bottom="0.75" header="0.3" footer="0.3"/>
  <pageSetup paperSize="9" orientation="landscape" r:id="rId1"/>
  <headerFooter>
    <oddHeader>&amp;CPT
Anexo I</oddHeader>
    <oddFooter>&amp;C&amp;P</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FE98D3-BE1C-41EA-B254-863BA0FC18C9}">
  <sheetPr>
    <pageSetUpPr fitToPage="1"/>
  </sheetPr>
  <dimension ref="B1:H20"/>
  <sheetViews>
    <sheetView showGridLines="0" zoomScale="90" zoomScaleNormal="90" zoomScalePageLayoutView="80" workbookViewId="0">
      <selection activeCell="M23" sqref="M23"/>
    </sheetView>
  </sheetViews>
  <sheetFormatPr defaultColWidth="11.42578125" defaultRowHeight="14.25"/>
  <cols>
    <col min="1" max="1" width="4.7109375" style="5" customWidth="1"/>
    <col min="2" max="2" width="6.7109375" style="5" customWidth="1"/>
    <col min="3" max="3" width="49.5703125" style="5" customWidth="1"/>
    <col min="4" max="4" width="23.7109375" style="5" customWidth="1"/>
    <col min="5" max="5" width="15.28515625" style="5" customWidth="1"/>
    <col min="6" max="6" width="15.140625" style="5" customWidth="1"/>
    <col min="7" max="7" width="50.85546875" style="5" customWidth="1"/>
    <col min="8" max="8" width="7.42578125" style="5" customWidth="1"/>
    <col min="9" max="9" width="42" style="5" customWidth="1"/>
    <col min="10" max="16384" width="11.42578125" style="5"/>
  </cols>
  <sheetData>
    <row r="1" spans="2:8" s="11" customFormat="1" ht="22.5" customHeight="1">
      <c r="B1" s="42" t="s">
        <v>853</v>
      </c>
      <c r="C1" s="41"/>
      <c r="D1" s="13"/>
      <c r="E1" s="13"/>
      <c r="F1" s="65"/>
    </row>
    <row r="2" spans="2:8" s="11" customFormat="1" ht="20.100000000000001" customHeight="1">
      <c r="B2" s="220" t="s">
        <v>1094</v>
      </c>
      <c r="C2" s="41"/>
      <c r="D2" s="13"/>
      <c r="E2" s="13"/>
      <c r="F2" s="84" t="s">
        <v>922</v>
      </c>
    </row>
    <row r="3" spans="2:8" s="317" customFormat="1" ht="20.100000000000001" customHeight="1">
      <c r="B3" s="220"/>
      <c r="C3" s="814"/>
      <c r="D3" s="496" t="s">
        <v>4</v>
      </c>
      <c r="F3" s="849"/>
    </row>
    <row r="4" spans="2:8" s="72" customFormat="1" ht="20.100000000000001" customHeight="1" thickBot="1">
      <c r="B4" s="837"/>
      <c r="C4" s="812"/>
      <c r="D4" s="280" t="s">
        <v>730</v>
      </c>
    </row>
    <row r="5" spans="2:8" s="470" customFormat="1" ht="20.100000000000001" customHeight="1">
      <c r="B5" s="816"/>
      <c r="C5" s="838" t="s">
        <v>1331</v>
      </c>
      <c r="D5" s="877"/>
      <c r="H5" s="552"/>
    </row>
    <row r="6" spans="2:8" s="470" customFormat="1" ht="20.100000000000001" customHeight="1">
      <c r="B6" s="207">
        <v>1</v>
      </c>
      <c r="C6" s="409" t="s">
        <v>857</v>
      </c>
      <c r="D6" s="311">
        <v>31376.245128771745</v>
      </c>
      <c r="H6" s="552"/>
    </row>
    <row r="7" spans="2:8" s="470" customFormat="1" ht="20.100000000000001" customHeight="1">
      <c r="B7" s="207">
        <v>2</v>
      </c>
      <c r="C7" s="409" t="s">
        <v>858</v>
      </c>
      <c r="D7" s="311">
        <v>859.00988095000014</v>
      </c>
      <c r="H7" s="552"/>
    </row>
    <row r="8" spans="2:8" s="470" customFormat="1" ht="20.100000000000001" customHeight="1">
      <c r="B8" s="207">
        <v>3</v>
      </c>
      <c r="C8" s="409" t="s">
        <v>859</v>
      </c>
      <c r="D8" s="311">
        <v>2044427.9531577388</v>
      </c>
      <c r="H8" s="552"/>
    </row>
    <row r="9" spans="2:8" s="470" customFormat="1" ht="20.100000000000001" customHeight="1">
      <c r="B9" s="207">
        <v>4</v>
      </c>
      <c r="C9" s="409" t="s">
        <v>860</v>
      </c>
      <c r="D9" s="311"/>
    </row>
    <row r="10" spans="2:8" s="470" customFormat="1" ht="20.100000000000001" customHeight="1">
      <c r="B10" s="207"/>
      <c r="C10" s="801" t="s">
        <v>861</v>
      </c>
      <c r="D10" s="878"/>
    </row>
    <row r="11" spans="2:8" s="470" customFormat="1" ht="20.100000000000001" customHeight="1">
      <c r="B11" s="207">
        <v>5</v>
      </c>
      <c r="C11" s="409" t="s">
        <v>862</v>
      </c>
      <c r="D11" s="311"/>
    </row>
    <row r="12" spans="2:8" s="470" customFormat="1" ht="20.100000000000001" customHeight="1">
      <c r="B12" s="207">
        <v>6</v>
      </c>
      <c r="C12" s="409" t="s">
        <v>863</v>
      </c>
      <c r="D12" s="311"/>
    </row>
    <row r="13" spans="2:8" s="470" customFormat="1" ht="20.100000000000001" customHeight="1">
      <c r="B13" s="207">
        <v>7</v>
      </c>
      <c r="C13" s="409" t="s">
        <v>864</v>
      </c>
      <c r="D13" s="311"/>
    </row>
    <row r="14" spans="2:8" s="470" customFormat="1" ht="20.100000000000001" customHeight="1">
      <c r="B14" s="295">
        <v>8</v>
      </c>
      <c r="C14" s="296" t="s">
        <v>1332</v>
      </c>
      <c r="D14" s="567"/>
    </row>
    <row r="15" spans="2:8" s="470" customFormat="1" ht="20.100000000000001" customHeight="1" thickBot="1">
      <c r="B15" s="839">
        <v>9</v>
      </c>
      <c r="C15" s="815" t="s">
        <v>40</v>
      </c>
      <c r="D15" s="840">
        <f>SUM(D6:D14)</f>
        <v>2076663.2081674605</v>
      </c>
    </row>
    <row r="16" spans="2:8" s="317" customFormat="1" ht="20.100000000000001" customHeight="1"/>
    <row r="17" s="317" customFormat="1"/>
    <row r="19" ht="50.25" customHeight="1"/>
    <row r="20" ht="50.25" customHeight="1"/>
  </sheetData>
  <hyperlinks>
    <hyperlink ref="F2" location="Índice!A1" display="Voltar ao Índice" xr:uid="{D1B7BC4D-8E39-4AB5-A277-7F5FA54EA7A3}"/>
  </hyperlinks>
  <pageMargins left="0.70866141732283472" right="0.70866141732283472" top="0.74803149606299213" bottom="0.74803149606299213" header="0.31496062992125984" footer="0.31496062992125984"/>
  <pageSetup paperSize="9" orientation="landscape" r:id="rId1"/>
  <headerFooter>
    <oddHeader>&amp;CPT
Anexo XXIX</oddHeader>
    <oddFooter>&amp;C&amp;P</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3CE39F-639F-402B-BF49-C3B5FDEC6709}">
  <sheetPr>
    <pageSetUpPr fitToPage="1"/>
  </sheetPr>
  <dimension ref="B1:G23"/>
  <sheetViews>
    <sheetView showGridLines="0" zoomScale="90" zoomScaleNormal="90" zoomScalePageLayoutView="60" workbookViewId="0">
      <selection activeCell="M23" sqref="M23"/>
    </sheetView>
  </sheetViews>
  <sheetFormatPr defaultColWidth="11.42578125" defaultRowHeight="14.25"/>
  <cols>
    <col min="1" max="1" width="4.7109375" style="5" customWidth="1"/>
    <col min="2" max="2" width="5.5703125" style="9" customWidth="1"/>
    <col min="3" max="3" width="65" style="5" customWidth="1"/>
    <col min="4" max="5" width="17.85546875" style="5" customWidth="1"/>
    <col min="6" max="6" width="7.28515625" style="5" customWidth="1"/>
    <col min="7" max="7" width="14.140625" style="5" customWidth="1"/>
    <col min="8" max="16384" width="11.42578125" style="5"/>
  </cols>
  <sheetData>
    <row r="1" spans="2:7" ht="26.25" customHeight="1">
      <c r="B1" s="42" t="s">
        <v>854</v>
      </c>
      <c r="G1" s="84" t="s">
        <v>922</v>
      </c>
    </row>
    <row r="2" spans="2:7">
      <c r="B2" s="116" t="s">
        <v>1094</v>
      </c>
    </row>
    <row r="3" spans="2:7">
      <c r="B3" s="116"/>
      <c r="C3" s="116"/>
      <c r="D3" s="116"/>
      <c r="E3" s="116"/>
      <c r="F3" s="116"/>
    </row>
    <row r="4" spans="2:7" s="106" customFormat="1" ht="20.100000000000001" customHeight="1">
      <c r="B4" s="1130"/>
      <c r="C4" s="1130"/>
      <c r="D4" s="342" t="s">
        <v>4</v>
      </c>
      <c r="E4" s="342" t="s">
        <v>5</v>
      </c>
      <c r="F4" s="342"/>
    </row>
    <row r="5" spans="2:7" s="106" customFormat="1" ht="24.95" customHeight="1" thickBot="1">
      <c r="B5" s="1130"/>
      <c r="C5" s="1130"/>
      <c r="D5" s="561"/>
      <c r="E5" s="561"/>
      <c r="F5" s="342"/>
    </row>
    <row r="6" spans="2:7" s="195" customFormat="1" ht="20.100000000000001" customHeight="1">
      <c r="B6" s="556">
        <v>1</v>
      </c>
      <c r="C6" s="448" t="s">
        <v>1320</v>
      </c>
      <c r="D6" s="557">
        <v>391701940.98814952</v>
      </c>
      <c r="E6" s="557">
        <v>31336155.27905196</v>
      </c>
      <c r="F6" s="553"/>
    </row>
    <row r="7" spans="2:7" s="195" customFormat="1" ht="20.100000000000001" customHeight="1">
      <c r="B7" s="449" t="s">
        <v>94</v>
      </c>
      <c r="C7" s="450" t="s">
        <v>917</v>
      </c>
      <c r="D7" s="968"/>
      <c r="E7" s="558">
        <v>6654561.3187359264</v>
      </c>
      <c r="F7" s="553"/>
    </row>
    <row r="8" spans="2:7" s="195" customFormat="1" ht="20.100000000000001" customHeight="1">
      <c r="B8" s="449" t="s">
        <v>95</v>
      </c>
      <c r="C8" s="559" t="s">
        <v>865</v>
      </c>
      <c r="D8" s="968"/>
      <c r="E8" s="558">
        <v>31336155.27905196</v>
      </c>
      <c r="F8" s="553"/>
    </row>
    <row r="9" spans="2:7" s="195" customFormat="1" ht="20.100000000000001" customHeight="1">
      <c r="B9" s="560">
        <v>2</v>
      </c>
      <c r="C9" s="452" t="s">
        <v>1321</v>
      </c>
      <c r="D9" s="558">
        <v>537199875.23806322</v>
      </c>
      <c r="E9" s="558">
        <v>42975990.019045055</v>
      </c>
      <c r="F9" s="553"/>
    </row>
    <row r="10" spans="2:7" s="195" customFormat="1" ht="20.100000000000001" customHeight="1">
      <c r="B10" s="449" t="s">
        <v>94</v>
      </c>
      <c r="C10" s="450" t="s">
        <v>918</v>
      </c>
      <c r="D10" s="968"/>
      <c r="E10" s="558">
        <v>7563781.4167318176</v>
      </c>
      <c r="F10" s="553"/>
    </row>
    <row r="11" spans="2:7" s="195" customFormat="1" ht="20.100000000000001" customHeight="1">
      <c r="B11" s="449" t="s">
        <v>95</v>
      </c>
      <c r="C11" s="559" t="s">
        <v>919</v>
      </c>
      <c r="D11" s="968"/>
      <c r="E11" s="558">
        <v>42975990.019045055</v>
      </c>
      <c r="F11" s="553"/>
    </row>
    <row r="12" spans="2:7" s="195" customFormat="1" ht="20.100000000000001" customHeight="1">
      <c r="B12" s="560">
        <v>3</v>
      </c>
      <c r="C12" s="452" t="s">
        <v>1322</v>
      </c>
      <c r="D12" s="558"/>
      <c r="E12" s="558"/>
      <c r="F12" s="553"/>
    </row>
    <row r="13" spans="2:7" s="195" customFormat="1" ht="20.100000000000001" customHeight="1">
      <c r="B13" s="449" t="s">
        <v>94</v>
      </c>
      <c r="C13" s="559" t="s">
        <v>866</v>
      </c>
      <c r="D13" s="968"/>
      <c r="E13" s="558"/>
      <c r="F13" s="553"/>
    </row>
    <row r="14" spans="2:7" s="195" customFormat="1" ht="20.100000000000001" customHeight="1">
      <c r="B14" s="449" t="s">
        <v>95</v>
      </c>
      <c r="C14" s="450" t="s">
        <v>867</v>
      </c>
      <c r="D14" s="968"/>
      <c r="E14" s="558"/>
      <c r="F14" s="553"/>
    </row>
    <row r="15" spans="2:7" s="195" customFormat="1" ht="20.100000000000001" customHeight="1">
      <c r="B15" s="560">
        <v>4</v>
      </c>
      <c r="C15" s="450" t="s">
        <v>1323</v>
      </c>
      <c r="D15" s="558"/>
      <c r="E15" s="558"/>
      <c r="F15" s="553"/>
    </row>
    <row r="16" spans="2:7" s="195" customFormat="1" ht="20.100000000000001" customHeight="1">
      <c r="B16" s="449" t="s">
        <v>94</v>
      </c>
      <c r="C16" s="559" t="s">
        <v>868</v>
      </c>
      <c r="D16" s="968"/>
      <c r="E16" s="558"/>
      <c r="F16" s="553"/>
    </row>
    <row r="17" spans="2:6" s="195" customFormat="1" ht="20.100000000000001" customHeight="1">
      <c r="B17" s="449" t="s">
        <v>95</v>
      </c>
      <c r="C17" s="559" t="s">
        <v>869</v>
      </c>
      <c r="D17" s="968"/>
      <c r="E17" s="558"/>
      <c r="F17" s="553"/>
    </row>
    <row r="18" spans="2:6" s="195" customFormat="1" ht="20.100000000000001" customHeight="1">
      <c r="B18" s="449" t="s">
        <v>96</v>
      </c>
      <c r="C18" s="135" t="s">
        <v>870</v>
      </c>
      <c r="D18" s="968"/>
      <c r="E18" s="558"/>
      <c r="F18" s="553"/>
    </row>
    <row r="19" spans="2:6" s="195" customFormat="1" ht="20.100000000000001" customHeight="1">
      <c r="B19" s="562">
        <v>5</v>
      </c>
      <c r="C19" s="563" t="s">
        <v>871</v>
      </c>
      <c r="D19" s="564"/>
      <c r="E19" s="564"/>
      <c r="F19" s="553"/>
    </row>
    <row r="20" spans="2:6" s="195" customFormat="1" ht="20.100000000000001" customHeight="1" thickBot="1">
      <c r="B20" s="565">
        <v>6</v>
      </c>
      <c r="C20" s="566" t="s">
        <v>40</v>
      </c>
      <c r="D20" s="569">
        <v>928901816.22621274</v>
      </c>
      <c r="E20" s="569">
        <v>74312145.298097014</v>
      </c>
      <c r="F20" s="553"/>
    </row>
    <row r="21" spans="2:6" s="118" customFormat="1" ht="12.75">
      <c r="B21" s="555"/>
    </row>
    <row r="22" spans="2:6" s="105" customFormat="1" ht="12.75">
      <c r="B22" s="555"/>
      <c r="C22" s="118"/>
      <c r="D22" s="118"/>
      <c r="E22" s="118"/>
      <c r="F22" s="118"/>
    </row>
    <row r="23" spans="2:6" s="105" customFormat="1" ht="12.75">
      <c r="B23" s="85"/>
    </row>
  </sheetData>
  <mergeCells count="2">
    <mergeCell ref="B4:C4"/>
    <mergeCell ref="B5:C5"/>
  </mergeCells>
  <hyperlinks>
    <hyperlink ref="G1" location="Índice!A1" display="Voltar ao Índice" xr:uid="{EAE9A1AC-6BFD-42C1-9869-CDBB5EB57161}"/>
  </hyperlinks>
  <pageMargins left="0.70866141732283472" right="0.70866141732283472" top="0.86614173228346458" bottom="0.74803149606299213" header="0.31496062992125984" footer="0.31496062992125984"/>
  <pageSetup paperSize="9" fitToHeight="0" orientation="landscape" r:id="rId1"/>
  <headerFooter>
    <oddHeader>&amp;CPT
Anexo XXIX</oddHeader>
    <oddFooter>&amp;C&amp;P</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A9D99D-6699-46AB-B09B-AA3F9994BEDA}">
  <sheetPr>
    <pageSetUpPr fitToPage="1"/>
  </sheetPr>
  <dimension ref="B1:L20"/>
  <sheetViews>
    <sheetView showGridLines="0" zoomScale="90" zoomScaleNormal="90" zoomScalePageLayoutView="60" workbookViewId="0">
      <selection activeCell="M23" sqref="M23"/>
    </sheetView>
  </sheetViews>
  <sheetFormatPr defaultColWidth="11.42578125" defaultRowHeight="14.25"/>
  <cols>
    <col min="1" max="1" width="4.7109375" style="5" customWidth="1"/>
    <col min="2" max="2" width="3.5703125" style="5" customWidth="1"/>
    <col min="3" max="3" width="50.140625" style="5" customWidth="1"/>
    <col min="4" max="9" width="14.5703125" style="5" customWidth="1"/>
    <col min="10" max="10" width="17.140625" style="5" customWidth="1"/>
    <col min="11" max="11" width="6.5703125" style="5" customWidth="1"/>
    <col min="12" max="12" width="14.7109375" style="5" customWidth="1"/>
    <col min="13" max="16384" width="11.42578125" style="5"/>
  </cols>
  <sheetData>
    <row r="1" spans="2:12" ht="21.95" customHeight="1">
      <c r="B1" s="42" t="s">
        <v>872</v>
      </c>
      <c r="D1" s="43"/>
      <c r="E1" s="43"/>
      <c r="F1" s="43"/>
      <c r="G1" s="43"/>
      <c r="L1" s="84" t="s">
        <v>922</v>
      </c>
    </row>
    <row r="2" spans="2:12" ht="15.75" customHeight="1">
      <c r="B2" s="116" t="s">
        <v>1094</v>
      </c>
      <c r="C2" s="43"/>
      <c r="D2" s="43"/>
      <c r="E2" s="43"/>
      <c r="F2" s="43"/>
      <c r="G2" s="43"/>
    </row>
    <row r="3" spans="2:12" s="72" customFormat="1" ht="12.75"/>
    <row r="4" spans="2:12" s="106" customFormat="1" ht="20.100000000000001" customHeight="1">
      <c r="B4" s="1059"/>
      <c r="C4" s="1059"/>
      <c r="D4" s="227" t="s">
        <v>4</v>
      </c>
      <c r="E4" s="227" t="s">
        <v>5</v>
      </c>
      <c r="F4" s="227" t="s">
        <v>6</v>
      </c>
      <c r="G4" s="227" t="s">
        <v>41</v>
      </c>
      <c r="H4" s="342" t="s">
        <v>42</v>
      </c>
      <c r="I4" s="227" t="s">
        <v>97</v>
      </c>
      <c r="J4" s="227" t="s">
        <v>98</v>
      </c>
      <c r="K4" s="227"/>
    </row>
    <row r="5" spans="2:12" s="106" customFormat="1" ht="27.95" customHeight="1" thickBot="1">
      <c r="B5" s="1059"/>
      <c r="C5" s="1059"/>
      <c r="D5" s="280" t="s">
        <v>873</v>
      </c>
      <c r="E5" s="280" t="s">
        <v>874</v>
      </c>
      <c r="F5" s="280" t="s">
        <v>875</v>
      </c>
      <c r="G5" s="280" t="s">
        <v>876</v>
      </c>
      <c r="H5" s="561" t="s">
        <v>634</v>
      </c>
      <c r="I5" s="280" t="s">
        <v>877</v>
      </c>
      <c r="J5" s="280" t="s">
        <v>878</v>
      </c>
      <c r="K5" s="227"/>
    </row>
    <row r="6" spans="2:12" s="195" customFormat="1" ht="20.100000000000001" customHeight="1">
      <c r="B6" s="345">
        <v>1</v>
      </c>
      <c r="C6" s="357" t="s">
        <v>879</v>
      </c>
      <c r="D6" s="512">
        <v>259396.31488011871</v>
      </c>
      <c r="E6" s="512">
        <v>360956.10435812065</v>
      </c>
      <c r="F6" s="512"/>
      <c r="G6" s="512"/>
      <c r="H6" s="512"/>
      <c r="I6" s="512">
        <v>620352.41923823929</v>
      </c>
      <c r="J6" s="512">
        <v>49628.193539059146</v>
      </c>
      <c r="K6" s="511"/>
    </row>
    <row r="7" spans="2:12" s="195" customFormat="1" ht="20.100000000000001" customHeight="1">
      <c r="B7" s="138" t="s">
        <v>880</v>
      </c>
      <c r="C7" s="137" t="s">
        <v>881</v>
      </c>
      <c r="D7" s="401">
        <v>-211118.53022885631</v>
      </c>
      <c r="E7" s="401">
        <v>-298178.11525821267</v>
      </c>
      <c r="F7" s="311"/>
      <c r="G7" s="311"/>
      <c r="H7" s="311"/>
      <c r="I7" s="311">
        <v>509296.64548706904</v>
      </c>
      <c r="J7" s="311">
        <v>40743.731638965524</v>
      </c>
      <c r="K7" s="511"/>
    </row>
    <row r="8" spans="2:12" s="195" customFormat="1" ht="20.100000000000001" customHeight="1">
      <c r="B8" s="138" t="s">
        <v>882</v>
      </c>
      <c r="C8" s="137" t="s">
        <v>883</v>
      </c>
      <c r="D8" s="311">
        <v>48277.78465126238</v>
      </c>
      <c r="E8" s="311">
        <v>62777.989099907936</v>
      </c>
      <c r="F8" s="311"/>
      <c r="G8" s="311"/>
      <c r="H8" s="311"/>
      <c r="I8" s="311">
        <v>111055.7737511703</v>
      </c>
      <c r="J8" s="311">
        <v>8884.4619000936236</v>
      </c>
      <c r="K8" s="511"/>
    </row>
    <row r="9" spans="2:12" s="195" customFormat="1" ht="20.100000000000001" customHeight="1">
      <c r="B9" s="137">
        <v>2</v>
      </c>
      <c r="C9" s="137" t="s">
        <v>884</v>
      </c>
      <c r="D9" s="311">
        <v>34904.231832936697</v>
      </c>
      <c r="E9" s="311">
        <v>31769.278609239787</v>
      </c>
      <c r="F9" s="311"/>
      <c r="G9" s="311"/>
      <c r="H9" s="311"/>
      <c r="I9" s="311">
        <v>66673.510442176485</v>
      </c>
      <c r="J9" s="311">
        <v>5333.8808353741206</v>
      </c>
      <c r="K9" s="511"/>
    </row>
    <row r="10" spans="2:12" s="195" customFormat="1" ht="20.100000000000001" customHeight="1">
      <c r="B10" s="137">
        <v>3</v>
      </c>
      <c r="C10" s="137" t="s">
        <v>885</v>
      </c>
      <c r="D10" s="311"/>
      <c r="E10" s="311"/>
      <c r="F10" s="311"/>
      <c r="G10" s="311"/>
      <c r="H10" s="311"/>
      <c r="I10" s="311"/>
      <c r="J10" s="311"/>
      <c r="K10" s="511"/>
    </row>
    <row r="11" spans="2:12" s="195" customFormat="1" ht="20.100000000000001" customHeight="1">
      <c r="B11" s="137">
        <v>4</v>
      </c>
      <c r="C11" s="137" t="s">
        <v>886</v>
      </c>
      <c r="D11" s="311"/>
      <c r="E11" s="311"/>
      <c r="F11" s="311"/>
      <c r="G11" s="311"/>
      <c r="H11" s="311"/>
      <c r="I11" s="311"/>
      <c r="J11" s="311"/>
      <c r="K11" s="511"/>
    </row>
    <row r="12" spans="2:12" s="195" customFormat="1" ht="20.100000000000001" customHeight="1">
      <c r="B12" s="293">
        <v>5</v>
      </c>
      <c r="C12" s="293" t="s">
        <v>887</v>
      </c>
      <c r="D12" s="311"/>
      <c r="E12" s="311"/>
      <c r="F12" s="311"/>
      <c r="G12" s="311"/>
      <c r="H12" s="311"/>
      <c r="I12" s="311"/>
      <c r="J12" s="311"/>
      <c r="K12" s="511"/>
    </row>
    <row r="13" spans="2:12" s="195" customFormat="1" ht="20.100000000000001" customHeight="1">
      <c r="B13" s="137">
        <v>6</v>
      </c>
      <c r="C13" s="137" t="s">
        <v>888</v>
      </c>
      <c r="D13" s="311"/>
      <c r="E13" s="311"/>
      <c r="F13" s="311"/>
      <c r="G13" s="311"/>
      <c r="H13" s="311"/>
      <c r="I13" s="311"/>
      <c r="J13" s="311"/>
      <c r="K13" s="511"/>
    </row>
    <row r="14" spans="2:12" s="195" customFormat="1" ht="20.100000000000001" customHeight="1">
      <c r="B14" s="137">
        <v>7</v>
      </c>
      <c r="C14" s="137" t="s">
        <v>871</v>
      </c>
      <c r="D14" s="311"/>
      <c r="E14" s="311"/>
      <c r="F14" s="311"/>
      <c r="G14" s="311"/>
      <c r="H14" s="311"/>
      <c r="I14" s="311"/>
      <c r="J14" s="311"/>
      <c r="K14" s="511"/>
    </row>
    <row r="15" spans="2:12" s="195" customFormat="1" ht="20.100000000000001" customHeight="1">
      <c r="B15" s="138" t="s">
        <v>889</v>
      </c>
      <c r="C15" s="137" t="s">
        <v>890</v>
      </c>
      <c r="D15" s="311">
        <v>83182.016484199077</v>
      </c>
      <c r="E15" s="311">
        <v>94547.267709147724</v>
      </c>
      <c r="F15" s="311"/>
      <c r="G15" s="311"/>
      <c r="H15" s="311"/>
      <c r="I15" s="311">
        <v>177729.2841933468</v>
      </c>
      <c r="J15" s="311">
        <v>14218.342735467744</v>
      </c>
      <c r="K15" s="511"/>
    </row>
    <row r="16" spans="2:12" s="195" customFormat="1" ht="20.100000000000001" customHeight="1">
      <c r="B16" s="329" t="s">
        <v>891</v>
      </c>
      <c r="C16" s="296" t="s">
        <v>881</v>
      </c>
      <c r="D16" s="567">
        <v>308519.92450395046</v>
      </c>
      <c r="E16" s="567">
        <v>442652.60752891551</v>
      </c>
      <c r="F16" s="567"/>
      <c r="G16" s="567"/>
      <c r="H16" s="567"/>
      <c r="I16" s="567">
        <v>751172.53203286603</v>
      </c>
      <c r="J16" s="567">
        <v>60093.802562629266</v>
      </c>
      <c r="K16" s="511"/>
    </row>
    <row r="17" spans="2:11" s="195" customFormat="1" ht="20.100000000000001" customHeight="1" thickBot="1">
      <c r="B17" s="389">
        <v>8</v>
      </c>
      <c r="C17" s="299" t="s">
        <v>892</v>
      </c>
      <c r="D17" s="568">
        <v>391701.94098814955</v>
      </c>
      <c r="E17" s="568">
        <v>537199.87523806316</v>
      </c>
      <c r="F17" s="568"/>
      <c r="G17" s="568"/>
      <c r="H17" s="568"/>
      <c r="I17" s="568">
        <v>928901.81622621277</v>
      </c>
      <c r="J17" s="568">
        <v>74312.145298097021</v>
      </c>
      <c r="K17" s="511"/>
    </row>
    <row r="18" spans="2:11" s="195" customFormat="1" ht="11.25"/>
    <row r="19" spans="2:11" s="106" customFormat="1" ht="12.75"/>
    <row r="20" spans="2:11" s="118" customFormat="1" ht="12.75"/>
  </sheetData>
  <mergeCells count="2">
    <mergeCell ref="B4:C4"/>
    <mergeCell ref="B5:C5"/>
  </mergeCells>
  <hyperlinks>
    <hyperlink ref="L1" location="Índice!A1" display="Voltar ao Índice" xr:uid="{BC3F7494-C3F6-4A1D-9F08-1D8949C9612A}"/>
  </hyperlinks>
  <pageMargins left="0.70866141732283472" right="0.70866141732283472" top="0.74803149606299213" bottom="0.74803149606299213" header="0.31496062992125984" footer="0.31496062992125984"/>
  <pageSetup paperSize="9" scale="88" orientation="landscape" r:id="rId1"/>
  <headerFooter>
    <oddHeader>&amp;CPT
Anexo XXIX</oddHeader>
    <oddFooter>&amp;C&amp;P</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EA2013-20FD-4B2B-B1C0-A11E7E663152}">
  <sheetPr>
    <pageSetUpPr fitToPage="1"/>
  </sheetPr>
  <dimension ref="B1:F24"/>
  <sheetViews>
    <sheetView showGridLines="0" zoomScale="90" zoomScaleNormal="90" zoomScalePageLayoutView="80" workbookViewId="0">
      <selection activeCell="M23" sqref="M23"/>
    </sheetView>
  </sheetViews>
  <sheetFormatPr defaultColWidth="11.42578125" defaultRowHeight="14.25"/>
  <cols>
    <col min="1" max="1" width="4.7109375" style="5" customWidth="1"/>
    <col min="2" max="2" width="6.85546875" style="12" customWidth="1"/>
    <col min="3" max="3" width="32.5703125" style="5" customWidth="1"/>
    <col min="4" max="4" width="29.42578125" style="5" customWidth="1"/>
    <col min="5" max="5" width="11.42578125" style="5"/>
    <col min="6" max="6" width="14.42578125" style="5" customWidth="1"/>
    <col min="7" max="16384" width="11.42578125" style="5"/>
  </cols>
  <sheetData>
    <row r="1" spans="2:6" ht="18">
      <c r="B1" s="42" t="s">
        <v>855</v>
      </c>
      <c r="F1" s="84" t="s">
        <v>922</v>
      </c>
    </row>
    <row r="2" spans="2:6">
      <c r="B2" s="116" t="s">
        <v>1094</v>
      </c>
    </row>
    <row r="3" spans="2:6" ht="13.5" customHeight="1">
      <c r="B3" s="5"/>
    </row>
    <row r="4" spans="2:6" s="220" customFormat="1" ht="20.100000000000001" customHeight="1">
      <c r="B4" s="1059"/>
      <c r="C4" s="1059"/>
      <c r="D4" s="227" t="s">
        <v>4</v>
      </c>
    </row>
    <row r="5" spans="2:6" s="195" customFormat="1" ht="20.100000000000001" customHeight="1" thickBot="1">
      <c r="B5" s="1131" t="s">
        <v>893</v>
      </c>
      <c r="C5" s="1131"/>
      <c r="D5" s="1131"/>
    </row>
    <row r="6" spans="2:6" s="195" customFormat="1" ht="20.100000000000001" customHeight="1">
      <c r="B6" s="650">
        <v>1</v>
      </c>
      <c r="C6" s="651" t="s">
        <v>894</v>
      </c>
      <c r="D6" s="471">
        <v>7171184.0991846994</v>
      </c>
    </row>
    <row r="7" spans="2:6" s="195" customFormat="1" ht="20.100000000000001" customHeight="1">
      <c r="B7" s="583">
        <v>2</v>
      </c>
      <c r="C7" s="213" t="s">
        <v>895</v>
      </c>
      <c r="D7" s="422">
        <v>3927876.4595591719</v>
      </c>
    </row>
    <row r="8" spans="2:6" s="195" customFormat="1" ht="20.100000000000001" customHeight="1">
      <c r="B8" s="583">
        <v>3</v>
      </c>
      <c r="C8" s="213" t="s">
        <v>896</v>
      </c>
      <c r="D8" s="422">
        <v>1705912.0876075192</v>
      </c>
    </row>
    <row r="9" spans="2:6" s="195" customFormat="1" ht="20.100000000000001" customHeight="1">
      <c r="B9" s="587">
        <v>4</v>
      </c>
      <c r="C9" s="588" t="s">
        <v>897</v>
      </c>
      <c r="D9" s="424">
        <v>4404700.6611492727</v>
      </c>
    </row>
    <row r="10" spans="2:6" s="195" customFormat="1" ht="20.100000000000001" customHeight="1" thickBot="1">
      <c r="B10" s="1131" t="s">
        <v>898</v>
      </c>
      <c r="C10" s="1131"/>
      <c r="D10" s="1131"/>
    </row>
    <row r="11" spans="2:6" s="195" customFormat="1" ht="20.100000000000001" customHeight="1">
      <c r="B11" s="650">
        <v>5</v>
      </c>
      <c r="C11" s="651" t="s">
        <v>894</v>
      </c>
      <c r="D11" s="471">
        <v>10690595.624104023</v>
      </c>
    </row>
    <row r="12" spans="2:6" s="195" customFormat="1" ht="20.100000000000001" customHeight="1">
      <c r="B12" s="583">
        <v>6</v>
      </c>
      <c r="C12" s="213" t="s">
        <v>895</v>
      </c>
      <c r="D12" s="422">
        <v>6165596.3508461807</v>
      </c>
    </row>
    <row r="13" spans="2:6" s="195" customFormat="1" ht="20.100000000000001" customHeight="1">
      <c r="B13" s="583">
        <v>7</v>
      </c>
      <c r="C13" s="213" t="s">
        <v>896</v>
      </c>
      <c r="D13" s="422">
        <v>3350769.5919372733</v>
      </c>
    </row>
    <row r="14" spans="2:6" s="195" customFormat="1" ht="20.100000000000001" customHeight="1">
      <c r="B14" s="587">
        <v>8</v>
      </c>
      <c r="C14" s="588" t="s">
        <v>897</v>
      </c>
      <c r="D14" s="424">
        <v>7405275.1106157014</v>
      </c>
    </row>
    <row r="15" spans="2:6" s="195" customFormat="1" ht="20.100000000000001" customHeight="1" thickBot="1">
      <c r="B15" s="1131" t="s">
        <v>899</v>
      </c>
      <c r="C15" s="1131"/>
      <c r="D15" s="1131"/>
    </row>
    <row r="16" spans="2:6" s="195" customFormat="1" ht="20.100000000000001" customHeight="1">
      <c r="B16" s="650">
        <v>9</v>
      </c>
      <c r="C16" s="651" t="s">
        <v>894</v>
      </c>
      <c r="D16" s="652"/>
    </row>
    <row r="17" spans="2:4" s="195" customFormat="1" ht="20.100000000000001" customHeight="1">
      <c r="B17" s="583">
        <v>10</v>
      </c>
      <c r="C17" s="213" t="s">
        <v>895</v>
      </c>
      <c r="D17" s="653"/>
    </row>
    <row r="18" spans="2:4" s="195" customFormat="1" ht="20.100000000000001" customHeight="1">
      <c r="B18" s="583">
        <v>11</v>
      </c>
      <c r="C18" s="213" t="s">
        <v>896</v>
      </c>
      <c r="D18" s="653"/>
    </row>
    <row r="19" spans="2:4" s="195" customFormat="1" ht="20.100000000000001" customHeight="1">
      <c r="B19" s="587">
        <v>12</v>
      </c>
      <c r="C19" s="588" t="s">
        <v>897</v>
      </c>
      <c r="D19" s="654"/>
    </row>
    <row r="20" spans="2:4" s="195" customFormat="1" ht="20.100000000000001" customHeight="1" thickBot="1">
      <c r="B20" s="1131" t="s">
        <v>900</v>
      </c>
      <c r="C20" s="1131"/>
      <c r="D20" s="1131"/>
    </row>
    <row r="21" spans="2:4" s="195" customFormat="1" ht="20.100000000000001" customHeight="1">
      <c r="B21" s="282">
        <v>13</v>
      </c>
      <c r="C21" s="283" t="s">
        <v>894</v>
      </c>
      <c r="D21" s="471"/>
    </row>
    <row r="22" spans="2:4" s="195" customFormat="1" ht="20.100000000000001" customHeight="1">
      <c r="B22" s="207">
        <v>14</v>
      </c>
      <c r="C22" s="137" t="s">
        <v>895</v>
      </c>
      <c r="D22" s="422"/>
    </row>
    <row r="23" spans="2:4" s="195" customFormat="1" ht="20.100000000000001" customHeight="1">
      <c r="B23" s="207">
        <v>15</v>
      </c>
      <c r="C23" s="137" t="s">
        <v>896</v>
      </c>
      <c r="D23" s="422"/>
    </row>
    <row r="24" spans="2:4" s="195" customFormat="1" ht="20.100000000000001" customHeight="1" thickBot="1">
      <c r="B24" s="390">
        <v>16</v>
      </c>
      <c r="C24" s="358" t="s">
        <v>897</v>
      </c>
      <c r="D24" s="649"/>
    </row>
  </sheetData>
  <mergeCells count="5">
    <mergeCell ref="B4:C4"/>
    <mergeCell ref="B5:D5"/>
    <mergeCell ref="B10:D10"/>
    <mergeCell ref="B15:D15"/>
    <mergeCell ref="B20:D20"/>
  </mergeCells>
  <hyperlinks>
    <hyperlink ref="F1" location="Índice!A1" display="Voltar ao Índice" xr:uid="{0E963143-DB5F-4BD6-984E-CDE969B8095F}"/>
  </hyperlinks>
  <pageMargins left="0.70866141732283472" right="0.70866141732283472" top="0.74803149606299213" bottom="0.74803149606299213" header="0.31496062992125984" footer="0.31496062992125984"/>
  <pageSetup paperSize="9" orientation="landscape" r:id="rId1"/>
  <headerFooter>
    <oddHeader>&amp;CPT
Anexo XXIX</oddHeader>
    <oddFooter>&amp;C&amp;P</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836EC3-A8BA-43F8-96F6-E3DEF0CCD764}">
  <sheetPr>
    <pageSetUpPr fitToPage="1"/>
  </sheetPr>
  <dimension ref="B1:J37"/>
  <sheetViews>
    <sheetView showGridLines="0" zoomScale="90" zoomScaleNormal="90" zoomScalePageLayoutView="60" workbookViewId="0">
      <selection activeCell="M23" sqref="M23"/>
    </sheetView>
  </sheetViews>
  <sheetFormatPr defaultColWidth="11.42578125" defaultRowHeight="14.25"/>
  <cols>
    <col min="1" max="1" width="4.7109375" style="5" customWidth="1"/>
    <col min="2" max="3" width="11.42578125" style="5"/>
    <col min="4" max="4" width="64.140625" style="5" customWidth="1"/>
    <col min="5" max="8" width="11.42578125" style="5"/>
    <col min="9" max="9" width="14" style="5" customWidth="1"/>
    <col min="10" max="10" width="17.5703125" style="5" customWidth="1"/>
    <col min="11" max="16384" width="11.42578125" style="5"/>
  </cols>
  <sheetData>
    <row r="1" spans="2:10" ht="18">
      <c r="B1" s="42" t="s">
        <v>856</v>
      </c>
      <c r="J1" s="84" t="s">
        <v>922</v>
      </c>
    </row>
    <row r="2" spans="2:10">
      <c r="B2" s="116" t="s">
        <v>1302</v>
      </c>
    </row>
    <row r="20" spans="2:9" ht="113.45" customHeight="1"/>
    <row r="21" spans="2:9" ht="65.25" customHeight="1">
      <c r="B21" s="1132"/>
      <c r="C21" s="1132"/>
      <c r="D21" s="1132"/>
      <c r="E21" s="1132"/>
      <c r="F21" s="1132"/>
      <c r="G21" s="1132"/>
      <c r="H21" s="1132"/>
      <c r="I21" s="1132"/>
    </row>
    <row r="22" spans="2:9" ht="37.5" customHeight="1">
      <c r="B22" s="1133"/>
      <c r="C22" s="1133"/>
      <c r="D22" s="1133"/>
      <c r="E22" s="1133"/>
      <c r="F22" s="1133"/>
      <c r="G22" s="1133"/>
      <c r="H22" s="1133"/>
      <c r="I22" s="1133"/>
    </row>
    <row r="25" spans="2:9" s="879" customFormat="1" ht="24.95" customHeight="1">
      <c r="B25" s="1012" t="s">
        <v>1395</v>
      </c>
      <c r="C25" s="1013" t="s">
        <v>1221</v>
      </c>
      <c r="D25" s="1014" t="s">
        <v>1396</v>
      </c>
      <c r="E25" s="1011"/>
      <c r="F25" s="1011"/>
    </row>
    <row r="26" spans="2:9" s="880" customFormat="1" ht="30" customHeight="1">
      <c r="B26" s="1015">
        <v>44564</v>
      </c>
      <c r="C26" s="1016">
        <v>-108971.31000000006</v>
      </c>
      <c r="D26" s="1017" t="s">
        <v>1391</v>
      </c>
      <c r="E26" s="969"/>
      <c r="F26" s="969"/>
    </row>
    <row r="27" spans="2:9" s="880" customFormat="1" ht="67.5">
      <c r="B27" s="1015">
        <v>44564</v>
      </c>
      <c r="C27" s="1016">
        <v>-447986.41000000003</v>
      </c>
      <c r="D27" s="1017" t="s">
        <v>1385</v>
      </c>
      <c r="E27" s="969"/>
      <c r="F27" s="969"/>
    </row>
    <row r="28" spans="2:9" s="880" customFormat="1" ht="30" customHeight="1">
      <c r="B28" s="1015">
        <v>44592</v>
      </c>
      <c r="C28" s="1016">
        <v>-118022.83999999997</v>
      </c>
      <c r="D28" s="1017" t="s">
        <v>1384</v>
      </c>
      <c r="E28" s="969"/>
      <c r="F28" s="969"/>
    </row>
    <row r="29" spans="2:9" ht="30" customHeight="1">
      <c r="B29" s="1015">
        <v>44594</v>
      </c>
      <c r="C29" s="1016">
        <v>-2393925.92</v>
      </c>
      <c r="D29" s="1017" t="s">
        <v>1386</v>
      </c>
      <c r="E29" s="969"/>
      <c r="F29" s="969"/>
    </row>
    <row r="30" spans="2:9" ht="30" customHeight="1">
      <c r="B30" s="1015">
        <v>44595</v>
      </c>
      <c r="C30" s="1016">
        <v>-801034.27999999991</v>
      </c>
      <c r="D30" s="1017" t="s">
        <v>1387</v>
      </c>
      <c r="E30" s="969"/>
      <c r="F30" s="969"/>
    </row>
    <row r="31" spans="2:9" ht="30" customHeight="1">
      <c r="B31" s="1015">
        <v>44595</v>
      </c>
      <c r="C31" s="1016">
        <v>-398437.43000000005</v>
      </c>
      <c r="D31" s="1017" t="s">
        <v>1388</v>
      </c>
      <c r="E31" s="969"/>
      <c r="F31" s="969"/>
    </row>
    <row r="32" spans="2:9" ht="30" customHeight="1">
      <c r="B32" s="1015">
        <v>44596</v>
      </c>
      <c r="C32" s="1016">
        <v>-97561.119999999879</v>
      </c>
      <c r="D32" s="1017" t="s">
        <v>1387</v>
      </c>
      <c r="E32" s="969"/>
      <c r="F32" s="969"/>
    </row>
    <row r="33" spans="2:6" ht="30" customHeight="1">
      <c r="B33" s="1015">
        <v>44616</v>
      </c>
      <c r="C33" s="1016">
        <v>-553824.21</v>
      </c>
      <c r="D33" s="1017" t="s">
        <v>1389</v>
      </c>
      <c r="E33" s="969"/>
      <c r="F33" s="969"/>
    </row>
    <row r="34" spans="2:6" ht="45">
      <c r="B34" s="1015">
        <v>44628</v>
      </c>
      <c r="C34" s="1016">
        <v>-261317.24</v>
      </c>
      <c r="D34" s="1017" t="s">
        <v>1390</v>
      </c>
      <c r="E34" s="969"/>
      <c r="F34" s="969"/>
    </row>
    <row r="35" spans="2:6" ht="30" customHeight="1">
      <c r="B35" s="1015">
        <v>44697</v>
      </c>
      <c r="C35" s="1016">
        <v>-197305.08000000007</v>
      </c>
      <c r="D35" s="1017" t="s">
        <v>1392</v>
      </c>
      <c r="E35" s="969"/>
      <c r="F35" s="969"/>
    </row>
    <row r="36" spans="2:6" ht="30" customHeight="1">
      <c r="B36" s="1015">
        <v>44697</v>
      </c>
      <c r="C36" s="1016">
        <v>-939530.15999999992</v>
      </c>
      <c r="D36" s="1017" t="s">
        <v>1394</v>
      </c>
      <c r="E36" s="969"/>
      <c r="F36" s="969"/>
    </row>
    <row r="37" spans="2:6" ht="33.75">
      <c r="B37" s="1015">
        <v>44701</v>
      </c>
      <c r="C37" s="1016">
        <v>-198594.18999999994</v>
      </c>
      <c r="D37" s="1017" t="s">
        <v>1393</v>
      </c>
      <c r="E37" s="969"/>
      <c r="F37" s="969"/>
    </row>
  </sheetData>
  <mergeCells count="2">
    <mergeCell ref="B21:I21"/>
    <mergeCell ref="B22:I22"/>
  </mergeCells>
  <hyperlinks>
    <hyperlink ref="J1" location="Índice!A1" display="Voltar ao Índice" xr:uid="{B6A5850E-4888-4F29-A7A0-6649D19ABA5D}"/>
  </hyperlinks>
  <pageMargins left="0.70866141732283472" right="0.70866141732283472" top="0.82677165354330717" bottom="0.74803149606299213" header="0.31496062992125984" footer="0.31496062992125984"/>
  <pageSetup paperSize="9" scale="97" orientation="landscape" r:id="rId1"/>
  <headerFooter>
    <oddHeader>&amp;CPT
Anexo XXIX</oddHeader>
    <oddFooter>&amp;C&amp;P</oddFooter>
  </headerFooter>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31A3E6-A8DC-4A01-AFF1-E42863DE7E86}">
  <sheetPr>
    <pageSetUpPr fitToPage="1"/>
  </sheetPr>
  <dimension ref="B1:G22"/>
  <sheetViews>
    <sheetView showGridLines="0" zoomScale="90" zoomScaleNormal="90" zoomScalePageLayoutView="70" workbookViewId="0">
      <selection activeCell="M23" sqref="M23"/>
    </sheetView>
  </sheetViews>
  <sheetFormatPr defaultColWidth="9.140625" defaultRowHeight="14.25"/>
  <cols>
    <col min="1" max="1" width="4.7109375" style="5" customWidth="1"/>
    <col min="2" max="2" width="10" style="5" customWidth="1"/>
    <col min="3" max="3" width="86.140625" style="5" customWidth="1"/>
    <col min="4" max="4" width="28.140625" style="5" customWidth="1"/>
    <col min="5" max="6" width="9.140625" style="5"/>
    <col min="7" max="7" width="11.5703125" style="5" bestFit="1" customWidth="1"/>
    <col min="8" max="16384" width="9.140625" style="5"/>
  </cols>
  <sheetData>
    <row r="1" spans="2:7" ht="35.1" customHeight="1">
      <c r="B1" s="1134" t="s">
        <v>252</v>
      </c>
      <c r="C1" s="1135"/>
      <c r="D1" s="1135"/>
      <c r="G1" s="84" t="s">
        <v>922</v>
      </c>
    </row>
    <row r="2" spans="2:7" ht="15" customHeight="1">
      <c r="B2" s="116" t="s">
        <v>1094</v>
      </c>
      <c r="C2" s="16"/>
      <c r="D2" s="16"/>
    </row>
    <row r="4" spans="2:7" s="576" customFormat="1" ht="20.100000000000001" customHeight="1">
      <c r="D4" s="577" t="s">
        <v>4</v>
      </c>
    </row>
    <row r="5" spans="2:7" s="576" customFormat="1" ht="20.100000000000001" customHeight="1" thickBot="1">
      <c r="D5" s="586" t="s">
        <v>254</v>
      </c>
    </row>
    <row r="6" spans="2:7" s="579" customFormat="1" ht="24.95" customHeight="1">
      <c r="B6" s="580">
        <v>1</v>
      </c>
      <c r="C6" s="581" t="s">
        <v>255</v>
      </c>
      <c r="D6" s="582">
        <v>96073506.911839992</v>
      </c>
      <c r="E6" s="578"/>
    </row>
    <row r="7" spans="2:7" s="579" customFormat="1" ht="24.95" customHeight="1">
      <c r="B7" s="583">
        <v>2</v>
      </c>
      <c r="C7" s="213" t="s">
        <v>256</v>
      </c>
      <c r="D7" s="584">
        <v>-20006.931600006104</v>
      </c>
      <c r="E7" s="578"/>
    </row>
    <row r="8" spans="2:7" s="579" customFormat="1" ht="24.95" customHeight="1">
      <c r="B8" s="583">
        <v>3</v>
      </c>
      <c r="C8" s="213" t="s">
        <v>257</v>
      </c>
      <c r="D8" s="584">
        <v>0</v>
      </c>
    </row>
    <row r="9" spans="2:7" s="579" customFormat="1" ht="24.95" customHeight="1">
      <c r="B9" s="583">
        <v>4</v>
      </c>
      <c r="C9" s="213" t="s">
        <v>902</v>
      </c>
      <c r="D9" s="584">
        <v>0</v>
      </c>
    </row>
    <row r="10" spans="2:7" s="579" customFormat="1" ht="24.95" customHeight="1">
      <c r="B10" s="583">
        <v>5</v>
      </c>
      <c r="C10" s="213" t="s">
        <v>258</v>
      </c>
      <c r="D10" s="584">
        <v>0</v>
      </c>
    </row>
    <row r="11" spans="2:7" s="579" customFormat="1" ht="24.95" customHeight="1">
      <c r="B11" s="583">
        <v>6</v>
      </c>
      <c r="C11" s="213" t="s">
        <v>259</v>
      </c>
      <c r="D11" s="584">
        <v>0</v>
      </c>
    </row>
    <row r="12" spans="2:7" s="579" customFormat="1" ht="24.95" customHeight="1">
      <c r="B12" s="583">
        <v>7</v>
      </c>
      <c r="C12" s="213" t="s">
        <v>260</v>
      </c>
      <c r="D12" s="584">
        <v>0</v>
      </c>
    </row>
    <row r="13" spans="2:7" s="579" customFormat="1" ht="24.95" customHeight="1">
      <c r="B13" s="583">
        <v>8</v>
      </c>
      <c r="C13" s="213" t="s">
        <v>903</v>
      </c>
      <c r="D13" s="585">
        <v>-1424483.6741230714</v>
      </c>
    </row>
    <row r="14" spans="2:7" s="579" customFormat="1" ht="24.95" customHeight="1">
      <c r="B14" s="583">
        <v>9</v>
      </c>
      <c r="C14" s="213" t="s">
        <v>261</v>
      </c>
      <c r="D14" s="585">
        <v>0</v>
      </c>
    </row>
    <row r="15" spans="2:7" s="579" customFormat="1" ht="24.95" customHeight="1">
      <c r="B15" s="583">
        <v>10</v>
      </c>
      <c r="C15" s="213" t="s">
        <v>262</v>
      </c>
      <c r="D15" s="585">
        <v>6586182.0499918135</v>
      </c>
    </row>
    <row r="16" spans="2:7" s="579" customFormat="1" ht="24.95" customHeight="1">
      <c r="B16" s="583">
        <v>11</v>
      </c>
      <c r="C16" s="213" t="s">
        <v>263</v>
      </c>
      <c r="D16" s="585">
        <v>0</v>
      </c>
    </row>
    <row r="17" spans="2:4" s="579" customFormat="1" ht="24.95" customHeight="1">
      <c r="B17" s="583" t="s">
        <v>264</v>
      </c>
      <c r="C17" s="213" t="s">
        <v>265</v>
      </c>
      <c r="D17" s="585">
        <v>0</v>
      </c>
    </row>
    <row r="18" spans="2:4" s="579" customFormat="1" ht="24.95" customHeight="1">
      <c r="B18" s="583" t="s">
        <v>266</v>
      </c>
      <c r="C18" s="213" t="s">
        <v>267</v>
      </c>
      <c r="D18" s="585">
        <v>0</v>
      </c>
    </row>
    <row r="19" spans="2:4" s="579" customFormat="1" ht="24.95" customHeight="1">
      <c r="B19" s="587">
        <v>12</v>
      </c>
      <c r="C19" s="588" t="s">
        <v>268</v>
      </c>
      <c r="D19" s="589">
        <v>-696917.52136825025</v>
      </c>
    </row>
    <row r="20" spans="2:4" s="579" customFormat="1" ht="24.95" customHeight="1" thickBot="1">
      <c r="B20" s="590">
        <v>13</v>
      </c>
      <c r="C20" s="591" t="s">
        <v>73</v>
      </c>
      <c r="D20" s="592">
        <v>100518280.83474047</v>
      </c>
    </row>
    <row r="21" spans="2:4" s="118" customFormat="1" ht="12.75"/>
    <row r="22" spans="2:4" s="118" customFormat="1" ht="12.75"/>
  </sheetData>
  <mergeCells count="1">
    <mergeCell ref="B1:D1"/>
  </mergeCells>
  <hyperlinks>
    <hyperlink ref="G1" location="Índice!A1" display="Voltar ao Índice" xr:uid="{87F3D8BB-B088-4D1F-BEF8-DDF535F8DF6C}"/>
  </hyperlinks>
  <pageMargins left="0.70866141732283472" right="0.70866141732283472" top="0.74803149606299213" bottom="0.74803149606299213" header="0.31496062992125984" footer="0.31496062992125984"/>
  <pageSetup paperSize="9" scale="98" orientation="landscape" r:id="rId1"/>
  <headerFooter>
    <oddHeader>&amp;CPT
Anexo XI</oddHeader>
    <oddFooter>&amp;C1</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5A644C-1C7F-429D-99B7-35214BAB001A}">
  <sheetPr>
    <pageSetUpPr fitToPage="1"/>
  </sheetPr>
  <dimension ref="A1:M73"/>
  <sheetViews>
    <sheetView showGridLines="0" zoomScale="90" zoomScaleNormal="90" zoomScalePageLayoutView="60" workbookViewId="0">
      <selection activeCell="M23" sqref="M23"/>
    </sheetView>
  </sheetViews>
  <sheetFormatPr defaultColWidth="9.140625" defaultRowHeight="43.5" customHeight="1"/>
  <cols>
    <col min="1" max="1" width="4.7109375" style="5" customWidth="1"/>
    <col min="2" max="2" width="8.5703125" style="12" customWidth="1"/>
    <col min="3" max="3" width="91.7109375" style="5" customWidth="1"/>
    <col min="4" max="4" width="21.28515625" style="5" customWidth="1"/>
    <col min="5" max="5" width="22" style="5" customWidth="1"/>
    <col min="6" max="6" width="9.140625" style="5"/>
    <col min="7" max="7" width="16.140625" style="5" customWidth="1"/>
    <col min="8" max="16384" width="9.140625" style="5"/>
  </cols>
  <sheetData>
    <row r="1" spans="1:7" ht="24.6" customHeight="1">
      <c r="A1" s="18"/>
      <c r="B1" s="3" t="s">
        <v>253</v>
      </c>
      <c r="G1" s="65"/>
    </row>
    <row r="2" spans="1:7" ht="15.95" customHeight="1">
      <c r="B2" s="116" t="s">
        <v>1094</v>
      </c>
      <c r="G2" s="84" t="s">
        <v>922</v>
      </c>
    </row>
    <row r="3" spans="1:7" s="106" customFormat="1" ht="24.95" customHeight="1">
      <c r="B3" s="319"/>
      <c r="D3" s="1065" t="s">
        <v>269</v>
      </c>
      <c r="E3" s="1065"/>
    </row>
    <row r="4" spans="1:7" s="106" customFormat="1" ht="24.95" customHeight="1">
      <c r="B4" s="1137"/>
      <c r="C4" s="1137"/>
      <c r="D4" s="496" t="s">
        <v>4</v>
      </c>
      <c r="E4" s="496" t="s">
        <v>5</v>
      </c>
    </row>
    <row r="5" spans="1:7" s="106" customFormat="1" ht="24.95" customHeight="1">
      <c r="B5" s="1137"/>
      <c r="C5" s="1137"/>
      <c r="D5" s="601">
        <v>44377</v>
      </c>
      <c r="E5" s="601">
        <v>44196</v>
      </c>
    </row>
    <row r="6" spans="1:7" s="547" customFormat="1" ht="24.95" customHeight="1" thickBot="1">
      <c r="B6" s="1136" t="s">
        <v>270</v>
      </c>
      <c r="C6" s="1136"/>
      <c r="D6" s="1136"/>
      <c r="E6" s="1136"/>
    </row>
    <row r="7" spans="1:7" s="547" customFormat="1" ht="24.95" customHeight="1">
      <c r="B7" s="593">
        <v>1</v>
      </c>
      <c r="C7" s="594" t="s">
        <v>271</v>
      </c>
      <c r="D7" s="595">
        <v>94559261.91959478</v>
      </c>
      <c r="E7" s="621">
        <v>93138226.115376547</v>
      </c>
    </row>
    <row r="8" spans="1:7" s="547" customFormat="1" ht="24.95" customHeight="1">
      <c r="B8" s="449">
        <v>2</v>
      </c>
      <c r="C8" s="450" t="s">
        <v>272</v>
      </c>
      <c r="D8" s="596">
        <v>0</v>
      </c>
      <c r="E8" s="622">
        <v>0</v>
      </c>
    </row>
    <row r="9" spans="1:7" s="547" customFormat="1" ht="24.95" customHeight="1">
      <c r="B9" s="449">
        <v>3</v>
      </c>
      <c r="C9" s="450" t="s">
        <v>273</v>
      </c>
      <c r="D9" s="596">
        <v>-754048.30047994095</v>
      </c>
      <c r="E9" s="622">
        <v>-248127.03704992501</v>
      </c>
    </row>
    <row r="10" spans="1:7" s="547" customFormat="1" ht="24.95" customHeight="1">
      <c r="B10" s="449">
        <v>4</v>
      </c>
      <c r="C10" s="450" t="s">
        <v>274</v>
      </c>
      <c r="D10" s="596">
        <v>0</v>
      </c>
      <c r="E10" s="622">
        <v>0</v>
      </c>
    </row>
    <row r="11" spans="1:7" s="547" customFormat="1" ht="24.95" customHeight="1">
      <c r="B11" s="449">
        <v>5</v>
      </c>
      <c r="C11" s="597" t="s">
        <v>275</v>
      </c>
      <c r="D11" s="596">
        <v>0</v>
      </c>
      <c r="E11" s="622">
        <v>0</v>
      </c>
    </row>
    <row r="12" spans="1:7" s="547" customFormat="1" ht="24.95" customHeight="1">
      <c r="B12" s="598">
        <v>6</v>
      </c>
      <c r="C12" s="450" t="s">
        <v>276</v>
      </c>
      <c r="D12" s="596">
        <v>-188136.38234923701</v>
      </c>
      <c r="E12" s="622">
        <v>-774881.67407207447</v>
      </c>
    </row>
    <row r="13" spans="1:7" s="547" customFormat="1" ht="24.95" customHeight="1" thickBot="1">
      <c r="B13" s="619">
        <v>7</v>
      </c>
      <c r="C13" s="620" t="s">
        <v>277</v>
      </c>
      <c r="D13" s="599">
        <v>93617077.236765608</v>
      </c>
      <c r="E13" s="599">
        <v>92115217.404254556</v>
      </c>
    </row>
    <row r="14" spans="1:7" s="547" customFormat="1" ht="24.95" customHeight="1" thickBot="1">
      <c r="B14" s="1136" t="s">
        <v>278</v>
      </c>
      <c r="C14" s="1136"/>
      <c r="D14" s="1136"/>
      <c r="E14" s="1136"/>
    </row>
    <row r="15" spans="1:7" s="547" customFormat="1" ht="24.95" customHeight="1">
      <c r="B15" s="447">
        <v>8</v>
      </c>
      <c r="C15" s="602" t="s">
        <v>279</v>
      </c>
      <c r="D15" s="603">
        <v>243024.64196339095</v>
      </c>
      <c r="E15" s="623">
        <v>180452.967001218</v>
      </c>
    </row>
    <row r="16" spans="1:7" s="547" customFormat="1" ht="24.95" customHeight="1">
      <c r="B16" s="449" t="s">
        <v>280</v>
      </c>
      <c r="C16" s="624" t="s">
        <v>281</v>
      </c>
      <c r="D16" s="596">
        <v>0</v>
      </c>
      <c r="E16" s="622">
        <v>0</v>
      </c>
    </row>
    <row r="17" spans="2:5" s="547" customFormat="1" ht="24.95" customHeight="1">
      <c r="B17" s="449">
        <v>9</v>
      </c>
      <c r="C17" s="450" t="s">
        <v>282</v>
      </c>
      <c r="D17" s="604">
        <v>144666.55596768056</v>
      </c>
      <c r="E17" s="622">
        <v>303217.41796379455</v>
      </c>
    </row>
    <row r="18" spans="2:5" s="547" customFormat="1" ht="24.95" customHeight="1">
      <c r="B18" s="449" t="s">
        <v>223</v>
      </c>
      <c r="C18" s="625" t="s">
        <v>283</v>
      </c>
      <c r="D18" s="596">
        <v>0</v>
      </c>
      <c r="E18" s="622">
        <v>0</v>
      </c>
    </row>
    <row r="19" spans="2:5" s="547" customFormat="1" ht="24.95" customHeight="1">
      <c r="B19" s="449" t="s">
        <v>224</v>
      </c>
      <c r="C19" s="625" t="s">
        <v>284</v>
      </c>
      <c r="D19" s="596">
        <v>0</v>
      </c>
      <c r="E19" s="622">
        <v>0</v>
      </c>
    </row>
    <row r="20" spans="2:5" s="547" customFormat="1" ht="24.95" customHeight="1">
      <c r="B20" s="449">
        <v>10</v>
      </c>
      <c r="C20" s="626" t="s">
        <v>285</v>
      </c>
      <c r="D20" s="604">
        <v>0</v>
      </c>
      <c r="E20" s="622">
        <v>0</v>
      </c>
    </row>
    <row r="21" spans="2:5" s="547" customFormat="1" ht="24.95" customHeight="1">
      <c r="B21" s="449" t="s">
        <v>286</v>
      </c>
      <c r="C21" s="626" t="s">
        <v>1324</v>
      </c>
      <c r="D21" s="596">
        <v>0</v>
      </c>
      <c r="E21" s="622">
        <v>0</v>
      </c>
    </row>
    <row r="22" spans="2:5" s="547" customFormat="1" ht="24.95" customHeight="1">
      <c r="B22" s="449" t="s">
        <v>287</v>
      </c>
      <c r="C22" s="626" t="s">
        <v>904</v>
      </c>
      <c r="D22" s="604">
        <v>0</v>
      </c>
      <c r="E22" s="622">
        <v>0</v>
      </c>
    </row>
    <row r="23" spans="2:5" s="547" customFormat="1" ht="24.95" customHeight="1">
      <c r="B23" s="449">
        <v>11</v>
      </c>
      <c r="C23" s="450" t="s">
        <v>288</v>
      </c>
      <c r="D23" s="596">
        <v>1984.2251200000001</v>
      </c>
      <c r="E23" s="622">
        <v>2000</v>
      </c>
    </row>
    <row r="24" spans="2:5" s="547" customFormat="1" ht="24.95" customHeight="1">
      <c r="B24" s="449">
        <v>12</v>
      </c>
      <c r="C24" s="450" t="s">
        <v>289</v>
      </c>
      <c r="D24" s="596">
        <v>0</v>
      </c>
      <c r="E24" s="622">
        <v>0</v>
      </c>
    </row>
    <row r="25" spans="2:5" s="547" customFormat="1" ht="24.95" customHeight="1">
      <c r="B25" s="605">
        <v>13</v>
      </c>
      <c r="C25" s="612" t="s">
        <v>290</v>
      </c>
      <c r="D25" s="606">
        <v>389675.42305107153</v>
      </c>
      <c r="E25" s="627">
        <v>485670.38496501255</v>
      </c>
    </row>
    <row r="26" spans="2:5" s="547" customFormat="1" ht="24.95" customHeight="1" thickBot="1">
      <c r="B26" s="1136" t="s">
        <v>291</v>
      </c>
      <c r="C26" s="1136"/>
      <c r="D26" s="1136"/>
      <c r="E26" s="1136"/>
    </row>
    <row r="27" spans="2:5" s="547" customFormat="1" ht="24.95" customHeight="1">
      <c r="B27" s="607">
        <v>14</v>
      </c>
      <c r="C27" s="602" t="s">
        <v>292</v>
      </c>
      <c r="D27" s="603">
        <v>1749.8209999999999</v>
      </c>
      <c r="E27" s="623">
        <v>58581.853000000003</v>
      </c>
    </row>
    <row r="28" spans="2:5" s="547" customFormat="1" ht="24.95" customHeight="1">
      <c r="B28" s="598">
        <v>15</v>
      </c>
      <c r="C28" s="450" t="s">
        <v>293</v>
      </c>
      <c r="D28" s="596"/>
      <c r="E28" s="622"/>
    </row>
    <row r="29" spans="2:5" s="547" customFormat="1" ht="24.95" customHeight="1">
      <c r="B29" s="598">
        <v>16</v>
      </c>
      <c r="C29" s="450" t="s">
        <v>294</v>
      </c>
      <c r="D29" s="596"/>
      <c r="E29" s="622"/>
    </row>
    <row r="30" spans="2:5" s="547" customFormat="1" ht="24.95" customHeight="1">
      <c r="B30" s="449" t="s">
        <v>295</v>
      </c>
      <c r="C30" s="450" t="s">
        <v>296</v>
      </c>
      <c r="D30" s="596"/>
      <c r="E30" s="622"/>
    </row>
    <row r="31" spans="2:5" s="547" customFormat="1" ht="24.95" customHeight="1">
      <c r="B31" s="449">
        <v>17</v>
      </c>
      <c r="C31" s="450" t="s">
        <v>297</v>
      </c>
      <c r="D31" s="596"/>
      <c r="E31" s="622"/>
    </row>
    <row r="32" spans="2:5" s="547" customFormat="1" ht="24.95" customHeight="1">
      <c r="B32" s="449" t="s">
        <v>298</v>
      </c>
      <c r="C32" s="450" t="s">
        <v>299</v>
      </c>
      <c r="D32" s="596"/>
      <c r="E32" s="622"/>
    </row>
    <row r="33" spans="2:5" s="547" customFormat="1" ht="24.95" customHeight="1">
      <c r="B33" s="605">
        <v>18</v>
      </c>
      <c r="C33" s="612" t="s">
        <v>300</v>
      </c>
      <c r="D33" s="608">
        <v>1749.8209999999999</v>
      </c>
      <c r="E33" s="608">
        <v>58581.853000000003</v>
      </c>
    </row>
    <row r="34" spans="2:5" s="547" customFormat="1" ht="24.95" customHeight="1" thickBot="1">
      <c r="B34" s="1136" t="s">
        <v>301</v>
      </c>
      <c r="C34" s="1136"/>
      <c r="D34" s="1136"/>
      <c r="E34" s="1136"/>
    </row>
    <row r="35" spans="2:5" s="547" customFormat="1" ht="24.95" customHeight="1">
      <c r="B35" s="607">
        <v>19</v>
      </c>
      <c r="C35" s="602" t="s">
        <v>302</v>
      </c>
      <c r="D35" s="603">
        <v>17224781.604147699</v>
      </c>
      <c r="E35" s="623">
        <v>15801228.383106086</v>
      </c>
    </row>
    <row r="36" spans="2:5" s="547" customFormat="1" ht="24.95" customHeight="1">
      <c r="B36" s="598">
        <v>20</v>
      </c>
      <c r="C36" s="450" t="s">
        <v>303</v>
      </c>
      <c r="D36" s="604">
        <v>10638599.554155886</v>
      </c>
      <c r="E36" s="604">
        <v>8674797.7680757288</v>
      </c>
    </row>
    <row r="37" spans="2:5" s="547" customFormat="1" ht="24.95" customHeight="1">
      <c r="B37" s="598">
        <v>21</v>
      </c>
      <c r="C37" s="450" t="s">
        <v>905</v>
      </c>
      <c r="D37" s="596">
        <v>0</v>
      </c>
      <c r="E37" s="622">
        <v>0</v>
      </c>
    </row>
    <row r="38" spans="2:5" s="547" customFormat="1" ht="24.95" customHeight="1">
      <c r="B38" s="605">
        <v>22</v>
      </c>
      <c r="C38" s="612" t="s">
        <v>304</v>
      </c>
      <c r="D38" s="606">
        <v>6586182.0499918135</v>
      </c>
      <c r="E38" s="606">
        <v>7126430.6150303585</v>
      </c>
    </row>
    <row r="39" spans="2:5" s="547" customFormat="1" ht="24.95" customHeight="1" thickBot="1">
      <c r="B39" s="1136" t="s">
        <v>305</v>
      </c>
      <c r="C39" s="1136"/>
      <c r="D39" s="1136"/>
      <c r="E39" s="1136"/>
    </row>
    <row r="40" spans="2:5" s="547" customFormat="1" ht="24.95" customHeight="1">
      <c r="B40" s="447" t="s">
        <v>306</v>
      </c>
      <c r="C40" s="602" t="s">
        <v>307</v>
      </c>
      <c r="D40" s="609"/>
      <c r="E40" s="623"/>
    </row>
    <row r="41" spans="2:5" s="547" customFormat="1" ht="24.95" customHeight="1">
      <c r="B41" s="449" t="s">
        <v>308</v>
      </c>
      <c r="C41" s="450" t="s">
        <v>309</v>
      </c>
      <c r="D41" s="596"/>
      <c r="E41" s="622"/>
    </row>
    <row r="42" spans="2:5" s="547" customFormat="1" ht="24.95" customHeight="1">
      <c r="B42" s="598" t="s">
        <v>310</v>
      </c>
      <c r="C42" s="624" t="s">
        <v>311</v>
      </c>
      <c r="D42" s="596"/>
      <c r="E42" s="622"/>
    </row>
    <row r="43" spans="2:5" s="547" customFormat="1" ht="24.95" customHeight="1">
      <c r="B43" s="598" t="s">
        <v>312</v>
      </c>
      <c r="C43" s="624" t="s">
        <v>313</v>
      </c>
      <c r="D43" s="604"/>
      <c r="E43" s="622"/>
    </row>
    <row r="44" spans="2:5" s="547" customFormat="1" ht="24.95" customHeight="1">
      <c r="B44" s="598" t="s">
        <v>314</v>
      </c>
      <c r="C44" s="559" t="s">
        <v>1325</v>
      </c>
      <c r="D44" s="604"/>
      <c r="E44" s="622"/>
    </row>
    <row r="45" spans="2:5" s="547" customFormat="1" ht="24.95" customHeight="1">
      <c r="B45" s="598" t="s">
        <v>315</v>
      </c>
      <c r="C45" s="624" t="s">
        <v>316</v>
      </c>
      <c r="D45" s="596"/>
      <c r="E45" s="622"/>
    </row>
    <row r="46" spans="2:5" s="547" customFormat="1" ht="24.95" customHeight="1">
      <c r="B46" s="598" t="s">
        <v>317</v>
      </c>
      <c r="C46" s="624" t="s">
        <v>318</v>
      </c>
      <c r="D46" s="596"/>
      <c r="E46" s="622"/>
    </row>
    <row r="47" spans="2:5" s="547" customFormat="1" ht="24.95" customHeight="1">
      <c r="B47" s="598" t="s">
        <v>319</v>
      </c>
      <c r="C47" s="624" t="s">
        <v>320</v>
      </c>
      <c r="D47" s="596"/>
      <c r="E47" s="622"/>
    </row>
    <row r="48" spans="2:5" s="547" customFormat="1" ht="24.95" customHeight="1">
      <c r="B48" s="598" t="s">
        <v>321</v>
      </c>
      <c r="C48" s="624" t="s">
        <v>322</v>
      </c>
      <c r="D48" s="596"/>
      <c r="E48" s="622"/>
    </row>
    <row r="49" spans="2:13" s="547" customFormat="1" ht="24.95" customHeight="1">
      <c r="B49" s="598" t="s">
        <v>323</v>
      </c>
      <c r="C49" s="624" t="s">
        <v>324</v>
      </c>
      <c r="D49" s="596"/>
      <c r="E49" s="622"/>
    </row>
    <row r="50" spans="2:13" s="547" customFormat="1" ht="24.95" customHeight="1">
      <c r="B50" s="610" t="s">
        <v>325</v>
      </c>
      <c r="C50" s="628" t="s">
        <v>326</v>
      </c>
      <c r="D50" s="608"/>
      <c r="E50" s="629"/>
    </row>
    <row r="51" spans="2:13" s="547" customFormat="1" ht="24.95" customHeight="1" thickBot="1">
      <c r="B51" s="1136" t="s">
        <v>327</v>
      </c>
      <c r="C51" s="1136"/>
      <c r="D51" s="1136"/>
      <c r="E51" s="1136"/>
    </row>
    <row r="52" spans="2:13" s="547" customFormat="1" ht="24.95" customHeight="1">
      <c r="B52" s="607">
        <v>23</v>
      </c>
      <c r="C52" s="611" t="s">
        <v>196</v>
      </c>
      <c r="D52" s="603">
        <v>5827638.5960804299</v>
      </c>
      <c r="E52" s="623">
        <v>5882041.1298796497</v>
      </c>
    </row>
    <row r="53" spans="2:13" s="547" customFormat="1" ht="24.95" customHeight="1">
      <c r="B53" s="605">
        <v>24</v>
      </c>
      <c r="C53" s="612" t="s">
        <v>73</v>
      </c>
      <c r="D53" s="608">
        <v>100518280.83474047</v>
      </c>
      <c r="E53" s="608">
        <v>99785900.257249892</v>
      </c>
    </row>
    <row r="54" spans="2:13" s="547" customFormat="1" ht="24.95" customHeight="1" thickBot="1">
      <c r="B54" s="1136" t="s">
        <v>72</v>
      </c>
      <c r="C54" s="1136"/>
      <c r="D54" s="1136"/>
      <c r="E54" s="1136"/>
    </row>
    <row r="55" spans="2:13" s="547" customFormat="1" ht="24.95" customHeight="1">
      <c r="B55" s="607">
        <v>25</v>
      </c>
      <c r="C55" s="630" t="s">
        <v>74</v>
      </c>
      <c r="D55" s="613">
        <v>5.797590794175516E-2</v>
      </c>
      <c r="E55" s="613">
        <v>5.8946615851694868E-2</v>
      </c>
    </row>
    <row r="56" spans="2:13" s="547" customFormat="1" ht="24.95" customHeight="1">
      <c r="B56" s="449" t="s">
        <v>328</v>
      </c>
      <c r="C56" s="450" t="s">
        <v>329</v>
      </c>
      <c r="D56" s="614">
        <v>5.797590794175516E-2</v>
      </c>
      <c r="E56" s="614">
        <v>5.8946615851694868E-2</v>
      </c>
    </row>
    <row r="57" spans="2:13" s="547" customFormat="1" ht="24.95" customHeight="1">
      <c r="B57" s="449" t="s">
        <v>330</v>
      </c>
      <c r="C57" s="450" t="s">
        <v>906</v>
      </c>
      <c r="D57" s="614">
        <v>5.797590794175516E-2</v>
      </c>
      <c r="E57" s="614">
        <v>5.8946615851694868E-2</v>
      </c>
    </row>
    <row r="58" spans="2:13" s="547" customFormat="1" ht="24.95" customHeight="1">
      <c r="B58" s="449">
        <v>26</v>
      </c>
      <c r="C58" s="450" t="s">
        <v>331</v>
      </c>
      <c r="D58" s="614">
        <v>0.03</v>
      </c>
      <c r="E58" s="614">
        <v>0.03</v>
      </c>
    </row>
    <row r="59" spans="2:13" s="547" customFormat="1" ht="24.95" customHeight="1">
      <c r="B59" s="449" t="s">
        <v>332</v>
      </c>
      <c r="C59" s="450" t="s">
        <v>76</v>
      </c>
      <c r="D59" s="614">
        <v>0</v>
      </c>
      <c r="E59" s="631">
        <v>0</v>
      </c>
    </row>
    <row r="60" spans="2:13" s="547" customFormat="1" ht="24.95" customHeight="1">
      <c r="B60" s="449" t="s">
        <v>333</v>
      </c>
      <c r="C60" s="450" t="s">
        <v>334</v>
      </c>
      <c r="D60" s="615">
        <v>0.03</v>
      </c>
      <c r="E60" s="631">
        <v>0.03</v>
      </c>
    </row>
    <row r="61" spans="2:13" s="547" customFormat="1" ht="24.95" customHeight="1">
      <c r="B61" s="449">
        <v>27</v>
      </c>
      <c r="C61" s="450" t="s">
        <v>80</v>
      </c>
      <c r="D61" s="615"/>
      <c r="E61" s="631"/>
    </row>
    <row r="62" spans="2:13" s="547" customFormat="1" ht="24.95" customHeight="1">
      <c r="B62" s="616" t="s">
        <v>335</v>
      </c>
      <c r="C62" s="617" t="s">
        <v>82</v>
      </c>
      <c r="D62" s="632"/>
      <c r="E62" s="632"/>
    </row>
    <row r="63" spans="2:13" s="547" customFormat="1" ht="24.95" customHeight="1" thickBot="1">
      <c r="B63" s="1136" t="s">
        <v>336</v>
      </c>
      <c r="C63" s="1136"/>
      <c r="D63" s="1136"/>
      <c r="E63" s="1136"/>
    </row>
    <row r="64" spans="2:13" s="547" customFormat="1" ht="24.95" customHeight="1">
      <c r="B64" s="554" t="s">
        <v>907</v>
      </c>
      <c r="C64" s="553" t="s">
        <v>337</v>
      </c>
      <c r="D64" s="633" t="s">
        <v>1222</v>
      </c>
      <c r="E64" s="633" t="s">
        <v>1222</v>
      </c>
      <c r="M64" s="548"/>
    </row>
    <row r="65" spans="2:13" s="547" customFormat="1" ht="24.95" customHeight="1" thickBot="1">
      <c r="B65" s="1136" t="s">
        <v>338</v>
      </c>
      <c r="C65" s="1136"/>
      <c r="D65" s="1136"/>
      <c r="E65" s="1136"/>
    </row>
    <row r="66" spans="2:13" s="547" customFormat="1" ht="35.1" customHeight="1">
      <c r="B66" s="447">
        <v>28</v>
      </c>
      <c r="C66" s="602" t="s">
        <v>1326</v>
      </c>
      <c r="D66" s="609">
        <v>6233.8526373626373</v>
      </c>
      <c r="E66" s="609">
        <v>5466.476902173913</v>
      </c>
      <c r="M66" s="548"/>
    </row>
    <row r="67" spans="2:13" s="547" customFormat="1" ht="35.1" customHeight="1">
      <c r="B67" s="449">
        <v>29</v>
      </c>
      <c r="C67" s="450" t="s">
        <v>339</v>
      </c>
      <c r="D67" s="604">
        <v>1749.8209999999999</v>
      </c>
      <c r="E67" s="596">
        <v>58581.853000000003</v>
      </c>
      <c r="M67" s="548"/>
    </row>
    <row r="68" spans="2:13" s="547" customFormat="1" ht="38.1" customHeight="1">
      <c r="B68" s="449">
        <v>30</v>
      </c>
      <c r="C68" s="450" t="s">
        <v>908</v>
      </c>
      <c r="D68" s="604">
        <v>100522764.86637785</v>
      </c>
      <c r="E68" s="596">
        <v>99732784.881152064</v>
      </c>
      <c r="M68" s="548"/>
    </row>
    <row r="69" spans="2:13" s="547" customFormat="1" ht="38.1" customHeight="1">
      <c r="B69" s="449" t="s">
        <v>340</v>
      </c>
      <c r="C69" s="450" t="s">
        <v>909</v>
      </c>
      <c r="D69" s="604">
        <v>100522764.86637785</v>
      </c>
      <c r="E69" s="596">
        <v>99732784.881152064</v>
      </c>
      <c r="M69" s="548"/>
    </row>
    <row r="70" spans="2:13" s="547" customFormat="1" ht="38.1" customHeight="1">
      <c r="B70" s="449">
        <v>31</v>
      </c>
      <c r="C70" s="450" t="s">
        <v>341</v>
      </c>
      <c r="D70" s="604">
        <v>5.7973321802548411E-2</v>
      </c>
      <c r="E70" s="596">
        <v>5.8978009456860797E-2</v>
      </c>
      <c r="M70" s="548"/>
    </row>
    <row r="71" spans="2:13" s="547" customFormat="1" ht="38.1" customHeight="1" thickBot="1">
      <c r="B71" s="454" t="s">
        <v>342</v>
      </c>
      <c r="C71" s="618" t="s">
        <v>343</v>
      </c>
      <c r="D71" s="599">
        <v>5.7973321802548411E-2</v>
      </c>
      <c r="E71" s="634">
        <v>5.8978009456860797E-2</v>
      </c>
      <c r="M71" s="548"/>
    </row>
    <row r="72" spans="2:13" s="118" customFormat="1" ht="43.5" customHeight="1">
      <c r="B72" s="600"/>
    </row>
    <row r="73" spans="2:13" s="118" customFormat="1" ht="43.5" customHeight="1">
      <c r="B73" s="600"/>
    </row>
  </sheetData>
  <mergeCells count="11">
    <mergeCell ref="B34:E34"/>
    <mergeCell ref="D3:E3"/>
    <mergeCell ref="B4:C5"/>
    <mergeCell ref="B6:E6"/>
    <mergeCell ref="B14:E14"/>
    <mergeCell ref="B26:E26"/>
    <mergeCell ref="B39:E39"/>
    <mergeCell ref="B51:E51"/>
    <mergeCell ref="B54:E54"/>
    <mergeCell ref="B63:E63"/>
    <mergeCell ref="B65:E65"/>
  </mergeCells>
  <hyperlinks>
    <hyperlink ref="G2" location="Índice!A1" display="Voltar ao Índice" xr:uid="{4E2FE0E9-38C2-49BE-B354-0744AB71FF68}"/>
  </hyperlinks>
  <pageMargins left="0.70866141732283472" right="0.70866141732283472" top="0.74803149606299213" bottom="0.74803149606299213" header="0.31496062992125984" footer="0.31496062992125984"/>
  <pageSetup paperSize="9" fitToHeight="0" orientation="landscape" verticalDpi="1200" r:id="rId1"/>
  <headerFooter>
    <oddHeader>&amp;CPT 
Anexo XI</oddHeader>
    <oddFooter>&amp;C1</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0237B0-5458-492A-88A0-AFDFA71E12F1}">
  <dimension ref="B1:F19"/>
  <sheetViews>
    <sheetView showGridLines="0" zoomScale="90" zoomScaleNormal="90" zoomScalePageLayoutView="70" workbookViewId="0">
      <selection activeCell="M23" sqref="M23"/>
    </sheetView>
  </sheetViews>
  <sheetFormatPr defaultColWidth="9.140625" defaultRowHeight="14.25"/>
  <cols>
    <col min="1" max="1" width="4.7109375" style="5" customWidth="1"/>
    <col min="2" max="2" width="9.140625" style="5"/>
    <col min="3" max="3" width="67.42578125" style="5" customWidth="1"/>
    <col min="4" max="4" width="46.85546875" style="5" customWidth="1"/>
    <col min="5" max="5" width="9.140625" style="5"/>
    <col min="6" max="6" width="17" style="5" customWidth="1"/>
    <col min="7" max="16384" width="9.140625" style="5"/>
  </cols>
  <sheetData>
    <row r="1" spans="2:6" ht="18.75" customHeight="1">
      <c r="B1" s="3" t="s">
        <v>344</v>
      </c>
      <c r="C1" s="3"/>
      <c r="D1" s="3"/>
    </row>
    <row r="2" spans="2:6" ht="12.95" customHeight="1">
      <c r="B2" s="116" t="s">
        <v>1094</v>
      </c>
      <c r="C2" s="3"/>
      <c r="D2" s="3"/>
      <c r="F2" s="84" t="s">
        <v>922</v>
      </c>
    </row>
    <row r="3" spans="2:6" ht="12.95" customHeight="1">
      <c r="C3" s="3"/>
      <c r="D3" s="3"/>
    </row>
    <row r="4" spans="2:6" s="106" customFormat="1" ht="20.100000000000001" customHeight="1">
      <c r="D4" s="319" t="s">
        <v>4</v>
      </c>
    </row>
    <row r="5" spans="2:6" s="821" customFormat="1" ht="24.95" customHeight="1" thickBot="1">
      <c r="D5" s="372" t="s">
        <v>269</v>
      </c>
    </row>
    <row r="6" spans="2:6" s="106" customFormat="1" ht="24.95" customHeight="1">
      <c r="B6" s="635" t="s">
        <v>345</v>
      </c>
      <c r="C6" s="635" t="s">
        <v>346</v>
      </c>
      <c r="D6" s="636">
        <v>93714350.167364344</v>
      </c>
    </row>
    <row r="7" spans="2:6" s="106" customFormat="1" ht="24.95" customHeight="1">
      <c r="B7" s="293" t="s">
        <v>347</v>
      </c>
      <c r="C7" s="637" t="s">
        <v>348</v>
      </c>
      <c r="D7" s="638">
        <v>1244923.2271590407</v>
      </c>
    </row>
    <row r="8" spans="2:6" s="106" customFormat="1" ht="24.95" customHeight="1">
      <c r="B8" s="293" t="s">
        <v>349</v>
      </c>
      <c r="C8" s="637" t="s">
        <v>350</v>
      </c>
      <c r="D8" s="639">
        <v>92469426.940205306</v>
      </c>
    </row>
    <row r="9" spans="2:6" s="106" customFormat="1" ht="24.95" customHeight="1">
      <c r="B9" s="293" t="s">
        <v>351</v>
      </c>
      <c r="C9" s="637" t="s">
        <v>352</v>
      </c>
      <c r="D9" s="640">
        <v>0</v>
      </c>
    </row>
    <row r="10" spans="2:6" s="106" customFormat="1" ht="24.95" customHeight="1">
      <c r="B10" s="293" t="s">
        <v>353</v>
      </c>
      <c r="C10" s="637" t="s">
        <v>354</v>
      </c>
      <c r="D10" s="640">
        <v>24004306.970472101</v>
      </c>
    </row>
    <row r="11" spans="2:6" s="106" customFormat="1" ht="24.95" customHeight="1">
      <c r="B11" s="293" t="s">
        <v>355</v>
      </c>
      <c r="C11" s="637" t="s">
        <v>356</v>
      </c>
      <c r="D11" s="640">
        <v>1360018.08519119</v>
      </c>
    </row>
    <row r="12" spans="2:6" s="106" customFormat="1" ht="24.95" customHeight="1">
      <c r="B12" s="293" t="s">
        <v>357</v>
      </c>
      <c r="C12" s="637" t="s">
        <v>358</v>
      </c>
      <c r="D12" s="640">
        <v>1391079.86624624</v>
      </c>
    </row>
    <row r="13" spans="2:6" s="106" customFormat="1" ht="24.95" customHeight="1">
      <c r="B13" s="293" t="s">
        <v>359</v>
      </c>
      <c r="C13" s="637" t="s">
        <v>360</v>
      </c>
      <c r="D13" s="640">
        <v>28693135.589572646</v>
      </c>
    </row>
    <row r="14" spans="2:6" s="106" customFormat="1" ht="24.95" customHeight="1">
      <c r="B14" s="293" t="s">
        <v>361</v>
      </c>
      <c r="C14" s="637" t="s">
        <v>362</v>
      </c>
      <c r="D14" s="640">
        <v>11043340.069028996</v>
      </c>
    </row>
    <row r="15" spans="2:6" s="106" customFormat="1" ht="24.95" customHeight="1">
      <c r="B15" s="293" t="s">
        <v>363</v>
      </c>
      <c r="C15" s="637" t="s">
        <v>364</v>
      </c>
      <c r="D15" s="640">
        <v>15458481.500183338</v>
      </c>
    </row>
    <row r="16" spans="2:6" s="106" customFormat="1" ht="24.95" customHeight="1">
      <c r="B16" s="293" t="s">
        <v>365</v>
      </c>
      <c r="C16" s="637" t="s">
        <v>366</v>
      </c>
      <c r="D16" s="640">
        <v>2085319.4145719218</v>
      </c>
    </row>
    <row r="17" spans="2:4" s="106" customFormat="1" ht="24.95" customHeight="1" thickBot="1">
      <c r="B17" s="641" t="s">
        <v>367</v>
      </c>
      <c r="C17" s="642" t="s">
        <v>368</v>
      </c>
      <c r="D17" s="643">
        <v>8433745.4449388739</v>
      </c>
    </row>
    <row r="18" spans="2:4" s="116" customFormat="1" ht="20.100000000000001" customHeight="1"/>
    <row r="19" spans="2:4" s="116" customFormat="1" ht="20.100000000000001" customHeight="1"/>
  </sheetData>
  <hyperlinks>
    <hyperlink ref="F2" location="Índice!A1" display="Voltar ao Índice" xr:uid="{D9DFC4CF-08AF-4F7F-BE16-E49B3A2820A2}"/>
  </hyperlinks>
  <pageMargins left="0.70866141732283472" right="0.70866141732283472" top="0.74803149606299213" bottom="0.74803149606299213" header="0.31496062992125984" footer="0.31496062992125984"/>
  <pageSetup paperSize="9" orientation="landscape" verticalDpi="1200" r:id="rId1"/>
  <headerFooter>
    <oddHeader>&amp;CPT 
Anexo XI</oddHeader>
    <oddFooter>&amp;C1</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6F91A3-3881-49E8-9D52-11C9FA084F8A}">
  <dimension ref="A1:M47"/>
  <sheetViews>
    <sheetView showGridLines="0" zoomScale="90" zoomScaleNormal="90" zoomScalePageLayoutView="60" workbookViewId="0">
      <selection activeCell="M1" sqref="M1"/>
    </sheetView>
  </sheetViews>
  <sheetFormatPr defaultColWidth="9.140625" defaultRowHeight="14.25"/>
  <cols>
    <col min="1" max="1" width="4.7109375" style="5" customWidth="1"/>
    <col min="2" max="2" width="7.85546875" style="5" customWidth="1"/>
    <col min="3" max="3" width="67.85546875" style="5" customWidth="1"/>
    <col min="4" max="11" width="17.140625" style="5" customWidth="1"/>
    <col min="12" max="12" width="3.28515625" style="5" customWidth="1"/>
    <col min="13" max="13" width="16" style="5" customWidth="1"/>
    <col min="14" max="16384" width="9.140625" style="5"/>
  </cols>
  <sheetData>
    <row r="1" spans="1:13" ht="18">
      <c r="B1" s="3" t="s">
        <v>369</v>
      </c>
      <c r="M1" s="84" t="s">
        <v>922</v>
      </c>
    </row>
    <row r="2" spans="1:13" ht="15.75">
      <c r="A2" s="20"/>
      <c r="B2" s="116" t="s">
        <v>1094</v>
      </c>
    </row>
    <row r="3" spans="1:13" ht="15.75">
      <c r="A3" s="20"/>
      <c r="C3" s="655"/>
    </row>
    <row r="4" spans="1:13" ht="15.75">
      <c r="A4" s="20"/>
      <c r="C4" s="21"/>
      <c r="D4" s="116"/>
      <c r="E4" s="116"/>
      <c r="F4" s="116"/>
      <c r="G4" s="116"/>
      <c r="H4" s="116"/>
      <c r="I4" s="116"/>
      <c r="J4" s="116"/>
      <c r="K4" s="116"/>
    </row>
    <row r="5" spans="1:13" s="72" customFormat="1" ht="20.100000000000001" customHeight="1">
      <c r="B5" s="464"/>
      <c r="C5" s="655" t="s">
        <v>1223</v>
      </c>
      <c r="D5" s="496" t="s">
        <v>4</v>
      </c>
      <c r="E5" s="496" t="s">
        <v>5</v>
      </c>
      <c r="F5" s="496" t="s">
        <v>6</v>
      </c>
      <c r="G5" s="496" t="s">
        <v>41</v>
      </c>
      <c r="H5" s="496" t="s">
        <v>42</v>
      </c>
      <c r="I5" s="496" t="s">
        <v>97</v>
      </c>
      <c r="J5" s="496" t="s">
        <v>98</v>
      </c>
      <c r="K5" s="496" t="s">
        <v>99</v>
      </c>
    </row>
    <row r="6" spans="1:13" s="648" customFormat="1" ht="20.100000000000001" customHeight="1">
      <c r="D6" s="1149" t="s">
        <v>371</v>
      </c>
      <c r="E6" s="1149"/>
      <c r="F6" s="1149"/>
      <c r="G6" s="1149"/>
      <c r="H6" s="1149" t="s">
        <v>372</v>
      </c>
      <c r="I6" s="1149"/>
      <c r="J6" s="1149"/>
      <c r="K6" s="1149"/>
    </row>
    <row r="7" spans="1:13" s="648" customFormat="1" ht="24.95" customHeight="1" thickBot="1">
      <c r="B7" s="195" t="s">
        <v>373</v>
      </c>
      <c r="C7" s="656" t="s">
        <v>374</v>
      </c>
      <c r="D7" s="535" t="s">
        <v>1353</v>
      </c>
      <c r="E7" s="535" t="s">
        <v>1354</v>
      </c>
      <c r="F7" s="535" t="s">
        <v>1355</v>
      </c>
      <c r="G7" s="535" t="s">
        <v>1356</v>
      </c>
      <c r="H7" s="535" t="s">
        <v>1353</v>
      </c>
      <c r="I7" s="535" t="s">
        <v>1354</v>
      </c>
      <c r="J7" s="535" t="s">
        <v>1355</v>
      </c>
      <c r="K7" s="535" t="s">
        <v>1356</v>
      </c>
    </row>
    <row r="8" spans="1:13" s="648" customFormat="1" ht="20.100000000000001" customHeight="1">
      <c r="B8" s="236" t="s">
        <v>375</v>
      </c>
      <c r="C8" s="656" t="s">
        <v>376</v>
      </c>
      <c r="D8" s="657">
        <v>12</v>
      </c>
      <c r="E8" s="657">
        <v>12</v>
      </c>
      <c r="F8" s="657">
        <v>12</v>
      </c>
      <c r="G8" s="657">
        <v>12</v>
      </c>
      <c r="H8" s="657">
        <v>12</v>
      </c>
      <c r="I8" s="657">
        <v>12</v>
      </c>
      <c r="J8" s="657">
        <v>12</v>
      </c>
      <c r="K8" s="657">
        <v>12</v>
      </c>
    </row>
    <row r="9" spans="1:13" s="547" customFormat="1" ht="20.100000000000001" customHeight="1" thickBot="1">
      <c r="B9" s="1084" t="s">
        <v>377</v>
      </c>
      <c r="C9" s="1084"/>
      <c r="D9" s="1084"/>
      <c r="E9" s="1084"/>
      <c r="F9" s="1084"/>
      <c r="G9" s="1084"/>
      <c r="H9" s="1084"/>
      <c r="I9" s="1084"/>
      <c r="J9" s="1084"/>
      <c r="K9" s="1084"/>
    </row>
    <row r="10" spans="1:13" s="648" customFormat="1" ht="20.100000000000001" customHeight="1">
      <c r="B10" s="657">
        <v>1</v>
      </c>
      <c r="C10" s="656" t="s">
        <v>378</v>
      </c>
      <c r="D10" s="1150"/>
      <c r="E10" s="1150"/>
      <c r="F10" s="1150"/>
      <c r="G10" s="1150"/>
      <c r="H10" s="658">
        <v>23060322.394673381</v>
      </c>
      <c r="I10" s="658">
        <v>22719059.147237651</v>
      </c>
      <c r="J10" s="658">
        <v>21896644.259401027</v>
      </c>
      <c r="K10" s="658">
        <v>20806857.617025971</v>
      </c>
    </row>
    <row r="11" spans="1:13" s="547" customFormat="1" ht="20.100000000000001" customHeight="1" thickBot="1">
      <c r="B11" s="1084" t="s">
        <v>379</v>
      </c>
      <c r="C11" s="1084"/>
      <c r="D11" s="1084"/>
      <c r="E11" s="1084"/>
      <c r="F11" s="1084"/>
      <c r="G11" s="1084"/>
      <c r="H11" s="1084"/>
      <c r="I11" s="1084"/>
      <c r="J11" s="1084"/>
      <c r="K11" s="1084"/>
    </row>
    <row r="12" spans="1:13" s="648" customFormat="1" ht="20.100000000000001" customHeight="1">
      <c r="B12" s="662">
        <v>2</v>
      </c>
      <c r="C12" s="663" t="s">
        <v>380</v>
      </c>
      <c r="D12" s="664">
        <v>56568273.922146581</v>
      </c>
      <c r="E12" s="664">
        <v>55688047.442459844</v>
      </c>
      <c r="F12" s="664">
        <v>54779437.232812747</v>
      </c>
      <c r="G12" s="664">
        <v>53629430.979905508</v>
      </c>
      <c r="H12" s="664">
        <v>2992770.863753926</v>
      </c>
      <c r="I12" s="664">
        <v>2946011.5882804412</v>
      </c>
      <c r="J12" s="664">
        <v>2874056.07263492</v>
      </c>
      <c r="K12" s="664">
        <v>2788208.7946736203</v>
      </c>
    </row>
    <row r="13" spans="1:13" s="648" customFormat="1" ht="20.100000000000001" customHeight="1">
      <c r="B13" s="665">
        <v>3</v>
      </c>
      <c r="C13" s="293" t="s">
        <v>381</v>
      </c>
      <c r="D13" s="290">
        <v>30759624.825520977</v>
      </c>
      <c r="E13" s="290">
        <v>30349425.220170513</v>
      </c>
      <c r="F13" s="290">
        <v>29783757.206870791</v>
      </c>
      <c r="G13" s="290">
        <v>28979444.943484202</v>
      </c>
      <c r="H13" s="290">
        <v>1537981.2412760488</v>
      </c>
      <c r="I13" s="290">
        <v>1517471.2610085257</v>
      </c>
      <c r="J13" s="290">
        <v>1489187.8603435399</v>
      </c>
      <c r="K13" s="290">
        <v>1448972.2471742106</v>
      </c>
    </row>
    <row r="14" spans="1:13" s="648" customFormat="1" ht="20.100000000000001" customHeight="1">
      <c r="B14" s="665">
        <v>4</v>
      </c>
      <c r="C14" s="293" t="s">
        <v>382</v>
      </c>
      <c r="D14" s="290">
        <v>11059096.954724394</v>
      </c>
      <c r="E14" s="290">
        <v>10854165.939687273</v>
      </c>
      <c r="F14" s="290">
        <v>10519937.111986745</v>
      </c>
      <c r="G14" s="290">
        <v>10170687.69275054</v>
      </c>
      <c r="H14" s="290">
        <v>1454789.6224778774</v>
      </c>
      <c r="I14" s="290">
        <v>1428540.3272719153</v>
      </c>
      <c r="J14" s="290">
        <v>1384868.2122913802</v>
      </c>
      <c r="K14" s="290">
        <v>1339236.5474994099</v>
      </c>
    </row>
    <row r="15" spans="1:13" s="648" customFormat="1" ht="20.100000000000001" customHeight="1">
      <c r="B15" s="665">
        <v>5</v>
      </c>
      <c r="C15" s="293" t="s">
        <v>383</v>
      </c>
      <c r="D15" s="290">
        <v>15030199.455823313</v>
      </c>
      <c r="E15" s="290">
        <v>14670717.473042829</v>
      </c>
      <c r="F15" s="290">
        <v>14235688.075953171</v>
      </c>
      <c r="G15" s="290">
        <v>13859299.79000821</v>
      </c>
      <c r="H15" s="290">
        <v>5220337.0445973827</v>
      </c>
      <c r="I15" s="290">
        <v>5107191.4858897049</v>
      </c>
      <c r="J15" s="290">
        <v>5142518.5224945303</v>
      </c>
      <c r="K15" s="290">
        <v>5259825.4685471524</v>
      </c>
    </row>
    <row r="16" spans="1:13" s="648" customFormat="1" ht="20.100000000000001" customHeight="1">
      <c r="B16" s="665">
        <v>6</v>
      </c>
      <c r="C16" s="293" t="s">
        <v>384</v>
      </c>
      <c r="D16" s="290">
        <v>6994638.8796353899</v>
      </c>
      <c r="E16" s="290">
        <v>6802652.9803975187</v>
      </c>
      <c r="F16" s="290">
        <v>5913636.057331088</v>
      </c>
      <c r="G16" s="290">
        <v>4738071.2814414883</v>
      </c>
      <c r="H16" s="290">
        <v>1711876.8128059844</v>
      </c>
      <c r="I16" s="290">
        <v>1666921.6206913395</v>
      </c>
      <c r="J16" s="290">
        <v>1451085.8188031949</v>
      </c>
      <c r="K16" s="290">
        <v>1165030.0193040846</v>
      </c>
    </row>
    <row r="17" spans="2:11" s="648" customFormat="1" ht="20.100000000000001" customHeight="1">
      <c r="B17" s="665">
        <v>7</v>
      </c>
      <c r="C17" s="293" t="s">
        <v>385</v>
      </c>
      <c r="D17" s="290">
        <v>8027832.6378545901</v>
      </c>
      <c r="E17" s="290">
        <v>7860196.2523119766</v>
      </c>
      <c r="F17" s="290">
        <v>8295944.8114554184</v>
      </c>
      <c r="G17" s="290">
        <v>9095028.2304000575</v>
      </c>
      <c r="H17" s="290">
        <v>3500732.2934580636</v>
      </c>
      <c r="I17" s="290">
        <v>3432401.6248650309</v>
      </c>
      <c r="J17" s="290">
        <v>3665325.4965246692</v>
      </c>
      <c r="K17" s="290">
        <v>4068595.1710764021</v>
      </c>
    </row>
    <row r="18" spans="2:11" s="648" customFormat="1" ht="20.100000000000001" customHeight="1">
      <c r="B18" s="665">
        <v>8</v>
      </c>
      <c r="C18" s="293" t="s">
        <v>386</v>
      </c>
      <c r="D18" s="290">
        <v>7727.9383333333326</v>
      </c>
      <c r="E18" s="290">
        <v>7868.2403333333332</v>
      </c>
      <c r="F18" s="290">
        <v>26107.207166666667</v>
      </c>
      <c r="G18" s="290">
        <v>26200.278166666667</v>
      </c>
      <c r="H18" s="290">
        <v>7727.9383333333326</v>
      </c>
      <c r="I18" s="290">
        <v>7868.2403333333332</v>
      </c>
      <c r="J18" s="290">
        <v>26107.207166666667</v>
      </c>
      <c r="K18" s="290">
        <v>26200.278166666667</v>
      </c>
    </row>
    <row r="19" spans="2:11" s="648" customFormat="1" ht="20.100000000000001" customHeight="1">
      <c r="B19" s="665">
        <v>9</v>
      </c>
      <c r="C19" s="293" t="s">
        <v>387</v>
      </c>
      <c r="D19" s="1148"/>
      <c r="E19" s="1148"/>
      <c r="F19" s="1148"/>
      <c r="G19" s="1148"/>
      <c r="H19" s="290">
        <v>694.4444441666667</v>
      </c>
      <c r="I19" s="290">
        <v>694.4444441666667</v>
      </c>
      <c r="J19" s="290">
        <v>694.4444441666667</v>
      </c>
      <c r="K19" s="290">
        <v>694.4444441666667</v>
      </c>
    </row>
    <row r="20" spans="2:11" s="648" customFormat="1" ht="20.100000000000001" customHeight="1">
      <c r="B20" s="665">
        <v>10</v>
      </c>
      <c r="C20" s="293" t="s">
        <v>388</v>
      </c>
      <c r="D20" s="290">
        <v>11953329.854331611</v>
      </c>
      <c r="E20" s="290">
        <v>12469084.888875533</v>
      </c>
      <c r="F20" s="290">
        <v>13134039.948642464</v>
      </c>
      <c r="G20" s="290">
        <v>13628489.017180707</v>
      </c>
      <c r="H20" s="290">
        <v>1926851.6484818493</v>
      </c>
      <c r="I20" s="290">
        <v>2419537.9991994682</v>
      </c>
      <c r="J20" s="290">
        <v>3047038.8447353807</v>
      </c>
      <c r="K20" s="290">
        <v>3515057.9460511948</v>
      </c>
    </row>
    <row r="21" spans="2:11" s="648" customFormat="1" ht="20.100000000000001" customHeight="1">
      <c r="B21" s="665">
        <v>11</v>
      </c>
      <c r="C21" s="293" t="s">
        <v>389</v>
      </c>
      <c r="D21" s="290">
        <v>753398.05623971368</v>
      </c>
      <c r="E21" s="290">
        <v>1176731.5652062239</v>
      </c>
      <c r="F21" s="290">
        <v>1748651.8387673295</v>
      </c>
      <c r="G21" s="290">
        <v>2188259.1762940572</v>
      </c>
      <c r="H21" s="290">
        <v>753398.05623971368</v>
      </c>
      <c r="I21" s="290">
        <v>1176731.5652062239</v>
      </c>
      <c r="J21" s="290">
        <v>1748651.8387673295</v>
      </c>
      <c r="K21" s="290">
        <v>2188259.1762940572</v>
      </c>
    </row>
    <row r="22" spans="2:11" s="648" customFormat="1" ht="20.100000000000001" customHeight="1">
      <c r="B22" s="665">
        <v>12</v>
      </c>
      <c r="C22" s="293" t="s">
        <v>390</v>
      </c>
      <c r="D22" s="290">
        <v>0</v>
      </c>
      <c r="E22" s="290">
        <v>0</v>
      </c>
      <c r="F22" s="290">
        <v>0</v>
      </c>
      <c r="G22" s="290">
        <v>0</v>
      </c>
      <c r="H22" s="290">
        <v>0</v>
      </c>
      <c r="I22" s="290">
        <v>0</v>
      </c>
      <c r="J22" s="290">
        <v>0</v>
      </c>
      <c r="K22" s="290">
        <v>0</v>
      </c>
    </row>
    <row r="23" spans="2:11" s="648" customFormat="1" ht="20.100000000000001" customHeight="1">
      <c r="B23" s="665">
        <v>13</v>
      </c>
      <c r="C23" s="293" t="s">
        <v>391</v>
      </c>
      <c r="D23" s="290">
        <v>11199931.7980919</v>
      </c>
      <c r="E23" s="290">
        <v>11292353.323669309</v>
      </c>
      <c r="F23" s="290">
        <v>11385388.109875135</v>
      </c>
      <c r="G23" s="290">
        <v>11440229.840886649</v>
      </c>
      <c r="H23" s="290">
        <v>1173453.5922421352</v>
      </c>
      <c r="I23" s="290">
        <v>1242806.4339932438</v>
      </c>
      <c r="J23" s="290">
        <v>1298387.0059680513</v>
      </c>
      <c r="K23" s="290">
        <v>1326798.7697571362</v>
      </c>
    </row>
    <row r="24" spans="2:11" s="648" customFormat="1" ht="20.100000000000001" customHeight="1">
      <c r="B24" s="665">
        <v>14</v>
      </c>
      <c r="C24" s="293" t="s">
        <v>392</v>
      </c>
      <c r="D24" s="290">
        <v>918469.08836454584</v>
      </c>
      <c r="E24" s="290">
        <v>831960.61943573062</v>
      </c>
      <c r="F24" s="290">
        <v>787922.8890666248</v>
      </c>
      <c r="G24" s="290">
        <v>780621.53116594185</v>
      </c>
      <c r="H24" s="290">
        <v>918469.08836454584</v>
      </c>
      <c r="I24" s="290">
        <v>831960.61943573062</v>
      </c>
      <c r="J24" s="290">
        <v>787922.8890666248</v>
      </c>
      <c r="K24" s="290">
        <v>780621.53116594185</v>
      </c>
    </row>
    <row r="25" spans="2:11" s="648" customFormat="1" ht="20.100000000000001" customHeight="1">
      <c r="B25" s="665">
        <v>15</v>
      </c>
      <c r="C25" s="293" t="s">
        <v>393</v>
      </c>
      <c r="D25" s="290">
        <v>4763585.6103731813</v>
      </c>
      <c r="E25" s="290">
        <v>4665963.4616917958</v>
      </c>
      <c r="F25" s="290">
        <v>4688574.5774462763</v>
      </c>
      <c r="G25" s="290">
        <v>4754028.4782632301</v>
      </c>
      <c r="H25" s="290">
        <v>588311.63326325698</v>
      </c>
      <c r="I25" s="290">
        <v>537024.66656521277</v>
      </c>
      <c r="J25" s="290">
        <v>499114.47363457497</v>
      </c>
      <c r="K25" s="290">
        <v>490699.17226177</v>
      </c>
    </row>
    <row r="26" spans="2:11" s="648" customFormat="1" ht="20.100000000000001" customHeight="1">
      <c r="B26" s="666">
        <v>16</v>
      </c>
      <c r="C26" s="668" t="s">
        <v>394</v>
      </c>
      <c r="D26" s="1147"/>
      <c r="E26" s="1147"/>
      <c r="F26" s="1147"/>
      <c r="G26" s="1147"/>
      <c r="H26" s="667">
        <v>11647434.722905127</v>
      </c>
      <c r="I26" s="667">
        <v>11842420.803814722</v>
      </c>
      <c r="J26" s="667">
        <v>12351345.247010199</v>
      </c>
      <c r="K26" s="667">
        <v>12835107.357143845</v>
      </c>
    </row>
    <row r="27" spans="2:11" s="547" customFormat="1" ht="20.100000000000001" customHeight="1" thickBot="1">
      <c r="B27" s="1084" t="s">
        <v>395</v>
      </c>
      <c r="C27" s="1084"/>
      <c r="D27" s="1084"/>
      <c r="E27" s="1084"/>
      <c r="F27" s="1084"/>
      <c r="G27" s="1084"/>
      <c r="H27" s="1084"/>
      <c r="I27" s="1084"/>
      <c r="J27" s="1084"/>
      <c r="K27" s="1084"/>
    </row>
    <row r="28" spans="2:11" s="648" customFormat="1" ht="20.100000000000001" customHeight="1">
      <c r="B28" s="662">
        <v>17</v>
      </c>
      <c r="C28" s="663" t="s">
        <v>396</v>
      </c>
      <c r="D28" s="664">
        <v>9036.540386069586</v>
      </c>
      <c r="E28" s="664">
        <v>10889.976708578981</v>
      </c>
      <c r="F28" s="664">
        <v>10841.515244154796</v>
      </c>
      <c r="G28" s="664">
        <v>7566.3211713029004</v>
      </c>
      <c r="H28" s="664">
        <v>0</v>
      </c>
      <c r="I28" s="664">
        <v>0</v>
      </c>
      <c r="J28" s="664">
        <v>0</v>
      </c>
      <c r="K28" s="664">
        <v>0</v>
      </c>
    </row>
    <row r="29" spans="2:11" s="648" customFormat="1" ht="20.100000000000001" customHeight="1">
      <c r="B29" s="665">
        <v>18</v>
      </c>
      <c r="C29" s="293" t="s">
        <v>397</v>
      </c>
      <c r="D29" s="290">
        <v>2389508.5503351833</v>
      </c>
      <c r="E29" s="290">
        <v>2329481.3069301811</v>
      </c>
      <c r="F29" s="290">
        <v>2361237.6647312371</v>
      </c>
      <c r="G29" s="290">
        <v>2372722.0086677298</v>
      </c>
      <c r="H29" s="290">
        <v>1522162.6165554794</v>
      </c>
      <c r="I29" s="290">
        <v>1524593.318597337</v>
      </c>
      <c r="J29" s="290">
        <v>1596124.467752924</v>
      </c>
      <c r="K29" s="290">
        <v>1628435.1310752362</v>
      </c>
    </row>
    <row r="30" spans="2:11" s="648" customFormat="1" ht="20.100000000000001" customHeight="1">
      <c r="B30" s="665">
        <v>19</v>
      </c>
      <c r="C30" s="293" t="s">
        <v>398</v>
      </c>
      <c r="D30" s="290">
        <v>5943790.8326404113</v>
      </c>
      <c r="E30" s="290">
        <v>6320355.483016544</v>
      </c>
      <c r="F30" s="290">
        <v>6853171.6528486833</v>
      </c>
      <c r="G30" s="290">
        <v>7364794.1798373451</v>
      </c>
      <c r="H30" s="290">
        <v>1689575.2458450773</v>
      </c>
      <c r="I30" s="290">
        <v>2106465.9483672129</v>
      </c>
      <c r="J30" s="290">
        <v>2642958.6684846436</v>
      </c>
      <c r="K30" s="290">
        <v>3138784.7311648992</v>
      </c>
    </row>
    <row r="31" spans="2:11" s="648" customFormat="1" ht="20.100000000000001" customHeight="1">
      <c r="B31" s="1142" t="s">
        <v>399</v>
      </c>
      <c r="C31" s="1144" t="s">
        <v>400</v>
      </c>
      <c r="D31" s="1146"/>
      <c r="E31" s="1146"/>
      <c r="F31" s="1146"/>
      <c r="G31" s="1146"/>
      <c r="H31" s="1140">
        <v>0</v>
      </c>
      <c r="I31" s="1140">
        <v>0</v>
      </c>
      <c r="J31" s="1140">
        <v>0</v>
      </c>
      <c r="K31" s="1140">
        <v>0</v>
      </c>
    </row>
    <row r="32" spans="2:11" s="648" customFormat="1" ht="20.100000000000001" customHeight="1">
      <c r="B32" s="1142"/>
      <c r="C32" s="1144"/>
      <c r="D32" s="1146"/>
      <c r="E32" s="1146"/>
      <c r="F32" s="1146"/>
      <c r="G32" s="1146"/>
      <c r="H32" s="1140"/>
      <c r="I32" s="1140"/>
      <c r="J32" s="1140"/>
      <c r="K32" s="1140"/>
    </row>
    <row r="33" spans="2:11" s="648" customFormat="1" ht="20.100000000000001" customHeight="1">
      <c r="B33" s="1142" t="s">
        <v>401</v>
      </c>
      <c r="C33" s="1144" t="s">
        <v>402</v>
      </c>
      <c r="D33" s="1146"/>
      <c r="E33" s="1146"/>
      <c r="F33" s="1146"/>
      <c r="G33" s="1146"/>
      <c r="H33" s="1140">
        <v>0</v>
      </c>
      <c r="I33" s="1140">
        <v>0</v>
      </c>
      <c r="J33" s="1140">
        <v>0</v>
      </c>
      <c r="K33" s="1140">
        <v>0</v>
      </c>
    </row>
    <row r="34" spans="2:11" s="648" customFormat="1" ht="20.100000000000001" customHeight="1">
      <c r="B34" s="1142"/>
      <c r="C34" s="1144"/>
      <c r="D34" s="1146"/>
      <c r="E34" s="1146"/>
      <c r="F34" s="1146"/>
      <c r="G34" s="1146"/>
      <c r="H34" s="1140"/>
      <c r="I34" s="1140"/>
      <c r="J34" s="1140"/>
      <c r="K34" s="1140"/>
    </row>
    <row r="35" spans="2:11" s="648" customFormat="1" ht="20.100000000000001" customHeight="1">
      <c r="B35" s="665">
        <v>20</v>
      </c>
      <c r="C35" s="293" t="s">
        <v>403</v>
      </c>
      <c r="D35" s="959">
        <v>8342335.9233616637</v>
      </c>
      <c r="E35" s="959">
        <v>8660726.7666553054</v>
      </c>
      <c r="F35" s="959">
        <v>9225250.8328240756</v>
      </c>
      <c r="G35" s="959">
        <v>9745082.5096763764</v>
      </c>
      <c r="H35" s="959">
        <v>3211737.8624005569</v>
      </c>
      <c r="I35" s="959">
        <v>3631059.2669645497</v>
      </c>
      <c r="J35" s="959">
        <v>4239083.1362375682</v>
      </c>
      <c r="K35" s="959">
        <v>4767219.8622401366</v>
      </c>
    </row>
    <row r="36" spans="2:11" s="648" customFormat="1" ht="20.100000000000001" customHeight="1">
      <c r="B36" s="1142" t="s">
        <v>132</v>
      </c>
      <c r="C36" s="1144" t="s">
        <v>404</v>
      </c>
      <c r="D36" s="1140">
        <v>0</v>
      </c>
      <c r="E36" s="1140">
        <v>0</v>
      </c>
      <c r="F36" s="1140">
        <v>0</v>
      </c>
      <c r="G36" s="1140">
        <v>0</v>
      </c>
      <c r="H36" s="1140">
        <v>0</v>
      </c>
      <c r="I36" s="1140">
        <v>0</v>
      </c>
      <c r="J36" s="1140">
        <v>0</v>
      </c>
      <c r="K36" s="1140">
        <v>0</v>
      </c>
    </row>
    <row r="37" spans="2:11" s="648" customFormat="1" ht="20.100000000000001" customHeight="1">
      <c r="B37" s="1142"/>
      <c r="C37" s="1144"/>
      <c r="D37" s="1140"/>
      <c r="E37" s="1140"/>
      <c r="F37" s="1140"/>
      <c r="G37" s="1140"/>
      <c r="H37" s="1140"/>
      <c r="I37" s="1140"/>
      <c r="J37" s="1140"/>
      <c r="K37" s="1140"/>
    </row>
    <row r="38" spans="2:11" s="648" customFormat="1" ht="20.100000000000001" customHeight="1">
      <c r="B38" s="1142" t="s">
        <v>134</v>
      </c>
      <c r="C38" s="1144" t="s">
        <v>405</v>
      </c>
      <c r="D38" s="1140">
        <v>0</v>
      </c>
      <c r="E38" s="1140">
        <v>0</v>
      </c>
      <c r="F38" s="1140">
        <v>0</v>
      </c>
      <c r="G38" s="1140">
        <v>0</v>
      </c>
      <c r="H38" s="1140">
        <v>0</v>
      </c>
      <c r="I38" s="1140">
        <v>0</v>
      </c>
      <c r="J38" s="1140">
        <v>0</v>
      </c>
      <c r="K38" s="1140">
        <v>0</v>
      </c>
    </row>
    <row r="39" spans="2:11" s="648" customFormat="1" ht="20.100000000000001" customHeight="1">
      <c r="B39" s="1142"/>
      <c r="C39" s="1144"/>
      <c r="D39" s="1140"/>
      <c r="E39" s="1140"/>
      <c r="F39" s="1140"/>
      <c r="G39" s="1140"/>
      <c r="H39" s="1140"/>
      <c r="I39" s="1140"/>
      <c r="J39" s="1140"/>
      <c r="K39" s="1140"/>
    </row>
    <row r="40" spans="2:11" s="648" customFormat="1" ht="20.100000000000001" customHeight="1">
      <c r="B40" s="1142" t="s">
        <v>136</v>
      </c>
      <c r="C40" s="1144" t="s">
        <v>406</v>
      </c>
      <c r="D40" s="1140">
        <v>8342335.9233616637</v>
      </c>
      <c r="E40" s="1140">
        <v>8660726.7666553054</v>
      </c>
      <c r="F40" s="1140">
        <v>9225250.8328240756</v>
      </c>
      <c r="G40" s="1140">
        <v>9745082.5096763782</v>
      </c>
      <c r="H40" s="1140">
        <v>3211737.8624005569</v>
      </c>
      <c r="I40" s="1140">
        <v>3631059.2669645501</v>
      </c>
      <c r="J40" s="1140">
        <v>4239083.1362375673</v>
      </c>
      <c r="K40" s="1140">
        <v>4767219.8622401347</v>
      </c>
    </row>
    <row r="41" spans="2:11" s="648" customFormat="1" ht="20.100000000000001" customHeight="1">
      <c r="B41" s="1143"/>
      <c r="C41" s="1145"/>
      <c r="D41" s="1141"/>
      <c r="E41" s="1141"/>
      <c r="F41" s="1141"/>
      <c r="G41" s="1141"/>
      <c r="H41" s="1141"/>
      <c r="I41" s="1141"/>
      <c r="J41" s="1141"/>
      <c r="K41" s="1141"/>
    </row>
    <row r="42" spans="2:11" s="547" customFormat="1" ht="20.100000000000001" customHeight="1" thickBot="1">
      <c r="B42" s="1084" t="s">
        <v>407</v>
      </c>
      <c r="C42" s="1084"/>
      <c r="D42" s="1084"/>
      <c r="E42" s="1084"/>
      <c r="F42" s="1084"/>
      <c r="G42" s="1084"/>
      <c r="H42" s="1084"/>
      <c r="I42" s="1084"/>
      <c r="J42" s="1084"/>
      <c r="K42" s="1084"/>
    </row>
    <row r="43" spans="2:11" s="648" customFormat="1" ht="20.100000000000001" customHeight="1">
      <c r="B43" s="659" t="s">
        <v>408</v>
      </c>
      <c r="C43" s="236" t="s">
        <v>409</v>
      </c>
      <c r="D43" s="1138"/>
      <c r="E43" s="1138"/>
      <c r="F43" s="1138"/>
      <c r="G43" s="1138"/>
      <c r="H43" s="660">
        <v>23060322.394673381</v>
      </c>
      <c r="I43" s="660">
        <v>22719059.147237651</v>
      </c>
      <c r="J43" s="660">
        <v>21896644.259401027</v>
      </c>
      <c r="K43" s="660">
        <v>20806857.617025971</v>
      </c>
    </row>
    <row r="44" spans="2:11" s="648" customFormat="1" ht="20.100000000000001" customHeight="1">
      <c r="B44" s="659">
        <v>22</v>
      </c>
      <c r="C44" s="236" t="s">
        <v>410</v>
      </c>
      <c r="D44" s="1138"/>
      <c r="E44" s="1138"/>
      <c r="F44" s="1138"/>
      <c r="G44" s="1138"/>
      <c r="H44" s="660">
        <v>8435696.8605045695</v>
      </c>
      <c r="I44" s="660">
        <v>8211361.536850174</v>
      </c>
      <c r="J44" s="660">
        <v>8112262.110772633</v>
      </c>
      <c r="K44" s="660">
        <v>8067887.4949037107</v>
      </c>
    </row>
    <row r="45" spans="2:11" s="648" customFormat="1" ht="20.100000000000001" customHeight="1" thickBot="1">
      <c r="B45" s="661">
        <v>23</v>
      </c>
      <c r="C45" s="809" t="s">
        <v>411</v>
      </c>
      <c r="D45" s="1139"/>
      <c r="E45" s="1139"/>
      <c r="F45" s="1139"/>
      <c r="G45" s="1139"/>
      <c r="H45" s="810">
        <v>2.7356075355203688</v>
      </c>
      <c r="I45" s="810">
        <v>2.7682231495528384</v>
      </c>
      <c r="J45" s="810">
        <v>2.7008028617763906</v>
      </c>
      <c r="K45" s="810">
        <v>2.5818914611165535</v>
      </c>
    </row>
    <row r="46" spans="2:11" s="220" customFormat="1"/>
    <row r="47" spans="2:11">
      <c r="B47" s="15"/>
    </row>
  </sheetData>
  <mergeCells count="56">
    <mergeCell ref="D19:G19"/>
    <mergeCell ref="D6:G6"/>
    <mergeCell ref="H6:K6"/>
    <mergeCell ref="B9:K9"/>
    <mergeCell ref="D10:G10"/>
    <mergeCell ref="B11:K11"/>
    <mergeCell ref="D26:G26"/>
    <mergeCell ref="B27:K27"/>
    <mergeCell ref="B31:B32"/>
    <mergeCell ref="C31:C32"/>
    <mergeCell ref="D31:G32"/>
    <mergeCell ref="H31:H32"/>
    <mergeCell ref="I31:I32"/>
    <mergeCell ref="J31:J32"/>
    <mergeCell ref="K31:K32"/>
    <mergeCell ref="K33:K34"/>
    <mergeCell ref="B36:B37"/>
    <mergeCell ref="C36:C37"/>
    <mergeCell ref="D36:D37"/>
    <mergeCell ref="E36:E37"/>
    <mergeCell ref="F36:F37"/>
    <mergeCell ref="G36:G37"/>
    <mergeCell ref="H36:H37"/>
    <mergeCell ref="I36:I37"/>
    <mergeCell ref="J36:J37"/>
    <mergeCell ref="B33:B34"/>
    <mergeCell ref="C33:C34"/>
    <mergeCell ref="D33:G34"/>
    <mergeCell ref="H33:H34"/>
    <mergeCell ref="I33:I34"/>
    <mergeCell ref="J33:J34"/>
    <mergeCell ref="K36:K37"/>
    <mergeCell ref="B38:B39"/>
    <mergeCell ref="C38:C39"/>
    <mergeCell ref="D38:D39"/>
    <mergeCell ref="E38:E39"/>
    <mergeCell ref="F38:F39"/>
    <mergeCell ref="G38:G39"/>
    <mergeCell ref="H38:H39"/>
    <mergeCell ref="I38:I39"/>
    <mergeCell ref="J38:J39"/>
    <mergeCell ref="K38:K39"/>
    <mergeCell ref="B42:K42"/>
    <mergeCell ref="D43:G43"/>
    <mergeCell ref="D44:G44"/>
    <mergeCell ref="D45:G45"/>
    <mergeCell ref="G40:G41"/>
    <mergeCell ref="H40:H41"/>
    <mergeCell ref="I40:I41"/>
    <mergeCell ref="J40:J41"/>
    <mergeCell ref="K40:K41"/>
    <mergeCell ref="B40:B41"/>
    <mergeCell ref="C40:C41"/>
    <mergeCell ref="D40:D41"/>
    <mergeCell ref="E40:E41"/>
    <mergeCell ref="F40:F41"/>
  </mergeCells>
  <hyperlinks>
    <hyperlink ref="M1" location="Índice!A1" display="Voltar ao Índice" xr:uid="{5F80BEB8-A0B2-4516-9DA3-ED74C3CF18AB}"/>
  </hyperlinks>
  <pageMargins left="0.70866141732283472" right="0.70866141732283472" top="0.74803149606299213" bottom="0.74803149606299213" header="0.31496062992125984" footer="0.31496062992125984"/>
  <pageSetup paperSize="9" orientation="landscape" r:id="rId1"/>
  <headerFooter>
    <oddHeader>&amp;CPT
Anexo XIII</oddHeader>
    <oddFooter>&amp;C&amp;P</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205A1E-37B1-4C8C-B0C7-81109ECCE0F9}">
  <dimension ref="B1:J44"/>
  <sheetViews>
    <sheetView showGridLines="0" zoomScale="90" zoomScaleNormal="90" zoomScalePageLayoutView="70" workbookViewId="0">
      <selection activeCell="M23" sqref="M23"/>
    </sheetView>
  </sheetViews>
  <sheetFormatPr defaultColWidth="9.140625" defaultRowHeight="14.25"/>
  <cols>
    <col min="1" max="1" width="4.7109375" style="5" customWidth="1"/>
    <col min="2" max="2" width="9.140625" style="5"/>
    <col min="3" max="3" width="83.140625" style="5" customWidth="1"/>
    <col min="4" max="8" width="21.140625" style="672" customWidth="1"/>
    <col min="9" max="9" width="7.7109375" style="5" customWidth="1"/>
    <col min="10" max="10" width="15" style="5" customWidth="1"/>
    <col min="11" max="16384" width="9.140625" style="5"/>
  </cols>
  <sheetData>
    <row r="1" spans="2:10" ht="18">
      <c r="B1" s="3" t="s">
        <v>370</v>
      </c>
      <c r="J1" s="84" t="s">
        <v>922</v>
      </c>
    </row>
    <row r="2" spans="2:10" ht="15">
      <c r="B2" s="19" t="s">
        <v>412</v>
      </c>
    </row>
    <row r="3" spans="2:10" s="11" customFormat="1">
      <c r="B3" s="116" t="s">
        <v>1094</v>
      </c>
    </row>
    <row r="4" spans="2:10" s="11" customFormat="1">
      <c r="B4" s="5"/>
    </row>
    <row r="5" spans="2:10" s="648" customFormat="1" ht="20.100000000000001" customHeight="1">
      <c r="B5" s="1153"/>
      <c r="C5" s="1153"/>
      <c r="D5" s="644" t="s">
        <v>4</v>
      </c>
      <c r="E5" s="644" t="s">
        <v>5</v>
      </c>
      <c r="F5" s="644" t="s">
        <v>6</v>
      </c>
      <c r="G5" s="644" t="s">
        <v>41</v>
      </c>
      <c r="H5" s="376" t="s">
        <v>42</v>
      </c>
    </row>
    <row r="6" spans="2:10" s="648" customFormat="1" ht="30" customHeight="1">
      <c r="B6" s="1153"/>
      <c r="C6" s="1153"/>
      <c r="D6" s="1076" t="s">
        <v>413</v>
      </c>
      <c r="E6" s="1076"/>
      <c r="F6" s="1076"/>
      <c r="G6" s="1076"/>
      <c r="H6" s="1066" t="s">
        <v>414</v>
      </c>
    </row>
    <row r="7" spans="2:10" s="648" customFormat="1" ht="30" customHeight="1">
      <c r="B7" s="1153"/>
      <c r="C7" s="1153"/>
      <c r="D7" s="646" t="s">
        <v>415</v>
      </c>
      <c r="E7" s="646" t="s">
        <v>416</v>
      </c>
      <c r="F7" s="646" t="s">
        <v>417</v>
      </c>
      <c r="G7" s="646" t="s">
        <v>418</v>
      </c>
      <c r="H7" s="1070"/>
    </row>
    <row r="8" spans="2:10" s="648" customFormat="1" ht="20.100000000000001" customHeight="1" thickBot="1">
      <c r="B8" s="669" t="s">
        <v>419</v>
      </c>
      <c r="C8" s="669"/>
      <c r="D8" s="669"/>
      <c r="E8" s="669"/>
      <c r="F8" s="669"/>
      <c r="G8" s="669"/>
      <c r="H8" s="669"/>
    </row>
    <row r="9" spans="2:10" s="547" customFormat="1" ht="20.100000000000001" customHeight="1">
      <c r="B9" s="447">
        <v>1</v>
      </c>
      <c r="C9" s="602" t="s">
        <v>420</v>
      </c>
      <c r="D9" s="678">
        <v>5474777.339091165</v>
      </c>
      <c r="E9" s="678">
        <v>0</v>
      </c>
      <c r="F9" s="678">
        <v>0</v>
      </c>
      <c r="G9" s="679">
        <v>1375712.0960531358</v>
      </c>
      <c r="H9" s="679">
        <v>6850489.4351443006</v>
      </c>
    </row>
    <row r="10" spans="2:10" s="648" customFormat="1" ht="20.100000000000001" customHeight="1">
      <c r="B10" s="130">
        <v>2</v>
      </c>
      <c r="C10" s="409" t="s">
        <v>421</v>
      </c>
      <c r="D10" s="673">
        <v>5474777.339091165</v>
      </c>
      <c r="E10" s="673">
        <v>0</v>
      </c>
      <c r="F10" s="673">
        <v>0</v>
      </c>
      <c r="G10" s="960">
        <v>1375712.0960531358</v>
      </c>
      <c r="H10" s="960">
        <v>6850489.4351443006</v>
      </c>
    </row>
    <row r="11" spans="2:10" s="648" customFormat="1" ht="20.100000000000001" customHeight="1">
      <c r="B11" s="130">
        <v>3</v>
      </c>
      <c r="C11" s="409" t="s">
        <v>422</v>
      </c>
      <c r="D11" s="961"/>
      <c r="E11" s="673">
        <v>0</v>
      </c>
      <c r="F11" s="673">
        <v>0</v>
      </c>
      <c r="G11" s="960">
        <v>0</v>
      </c>
      <c r="H11" s="960">
        <v>0</v>
      </c>
    </row>
    <row r="12" spans="2:10" s="547" customFormat="1" ht="20.100000000000001" customHeight="1">
      <c r="B12" s="598">
        <v>4</v>
      </c>
      <c r="C12" s="450" t="s">
        <v>423</v>
      </c>
      <c r="D12" s="961"/>
      <c r="E12" s="680">
        <v>53761074.246058352</v>
      </c>
      <c r="F12" s="680">
        <v>2945175.6625954667</v>
      </c>
      <c r="G12" s="680">
        <v>1505437.9973861757</v>
      </c>
      <c r="H12" s="680">
        <v>54586226.594512105</v>
      </c>
    </row>
    <row r="13" spans="2:10" s="648" customFormat="1" ht="20.100000000000001" customHeight="1">
      <c r="B13" s="130">
        <v>5</v>
      </c>
      <c r="C13" s="409" t="s">
        <v>381</v>
      </c>
      <c r="D13" s="961"/>
      <c r="E13" s="960">
        <v>39549940.198859967</v>
      </c>
      <c r="F13" s="960">
        <v>1353333.3878899992</v>
      </c>
      <c r="G13" s="960">
        <v>817669.29878999991</v>
      </c>
      <c r="H13" s="960">
        <v>39675779.20620247</v>
      </c>
    </row>
    <row r="14" spans="2:10" s="648" customFormat="1" ht="20.100000000000001" customHeight="1">
      <c r="B14" s="130">
        <v>6</v>
      </c>
      <c r="C14" s="409" t="s">
        <v>382</v>
      </c>
      <c r="D14" s="961"/>
      <c r="E14" s="960">
        <v>14211134.047198378</v>
      </c>
      <c r="F14" s="960">
        <v>1591842.2747054677</v>
      </c>
      <c r="G14" s="960">
        <v>687768.69859617564</v>
      </c>
      <c r="H14" s="960">
        <v>14910447.388309637</v>
      </c>
    </row>
    <row r="15" spans="2:10" s="547" customFormat="1" ht="20.100000000000001" customHeight="1">
      <c r="B15" s="598">
        <v>7</v>
      </c>
      <c r="C15" s="450" t="s">
        <v>424</v>
      </c>
      <c r="D15" s="961"/>
      <c r="E15" s="960">
        <v>16240723.468692074</v>
      </c>
      <c r="F15" s="960">
        <v>7636520.4962725602</v>
      </c>
      <c r="G15" s="960">
        <v>2142292.5942022405</v>
      </c>
      <c r="H15" s="960">
        <v>13763048.480608527</v>
      </c>
    </row>
    <row r="16" spans="2:10" s="648" customFormat="1" ht="20.100000000000001" customHeight="1">
      <c r="B16" s="130">
        <v>8</v>
      </c>
      <c r="C16" s="409" t="s">
        <v>425</v>
      </c>
      <c r="D16" s="961"/>
      <c r="E16" s="960">
        <v>7684597.269620005</v>
      </c>
      <c r="F16" s="960">
        <v>29491.073500000002</v>
      </c>
      <c r="G16" s="960">
        <v>2434.5606699999998</v>
      </c>
      <c r="H16" s="960">
        <v>3859478.7322300025</v>
      </c>
    </row>
    <row r="17" spans="2:8" s="648" customFormat="1" ht="20.100000000000001" customHeight="1">
      <c r="B17" s="130">
        <v>9</v>
      </c>
      <c r="C17" s="409" t="s">
        <v>426</v>
      </c>
      <c r="D17" s="961"/>
      <c r="E17" s="960">
        <v>8556126.1990720686</v>
      </c>
      <c r="F17" s="960">
        <v>7607029.4227725603</v>
      </c>
      <c r="G17" s="960">
        <v>2139858.0335322404</v>
      </c>
      <c r="H17" s="960">
        <v>9903569.7483785246</v>
      </c>
    </row>
    <row r="18" spans="2:8" s="547" customFormat="1" ht="20.100000000000001" customHeight="1">
      <c r="B18" s="598">
        <v>10</v>
      </c>
      <c r="C18" s="450" t="s">
        <v>427</v>
      </c>
      <c r="D18" s="962" t="s">
        <v>1377</v>
      </c>
      <c r="E18" s="960">
        <v>0</v>
      </c>
      <c r="F18" s="960">
        <v>0</v>
      </c>
      <c r="G18" s="960">
        <v>0</v>
      </c>
      <c r="H18" s="960">
        <v>0</v>
      </c>
    </row>
    <row r="19" spans="2:8" s="547" customFormat="1" ht="20.100000000000001" customHeight="1">
      <c r="B19" s="598">
        <v>11</v>
      </c>
      <c r="C19" s="450" t="s">
        <v>428</v>
      </c>
      <c r="D19" s="963" t="s">
        <v>1377</v>
      </c>
      <c r="E19" s="680">
        <v>1272715.4019588789</v>
      </c>
      <c r="F19" s="680">
        <v>8745.5738399999991</v>
      </c>
      <c r="G19" s="680">
        <v>1789446.1584699997</v>
      </c>
      <c r="H19" s="680">
        <v>1793818.9453899998</v>
      </c>
    </row>
    <row r="20" spans="2:8" s="648" customFormat="1" ht="20.100000000000001" customHeight="1">
      <c r="B20" s="130">
        <v>12</v>
      </c>
      <c r="C20" s="409" t="s">
        <v>429</v>
      </c>
      <c r="D20" s="964">
        <v>0</v>
      </c>
      <c r="E20" s="961"/>
      <c r="F20" s="961"/>
      <c r="G20" s="961"/>
      <c r="H20" s="961"/>
    </row>
    <row r="21" spans="2:8" s="648" customFormat="1" ht="20.100000000000001" customHeight="1">
      <c r="B21" s="130">
        <v>13</v>
      </c>
      <c r="C21" s="409" t="s">
        <v>430</v>
      </c>
      <c r="D21" s="961"/>
      <c r="E21" s="960">
        <v>1272715.4019588789</v>
      </c>
      <c r="F21" s="960">
        <v>8745.5738399999991</v>
      </c>
      <c r="G21" s="960">
        <v>1789446.1584699997</v>
      </c>
      <c r="H21" s="960">
        <v>1793818.9453899998</v>
      </c>
    </row>
    <row r="22" spans="2:8" s="648" customFormat="1" ht="20.100000000000001" customHeight="1">
      <c r="B22" s="675">
        <v>14</v>
      </c>
      <c r="C22" s="676" t="s">
        <v>431</v>
      </c>
      <c r="D22" s="965"/>
      <c r="E22" s="965"/>
      <c r="F22" s="965"/>
      <c r="G22" s="965"/>
      <c r="H22" s="677">
        <v>76993583.455654919</v>
      </c>
    </row>
    <row r="23" spans="2:8" s="648" customFormat="1" ht="20.100000000000001" customHeight="1" thickBot="1">
      <c r="B23" s="669" t="s">
        <v>432</v>
      </c>
      <c r="C23" s="669"/>
      <c r="D23" s="670"/>
      <c r="E23" s="670"/>
      <c r="F23" s="670"/>
      <c r="G23" s="670"/>
      <c r="H23" s="670"/>
    </row>
    <row r="24" spans="2:8" s="547" customFormat="1" ht="20.100000000000001" customHeight="1">
      <c r="B24" s="607">
        <v>15</v>
      </c>
      <c r="C24" s="602" t="s">
        <v>378</v>
      </c>
      <c r="D24" s="966"/>
      <c r="E24" s="967"/>
      <c r="F24" s="967"/>
      <c r="G24" s="967"/>
      <c r="H24" s="678">
        <v>1076949.7462798115</v>
      </c>
    </row>
    <row r="25" spans="2:8" s="547" customFormat="1" ht="20.100000000000001" customHeight="1">
      <c r="B25" s="598" t="s">
        <v>433</v>
      </c>
      <c r="C25" s="450" t="s">
        <v>434</v>
      </c>
      <c r="D25" s="961"/>
      <c r="E25" s="680">
        <v>0</v>
      </c>
      <c r="F25" s="680">
        <v>0</v>
      </c>
      <c r="G25" s="680">
        <v>0</v>
      </c>
      <c r="H25" s="680">
        <v>0</v>
      </c>
    </row>
    <row r="26" spans="2:8" s="547" customFormat="1" ht="20.100000000000001" customHeight="1">
      <c r="B26" s="598">
        <v>16</v>
      </c>
      <c r="C26" s="450" t="s">
        <v>435</v>
      </c>
      <c r="D26" s="961"/>
      <c r="E26" s="680">
        <v>331044.62982999993</v>
      </c>
      <c r="F26" s="680">
        <v>0</v>
      </c>
      <c r="G26" s="680">
        <v>0</v>
      </c>
      <c r="H26" s="680">
        <v>165522.31491499997</v>
      </c>
    </row>
    <row r="27" spans="2:8" s="547" customFormat="1" ht="20.100000000000001" customHeight="1">
      <c r="B27" s="598">
        <v>17</v>
      </c>
      <c r="C27" s="450" t="s">
        <v>436</v>
      </c>
      <c r="D27" s="961"/>
      <c r="E27" s="680">
        <v>9814978.1086854097</v>
      </c>
      <c r="F27" s="680">
        <v>3311661.2592520425</v>
      </c>
      <c r="G27" s="680">
        <v>45981559.241026632</v>
      </c>
      <c r="H27" s="680">
        <v>40367192.820896871</v>
      </c>
    </row>
    <row r="28" spans="2:8" s="648" customFormat="1" ht="30" customHeight="1">
      <c r="B28" s="130">
        <v>18</v>
      </c>
      <c r="C28" s="409" t="s">
        <v>910</v>
      </c>
      <c r="D28" s="961"/>
      <c r="E28" s="960">
        <v>0</v>
      </c>
      <c r="F28" s="960">
        <v>0</v>
      </c>
      <c r="G28" s="960">
        <v>0</v>
      </c>
      <c r="H28" s="960">
        <v>0</v>
      </c>
    </row>
    <row r="29" spans="2:8" s="648" customFormat="1" ht="30" customHeight="1">
      <c r="B29" s="130">
        <v>19</v>
      </c>
      <c r="C29" s="409" t="s">
        <v>911</v>
      </c>
      <c r="D29" s="961"/>
      <c r="E29" s="960">
        <v>717871.88670999976</v>
      </c>
      <c r="F29" s="960">
        <v>132452.74056999999</v>
      </c>
      <c r="G29" s="960">
        <v>677377.90695000032</v>
      </c>
      <c r="H29" s="960">
        <v>815391.46590600023</v>
      </c>
    </row>
    <row r="30" spans="2:8" s="648" customFormat="1" ht="30" customHeight="1">
      <c r="B30" s="130">
        <v>20</v>
      </c>
      <c r="C30" s="409" t="s">
        <v>912</v>
      </c>
      <c r="D30" s="961"/>
      <c r="E30" s="960">
        <v>8332551.1998825697</v>
      </c>
      <c r="F30" s="960">
        <v>2387553.9980903617</v>
      </c>
      <c r="G30" s="960">
        <v>17630406.932342637</v>
      </c>
      <c r="H30" s="960">
        <v>19569592.907981094</v>
      </c>
    </row>
    <row r="31" spans="2:8" s="648" customFormat="1" ht="30" customHeight="1">
      <c r="B31" s="130">
        <v>21</v>
      </c>
      <c r="C31" s="409" t="s">
        <v>437</v>
      </c>
      <c r="D31" s="961"/>
      <c r="E31" s="960">
        <v>1165066.0879899981</v>
      </c>
      <c r="F31" s="960">
        <v>624766.11105000065</v>
      </c>
      <c r="G31" s="960">
        <v>3962149.923225563</v>
      </c>
      <c r="H31" s="960">
        <v>3486433.4178061159</v>
      </c>
    </row>
    <row r="32" spans="2:8" s="648" customFormat="1" ht="20.100000000000001" customHeight="1">
      <c r="B32" s="130">
        <v>22</v>
      </c>
      <c r="C32" s="409" t="s">
        <v>438</v>
      </c>
      <c r="D32" s="961"/>
      <c r="E32" s="960">
        <v>603279.50411000021</v>
      </c>
      <c r="F32" s="960">
        <v>567782.92313999985</v>
      </c>
      <c r="G32" s="960">
        <v>24944506.266490001</v>
      </c>
      <c r="H32" s="960">
        <v>17351982.959389385</v>
      </c>
    </row>
    <row r="33" spans="2:8" s="648" customFormat="1" ht="20.100000000000001" customHeight="1">
      <c r="B33" s="130">
        <v>23</v>
      </c>
      <c r="C33" s="409" t="s">
        <v>437</v>
      </c>
      <c r="D33" s="961"/>
      <c r="E33" s="960">
        <v>589400.89223000023</v>
      </c>
      <c r="F33" s="960">
        <v>556550.18216999981</v>
      </c>
      <c r="G33" s="960">
        <v>23991339.833999999</v>
      </c>
      <c r="H33" s="960">
        <v>16529135.482437383</v>
      </c>
    </row>
    <row r="34" spans="2:8" s="648" customFormat="1" ht="30" customHeight="1">
      <c r="B34" s="130">
        <v>24</v>
      </c>
      <c r="C34" s="409" t="s">
        <v>439</v>
      </c>
      <c r="D34" s="961"/>
      <c r="E34" s="960">
        <v>161275.51798283879</v>
      </c>
      <c r="F34" s="960">
        <v>223871.59745168095</v>
      </c>
      <c r="G34" s="960">
        <v>2729268.1352439965</v>
      </c>
      <c r="H34" s="960">
        <v>2630225.4876203965</v>
      </c>
    </row>
    <row r="35" spans="2:8" s="547" customFormat="1" ht="20.100000000000001" customHeight="1">
      <c r="B35" s="598">
        <v>25</v>
      </c>
      <c r="C35" s="450" t="s">
        <v>440</v>
      </c>
      <c r="D35" s="674"/>
      <c r="E35" s="680">
        <v>0</v>
      </c>
      <c r="F35" s="680">
        <v>0</v>
      </c>
      <c r="G35" s="680">
        <v>0</v>
      </c>
      <c r="H35" s="680">
        <v>0</v>
      </c>
    </row>
    <row r="36" spans="2:8" s="547" customFormat="1" ht="20.100000000000001" customHeight="1">
      <c r="B36" s="598">
        <v>26</v>
      </c>
      <c r="C36" s="450" t="s">
        <v>441</v>
      </c>
      <c r="D36" s="680"/>
      <c r="E36" s="681">
        <f>+E37+E38+E39+E40+E41</f>
        <v>4029063.0681952792</v>
      </c>
      <c r="F36" s="681">
        <f t="shared" ref="F36:H36" si="0">+F37+F38+F39+F40+F41</f>
        <v>126354.23930221378</v>
      </c>
      <c r="G36" s="681">
        <f t="shared" si="0"/>
        <v>6724305.6662015878</v>
      </c>
      <c r="H36" s="681">
        <f t="shared" si="0"/>
        <v>7942674.2474957127</v>
      </c>
    </row>
    <row r="37" spans="2:8" s="648" customFormat="1" ht="20.100000000000001" customHeight="1">
      <c r="B37" s="130">
        <v>27</v>
      </c>
      <c r="C37" s="409" t="s">
        <v>442</v>
      </c>
      <c r="D37" s="961"/>
      <c r="E37" s="961"/>
      <c r="F37" s="961"/>
      <c r="G37" s="960">
        <v>0</v>
      </c>
      <c r="H37" s="674">
        <v>0</v>
      </c>
    </row>
    <row r="38" spans="2:8" s="648" customFormat="1" ht="20.100000000000001" customHeight="1">
      <c r="B38" s="130">
        <v>28</v>
      </c>
      <c r="C38" s="409" t="s">
        <v>443</v>
      </c>
      <c r="D38" s="961"/>
      <c r="E38" s="1151">
        <v>673135.29237000004</v>
      </c>
      <c r="F38" s="1151"/>
      <c r="G38" s="1151"/>
      <c r="H38" s="960">
        <v>572164.99851449998</v>
      </c>
    </row>
    <row r="39" spans="2:8" s="648" customFormat="1" ht="20.100000000000001" customHeight="1">
      <c r="B39" s="130">
        <v>29</v>
      </c>
      <c r="C39" s="409" t="s">
        <v>1224</v>
      </c>
      <c r="D39" s="961"/>
      <c r="E39" s="1152">
        <v>194596.95905000044</v>
      </c>
      <c r="F39" s="1152"/>
      <c r="G39" s="1152"/>
      <c r="H39" s="960">
        <v>194596.95905000044</v>
      </c>
    </row>
    <row r="40" spans="2:8" s="648" customFormat="1" ht="20.100000000000001" customHeight="1">
      <c r="B40" s="130">
        <v>30</v>
      </c>
      <c r="C40" s="409" t="s">
        <v>444</v>
      </c>
      <c r="D40" s="961"/>
      <c r="E40" s="1151">
        <v>1894768.6646499997</v>
      </c>
      <c r="F40" s="1151"/>
      <c r="G40" s="1151"/>
      <c r="H40" s="960">
        <v>94738.433232499985</v>
      </c>
    </row>
    <row r="41" spans="2:8" s="648" customFormat="1" ht="20.100000000000001" customHeight="1">
      <c r="B41" s="130">
        <v>31</v>
      </c>
      <c r="C41" s="409" t="s">
        <v>445</v>
      </c>
      <c r="D41" s="961"/>
      <c r="E41" s="674">
        <v>1266562.152125279</v>
      </c>
      <c r="F41" s="674">
        <v>126354.23930221378</v>
      </c>
      <c r="G41" s="960">
        <v>6724305.6662015878</v>
      </c>
      <c r="H41" s="960">
        <v>7081173.8566987123</v>
      </c>
    </row>
    <row r="42" spans="2:8" s="648" customFormat="1" ht="20.100000000000001" customHeight="1">
      <c r="B42" s="598">
        <v>32</v>
      </c>
      <c r="C42" s="450" t="s">
        <v>446</v>
      </c>
      <c r="D42" s="961"/>
      <c r="E42" s="680">
        <v>3561552.8734667492</v>
      </c>
      <c r="F42" s="680">
        <v>5627112.5983101502</v>
      </c>
      <c r="G42" s="680">
        <v>2064918.3975330999</v>
      </c>
      <c r="H42" s="681">
        <v>614748.43153974996</v>
      </c>
    </row>
    <row r="43" spans="2:8" s="648" customFormat="1" ht="20.100000000000001" customHeight="1">
      <c r="B43" s="675">
        <v>33</v>
      </c>
      <c r="C43" s="676" t="s">
        <v>447</v>
      </c>
      <c r="D43" s="965"/>
      <c r="E43" s="965"/>
      <c r="F43" s="965"/>
      <c r="G43" s="965"/>
      <c r="H43" s="677">
        <v>50167087.561127141</v>
      </c>
    </row>
    <row r="44" spans="2:8" s="648" customFormat="1" ht="20.100000000000001" customHeight="1" thickBot="1">
      <c r="B44" s="669">
        <v>34</v>
      </c>
      <c r="C44" s="669" t="s">
        <v>448</v>
      </c>
      <c r="D44" s="670"/>
      <c r="E44" s="670"/>
      <c r="F44" s="670"/>
      <c r="G44" s="670"/>
      <c r="H44" s="671">
        <v>1.5347429400170076</v>
      </c>
    </row>
  </sheetData>
  <mergeCells count="7">
    <mergeCell ref="H6:H7"/>
    <mergeCell ref="E38:G38"/>
    <mergeCell ref="E39:G39"/>
    <mergeCell ref="E40:G40"/>
    <mergeCell ref="B5:C5"/>
    <mergeCell ref="B6:C7"/>
    <mergeCell ref="D6:G6"/>
  </mergeCells>
  <hyperlinks>
    <hyperlink ref="J1" location="Índice!A1" display="Voltar ao Índice" xr:uid="{6DB9FB9A-8BD5-4B3F-A05D-DA260AD0FA87}"/>
  </hyperlinks>
  <pageMargins left="0.70866141732283472" right="0.70866141732283472" top="0.74803149606299213" bottom="0.74803149606299213" header="0.31496062992125984" footer="0.31496062992125984"/>
  <pageSetup paperSize="9" orientation="landscape" r:id="rId1"/>
  <headerFooter>
    <oddHeader>&amp;CPT
Anexo XIII</oddHeader>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J53"/>
  <sheetViews>
    <sheetView showGridLines="0" topLeftCell="A19" zoomScale="90" zoomScaleNormal="90" zoomScalePageLayoutView="70" workbookViewId="0">
      <selection activeCell="M23" sqref="M23"/>
    </sheetView>
  </sheetViews>
  <sheetFormatPr defaultColWidth="8.7109375" defaultRowHeight="14.25"/>
  <cols>
    <col min="1" max="1" width="4.7109375" style="5" customWidth="1"/>
    <col min="2" max="2" width="8.42578125" style="5" customWidth="1"/>
    <col min="3" max="3" width="85.28515625" style="5" customWidth="1"/>
    <col min="4" max="8" width="18.85546875" style="222" customWidth="1"/>
    <col min="9" max="9" width="4.5703125" style="5" customWidth="1"/>
    <col min="10" max="10" width="14.5703125" style="5" customWidth="1"/>
    <col min="11" max="16384" width="8.7109375" style="5"/>
  </cols>
  <sheetData>
    <row r="1" spans="2:10" ht="24.6" customHeight="1">
      <c r="B1" s="3" t="s">
        <v>1</v>
      </c>
      <c r="J1" s="84" t="s">
        <v>922</v>
      </c>
    </row>
    <row r="2" spans="2:10">
      <c r="B2" s="116" t="s">
        <v>1094</v>
      </c>
    </row>
    <row r="4" spans="2:10" ht="15">
      <c r="B4" s="217"/>
      <c r="C4" s="218"/>
      <c r="D4" s="223" t="s">
        <v>4</v>
      </c>
      <c r="E4" s="223" t="s">
        <v>5</v>
      </c>
      <c r="F4" s="223" t="s">
        <v>6</v>
      </c>
      <c r="G4" s="223" t="s">
        <v>41</v>
      </c>
      <c r="H4" s="223" t="s">
        <v>42</v>
      </c>
    </row>
    <row r="5" spans="2:10" s="103" customFormat="1" ht="20.100000000000001" customHeight="1" thickBot="1">
      <c r="B5" s="221"/>
      <c r="C5" s="221"/>
      <c r="D5" s="224">
        <v>44713</v>
      </c>
      <c r="E5" s="224">
        <v>44621</v>
      </c>
      <c r="F5" s="224">
        <v>44531</v>
      </c>
      <c r="G5" s="224">
        <v>44440</v>
      </c>
      <c r="H5" s="224">
        <v>44348</v>
      </c>
    </row>
    <row r="6" spans="2:10" s="118" customFormat="1" ht="20.100000000000001" customHeight="1">
      <c r="B6" s="226"/>
      <c r="C6" s="1056" t="s">
        <v>43</v>
      </c>
      <c r="D6" s="1056"/>
      <c r="E6" s="1056"/>
      <c r="F6" s="1056"/>
      <c r="G6" s="1056"/>
      <c r="H6" s="1056"/>
    </row>
    <row r="7" spans="2:10" s="133" customFormat="1" ht="20.100000000000001" customHeight="1">
      <c r="B7" s="192">
        <v>1</v>
      </c>
      <c r="C7" s="193" t="s">
        <v>44</v>
      </c>
      <c r="D7" s="125">
        <v>5320199.7190100001</v>
      </c>
      <c r="E7" s="125">
        <v>5164655.9064999996</v>
      </c>
      <c r="F7" s="125">
        <v>5372775.0465799998</v>
      </c>
      <c r="G7" s="125">
        <v>5488072.8245900003</v>
      </c>
      <c r="H7" s="125">
        <v>5527099.8576300004</v>
      </c>
    </row>
    <row r="8" spans="2:10" s="133" customFormat="1" ht="20.100000000000001" customHeight="1">
      <c r="B8" s="192">
        <v>2</v>
      </c>
      <c r="C8" s="193" t="s">
        <v>45</v>
      </c>
      <c r="D8" s="125">
        <v>5827638.5960799996</v>
      </c>
      <c r="E8" s="125">
        <v>5671627.8159399992</v>
      </c>
      <c r="F8" s="125">
        <v>5882041.1298799999</v>
      </c>
      <c r="G8" s="125">
        <v>6020713.2185500003</v>
      </c>
      <c r="H8" s="125">
        <v>6062830.2899799999</v>
      </c>
    </row>
    <row r="9" spans="2:10" s="133" customFormat="1" ht="20.100000000000001" customHeight="1" thickBot="1">
      <c r="B9" s="192">
        <v>3</v>
      </c>
      <c r="C9" s="193" t="s">
        <v>46</v>
      </c>
      <c r="D9" s="125">
        <v>7146370.1474799998</v>
      </c>
      <c r="E9" s="125">
        <v>7005249.1930400003</v>
      </c>
      <c r="F9" s="125">
        <v>7212799.49871</v>
      </c>
      <c r="G9" s="125">
        <v>7050932.0098599996</v>
      </c>
      <c r="H9" s="125">
        <v>7084591.0212399997</v>
      </c>
    </row>
    <row r="10" spans="2:10" s="118" customFormat="1" ht="20.100000000000001" customHeight="1">
      <c r="B10" s="226"/>
      <c r="C10" s="1056" t="s">
        <v>47</v>
      </c>
      <c r="D10" s="1056"/>
      <c r="E10" s="1056"/>
      <c r="F10" s="1056"/>
      <c r="G10" s="1056"/>
      <c r="H10" s="1056"/>
    </row>
    <row r="11" spans="2:10" s="133" customFormat="1" ht="20.100000000000001" customHeight="1" thickBot="1">
      <c r="B11" s="192">
        <v>4</v>
      </c>
      <c r="C11" s="193" t="s">
        <v>48</v>
      </c>
      <c r="D11" s="125">
        <v>46207717.710900001</v>
      </c>
      <c r="E11" s="125">
        <v>46045443.490199998</v>
      </c>
      <c r="F11" s="125">
        <v>45932529.052419998</v>
      </c>
      <c r="G11" s="125">
        <v>46733444.132069997</v>
      </c>
      <c r="H11" s="125">
        <v>47378823.421429999</v>
      </c>
    </row>
    <row r="12" spans="2:10" s="118" customFormat="1" ht="20.100000000000001" customHeight="1">
      <c r="B12" s="226"/>
      <c r="C12" s="1056" t="s">
        <v>901</v>
      </c>
      <c r="D12" s="1056"/>
      <c r="E12" s="1056"/>
      <c r="F12" s="1056"/>
      <c r="G12" s="1056"/>
      <c r="H12" s="1056"/>
    </row>
    <row r="13" spans="2:10" s="133" customFormat="1" ht="20.100000000000001" customHeight="1">
      <c r="B13" s="192">
        <v>5</v>
      </c>
      <c r="C13" s="193" t="s">
        <v>1311</v>
      </c>
      <c r="D13" s="229">
        <v>0.11509999999999999</v>
      </c>
      <c r="E13" s="229">
        <v>0.11219999999999999</v>
      </c>
      <c r="F13" s="229">
        <v>0.11700000000000001</v>
      </c>
      <c r="G13" s="229">
        <v>0.1174</v>
      </c>
      <c r="H13" s="229">
        <v>0.1167</v>
      </c>
    </row>
    <row r="14" spans="2:10" s="133" customFormat="1" ht="20.100000000000001" customHeight="1">
      <c r="B14" s="192">
        <v>6</v>
      </c>
      <c r="C14" s="193" t="s">
        <v>49</v>
      </c>
      <c r="D14" s="229">
        <v>0.12609999999999999</v>
      </c>
      <c r="E14" s="229">
        <v>0.1232</v>
      </c>
      <c r="F14" s="229">
        <v>0.12809999999999999</v>
      </c>
      <c r="G14" s="229">
        <v>0.1288</v>
      </c>
      <c r="H14" s="229">
        <v>0.128</v>
      </c>
    </row>
    <row r="15" spans="2:10" s="133" customFormat="1" ht="20.100000000000001" customHeight="1" thickBot="1">
      <c r="B15" s="192">
        <v>7</v>
      </c>
      <c r="C15" s="193" t="s">
        <v>50</v>
      </c>
      <c r="D15" s="229">
        <v>0.1547</v>
      </c>
      <c r="E15" s="229">
        <v>0.15210000000000001</v>
      </c>
      <c r="F15" s="229">
        <v>0.157</v>
      </c>
      <c r="G15" s="229">
        <v>0.15090000000000001</v>
      </c>
      <c r="H15" s="229">
        <v>0.14949999999999999</v>
      </c>
    </row>
    <row r="16" spans="2:10" s="118" customFormat="1" ht="20.100000000000001" customHeight="1">
      <c r="B16" s="226"/>
      <c r="C16" s="1056" t="s">
        <v>51</v>
      </c>
      <c r="D16" s="1056"/>
      <c r="E16" s="1056"/>
      <c r="F16" s="1056"/>
      <c r="G16" s="1056"/>
      <c r="H16" s="1056"/>
    </row>
    <row r="17" spans="2:8" s="133" customFormat="1" ht="20.100000000000001" customHeight="1">
      <c r="B17" s="192" t="s">
        <v>52</v>
      </c>
      <c r="C17" s="194" t="s">
        <v>1312</v>
      </c>
      <c r="D17" s="230">
        <v>2.4999999999999994E-2</v>
      </c>
      <c r="E17" s="230">
        <v>2.4999999999999994E-2</v>
      </c>
      <c r="F17" s="230">
        <v>2.2499999999999992E-2</v>
      </c>
      <c r="G17" s="230">
        <v>2.2499999999999992E-2</v>
      </c>
      <c r="H17" s="230">
        <v>2.2499999999999992E-2</v>
      </c>
    </row>
    <row r="18" spans="2:8" s="133" customFormat="1" ht="20.100000000000001" customHeight="1">
      <c r="B18" s="192" t="s">
        <v>53</v>
      </c>
      <c r="C18" s="194" t="s">
        <v>54</v>
      </c>
      <c r="D18" s="230">
        <v>1.4100000000000001E-2</v>
      </c>
      <c r="E18" s="230">
        <v>1.4100000000000001E-2</v>
      </c>
      <c r="F18" s="230">
        <v>1.2700000000000003E-2</v>
      </c>
      <c r="G18" s="230">
        <v>1.2700000000000003E-2</v>
      </c>
      <c r="H18" s="230">
        <v>1.2700000000000003E-2</v>
      </c>
    </row>
    <row r="19" spans="2:8" s="133" customFormat="1" ht="20.100000000000001" customHeight="1">
      <c r="B19" s="192" t="s">
        <v>55</v>
      </c>
      <c r="C19" s="194" t="s">
        <v>56</v>
      </c>
      <c r="D19" s="230">
        <v>1.8799999999999997E-2</v>
      </c>
      <c r="E19" s="230">
        <v>1.8799999999999997E-2</v>
      </c>
      <c r="F19" s="230">
        <v>1.6899999999999998E-2</v>
      </c>
      <c r="G19" s="230">
        <v>1.6899999999999998E-2</v>
      </c>
      <c r="H19" s="230">
        <v>1.6899999999999998E-2</v>
      </c>
    </row>
    <row r="20" spans="2:8" s="133" customFormat="1" ht="20.100000000000001" customHeight="1" thickBot="1">
      <c r="B20" s="192" t="s">
        <v>57</v>
      </c>
      <c r="C20" s="194" t="s">
        <v>58</v>
      </c>
      <c r="D20" s="230">
        <v>0.105</v>
      </c>
      <c r="E20" s="230">
        <v>0.105</v>
      </c>
      <c r="F20" s="230">
        <v>0.10249999999999999</v>
      </c>
      <c r="G20" s="230">
        <v>0.10249999999999999</v>
      </c>
      <c r="H20" s="230">
        <v>0.10249999999999999</v>
      </c>
    </row>
    <row r="21" spans="2:8" s="118" customFormat="1" ht="20.100000000000001" customHeight="1">
      <c r="B21" s="226"/>
      <c r="C21" s="1056" t="s">
        <v>59</v>
      </c>
      <c r="D21" s="1056"/>
      <c r="E21" s="1056"/>
      <c r="F21" s="1056"/>
      <c r="G21" s="1056"/>
      <c r="H21" s="1056"/>
    </row>
    <row r="22" spans="2:8" s="133" customFormat="1" ht="20.100000000000001" customHeight="1">
      <c r="B22" s="192">
        <v>8</v>
      </c>
      <c r="C22" s="193" t="s">
        <v>60</v>
      </c>
      <c r="D22" s="229">
        <v>2.4999999999945895E-2</v>
      </c>
      <c r="E22" s="229">
        <v>2.4999999999891415E-2</v>
      </c>
      <c r="F22" s="229">
        <v>2.4999999999989114E-2</v>
      </c>
      <c r="G22" s="229">
        <v>2.4999999999962552E-2</v>
      </c>
      <c r="H22" s="229">
        <v>2.4999999999667573E-2</v>
      </c>
    </row>
    <row r="23" spans="2:8" s="133" customFormat="1" ht="20.100000000000001" customHeight="1">
      <c r="B23" s="192" t="s">
        <v>16</v>
      </c>
      <c r="C23" s="193" t="s">
        <v>61</v>
      </c>
      <c r="D23" s="229">
        <v>0</v>
      </c>
      <c r="E23" s="229">
        <v>0</v>
      </c>
      <c r="F23" s="229">
        <v>0</v>
      </c>
      <c r="G23" s="229">
        <v>0</v>
      </c>
      <c r="H23" s="229">
        <v>0</v>
      </c>
    </row>
    <row r="24" spans="2:8" s="133" customFormat="1" ht="20.100000000000001" customHeight="1">
      <c r="B24" s="192">
        <v>9</v>
      </c>
      <c r="C24" s="193" t="s">
        <v>62</v>
      </c>
      <c r="D24" s="229">
        <v>0</v>
      </c>
      <c r="E24" s="229">
        <v>0</v>
      </c>
      <c r="F24" s="229">
        <v>0</v>
      </c>
      <c r="G24" s="229">
        <v>0</v>
      </c>
      <c r="H24" s="229">
        <v>1.5544927814034154E-5</v>
      </c>
    </row>
    <row r="25" spans="2:8" s="133" customFormat="1" ht="20.100000000000001" customHeight="1">
      <c r="B25" s="192" t="s">
        <v>63</v>
      </c>
      <c r="C25" s="193" t="s">
        <v>64</v>
      </c>
      <c r="D25" s="229">
        <v>0</v>
      </c>
      <c r="E25" s="229">
        <v>0</v>
      </c>
      <c r="F25" s="229">
        <v>0</v>
      </c>
      <c r="G25" s="229">
        <v>0</v>
      </c>
      <c r="H25" s="229">
        <v>0</v>
      </c>
    </row>
    <row r="26" spans="2:8" s="133" customFormat="1" ht="20.100000000000001" customHeight="1">
      <c r="B26" s="192">
        <v>10</v>
      </c>
      <c r="C26" s="193" t="s">
        <v>65</v>
      </c>
      <c r="D26" s="229">
        <v>0</v>
      </c>
      <c r="E26" s="229">
        <v>0</v>
      </c>
      <c r="F26" s="229">
        <v>0</v>
      </c>
      <c r="G26" s="229">
        <v>0</v>
      </c>
      <c r="H26" s="229">
        <v>0</v>
      </c>
    </row>
    <row r="27" spans="2:8" s="133" customFormat="1" ht="20.100000000000001" customHeight="1">
      <c r="B27" s="192" t="s">
        <v>66</v>
      </c>
      <c r="C27" s="193" t="s">
        <v>67</v>
      </c>
      <c r="D27" s="229">
        <v>7.4999999999621272E-3</v>
      </c>
      <c r="E27" s="229">
        <v>7.5000000000760127E-3</v>
      </c>
      <c r="F27" s="229">
        <v>5.6250000000029931E-3</v>
      </c>
      <c r="G27" s="229">
        <v>5.6249999999380797E-3</v>
      </c>
      <c r="H27" s="229">
        <v>5.624999999882991E-3</v>
      </c>
    </row>
    <row r="28" spans="2:8" s="133" customFormat="1" ht="20.100000000000001" customHeight="1">
      <c r="B28" s="192">
        <v>11</v>
      </c>
      <c r="C28" s="193" t="s">
        <v>68</v>
      </c>
      <c r="D28" s="229">
        <v>3.2499999999908019E-2</v>
      </c>
      <c r="E28" s="229">
        <v>3.249999999996743E-2</v>
      </c>
      <c r="F28" s="229">
        <v>3.062499999999211E-2</v>
      </c>
      <c r="G28" s="229">
        <v>3.0624999999900631E-2</v>
      </c>
      <c r="H28" s="229">
        <v>3.0640544927575664E-2</v>
      </c>
    </row>
    <row r="29" spans="2:8" s="133" customFormat="1" ht="20.100000000000001" customHeight="1">
      <c r="B29" s="192" t="s">
        <v>69</v>
      </c>
      <c r="C29" s="193" t="s">
        <v>70</v>
      </c>
      <c r="D29" s="229">
        <v>0.13750000000000001</v>
      </c>
      <c r="E29" s="229">
        <v>0.13750000000000001</v>
      </c>
      <c r="F29" s="229">
        <v>0.1331</v>
      </c>
      <c r="G29" s="229">
        <v>0.1331</v>
      </c>
      <c r="H29" s="229">
        <v>0.1331</v>
      </c>
    </row>
    <row r="30" spans="2:8" s="133" customFormat="1" ht="20.100000000000001" customHeight="1" thickBot="1">
      <c r="B30" s="192">
        <v>12</v>
      </c>
      <c r="C30" s="193" t="s">
        <v>71</v>
      </c>
      <c r="D30" s="125">
        <v>3131418.89267</v>
      </c>
      <c r="E30" s="125">
        <v>2445096.9003600003</v>
      </c>
      <c r="F30" s="125">
        <v>2724477.6684000003</v>
      </c>
      <c r="G30" s="125">
        <v>2793597.6863500001</v>
      </c>
      <c r="H30" s="125">
        <v>2795414.5697399997</v>
      </c>
    </row>
    <row r="31" spans="2:8" s="118" customFormat="1" ht="20.100000000000001" customHeight="1">
      <c r="B31" s="226"/>
      <c r="C31" s="1056" t="s">
        <v>72</v>
      </c>
      <c r="D31" s="1056"/>
      <c r="E31" s="1056"/>
      <c r="F31" s="1056"/>
      <c r="G31" s="1056"/>
      <c r="H31" s="1056"/>
    </row>
    <row r="32" spans="2:8" s="133" customFormat="1" ht="20.100000000000001" customHeight="1">
      <c r="B32" s="192">
        <v>13</v>
      </c>
      <c r="C32" s="231" t="s">
        <v>73</v>
      </c>
      <c r="D32" s="125">
        <v>100518280.83474001</v>
      </c>
      <c r="E32" s="125">
        <v>100889057.44887601</v>
      </c>
      <c r="F32" s="125">
        <v>99785900.257249892</v>
      </c>
      <c r="G32" s="125">
        <v>98067243.532798275</v>
      </c>
      <c r="H32" s="125">
        <v>98284026.823071346</v>
      </c>
    </row>
    <row r="33" spans="2:8" s="133" customFormat="1" ht="20.100000000000001" customHeight="1" thickBot="1">
      <c r="B33" s="192">
        <v>14</v>
      </c>
      <c r="C33" s="169" t="s">
        <v>74</v>
      </c>
      <c r="D33" s="230">
        <v>5.797590794175516E-2</v>
      </c>
      <c r="E33" s="230">
        <v>5.6216481344541699E-2</v>
      </c>
      <c r="F33" s="230">
        <v>5.8946615851694868E-2</v>
      </c>
      <c r="G33" s="230">
        <v>6.1393723343849085E-2</v>
      </c>
      <c r="H33" s="230">
        <v>6.1686832397437351E-2</v>
      </c>
    </row>
    <row r="34" spans="2:8" s="118" customFormat="1" ht="20.100000000000001" customHeight="1">
      <c r="B34" s="226"/>
      <c r="C34" s="1056" t="s">
        <v>1313</v>
      </c>
      <c r="D34" s="1056"/>
      <c r="E34" s="1056"/>
      <c r="F34" s="1056"/>
      <c r="G34" s="1056"/>
      <c r="H34" s="1056"/>
    </row>
    <row r="35" spans="2:8" s="158" customFormat="1" ht="20.100000000000001" customHeight="1">
      <c r="B35" s="232" t="s">
        <v>75</v>
      </c>
      <c r="C35" s="194" t="s">
        <v>1300</v>
      </c>
      <c r="D35" s="230">
        <v>0</v>
      </c>
      <c r="E35" s="230">
        <v>0</v>
      </c>
      <c r="F35" s="230">
        <v>0</v>
      </c>
      <c r="G35" s="230">
        <v>0</v>
      </c>
      <c r="H35" s="230">
        <v>0</v>
      </c>
    </row>
    <row r="36" spans="2:8" s="158" customFormat="1" ht="20.100000000000001" customHeight="1">
      <c r="B36" s="232" t="s">
        <v>77</v>
      </c>
      <c r="C36" s="194" t="s">
        <v>1299</v>
      </c>
      <c r="D36" s="230">
        <v>0</v>
      </c>
      <c r="E36" s="230">
        <v>0</v>
      </c>
      <c r="F36" s="230">
        <v>0</v>
      </c>
      <c r="G36" s="230">
        <v>0</v>
      </c>
      <c r="H36" s="230">
        <v>0</v>
      </c>
    </row>
    <row r="37" spans="2:8" s="158" customFormat="1" ht="20.100000000000001" customHeight="1">
      <c r="B37" s="232" t="s">
        <v>78</v>
      </c>
      <c r="C37" s="194" t="s">
        <v>1301</v>
      </c>
      <c r="D37" s="230">
        <v>0</v>
      </c>
      <c r="E37" s="230">
        <v>0</v>
      </c>
      <c r="F37" s="230">
        <v>0</v>
      </c>
      <c r="G37" s="230">
        <v>0</v>
      </c>
      <c r="H37" s="230">
        <v>0</v>
      </c>
    </row>
    <row r="38" spans="2:8" s="158" customFormat="1" ht="20.100000000000001" customHeight="1">
      <c r="B38" s="232" t="s">
        <v>79</v>
      </c>
      <c r="C38" s="194" t="s">
        <v>1296</v>
      </c>
      <c r="D38" s="230">
        <v>0.03</v>
      </c>
      <c r="E38" s="230">
        <v>0.03</v>
      </c>
      <c r="F38" s="230">
        <v>0.03</v>
      </c>
      <c r="G38" s="230">
        <v>0.03</v>
      </c>
      <c r="H38" s="230">
        <v>0.03</v>
      </c>
    </row>
    <row r="39" spans="2:8" s="158" customFormat="1" ht="20.100000000000001" customHeight="1">
      <c r="B39" s="232" t="s">
        <v>81</v>
      </c>
      <c r="C39" s="194" t="s">
        <v>1298</v>
      </c>
      <c r="D39" s="230">
        <v>0</v>
      </c>
      <c r="E39" s="230">
        <v>0</v>
      </c>
      <c r="F39" s="230">
        <v>0</v>
      </c>
      <c r="G39" s="230">
        <v>0</v>
      </c>
      <c r="H39" s="230">
        <v>0</v>
      </c>
    </row>
    <row r="40" spans="2:8" s="158" customFormat="1" ht="20.100000000000001" customHeight="1" thickBot="1">
      <c r="B40" s="232" t="s">
        <v>1295</v>
      </c>
      <c r="C40" s="194" t="s">
        <v>1297</v>
      </c>
      <c r="D40" s="230">
        <v>0.03</v>
      </c>
      <c r="E40" s="230">
        <v>0.03</v>
      </c>
      <c r="F40" s="230">
        <v>0.03</v>
      </c>
      <c r="G40" s="230">
        <v>0.03</v>
      </c>
      <c r="H40" s="230">
        <v>0.03</v>
      </c>
    </row>
    <row r="41" spans="2:8" s="118" customFormat="1" ht="20.100000000000001" customHeight="1">
      <c r="B41" s="226"/>
      <c r="C41" s="1056" t="s">
        <v>1149</v>
      </c>
      <c r="D41" s="1056"/>
      <c r="E41" s="1056"/>
      <c r="F41" s="1056"/>
      <c r="G41" s="1056"/>
      <c r="H41" s="1056"/>
    </row>
    <row r="42" spans="2:8" s="133" customFormat="1" ht="20.100000000000001" customHeight="1">
      <c r="B42" s="192">
        <v>15</v>
      </c>
      <c r="C42" s="231" t="s">
        <v>83</v>
      </c>
      <c r="D42" s="125">
        <v>23060322.394673381</v>
      </c>
      <c r="E42" s="125">
        <v>22719059.147237651</v>
      </c>
      <c r="F42" s="125">
        <v>21896644.259401027</v>
      </c>
      <c r="G42" s="125">
        <v>20806857.617025971</v>
      </c>
      <c r="H42" s="125">
        <v>20009083.043729503</v>
      </c>
    </row>
    <row r="43" spans="2:8" s="133" customFormat="1" ht="20.100000000000001" customHeight="1">
      <c r="B43" s="192" t="s">
        <v>84</v>
      </c>
      <c r="C43" s="231" t="s">
        <v>85</v>
      </c>
      <c r="D43" s="125">
        <v>11647434.722905127</v>
      </c>
      <c r="E43" s="125">
        <v>11842420.803814722</v>
      </c>
      <c r="F43" s="125">
        <v>12351345.247010199</v>
      </c>
      <c r="G43" s="125">
        <v>12835107.357143845</v>
      </c>
      <c r="H43" s="125">
        <v>13091662.288504547</v>
      </c>
    </row>
    <row r="44" spans="2:8" s="133" customFormat="1" ht="20.100000000000001" customHeight="1">
      <c r="B44" s="192" t="s">
        <v>86</v>
      </c>
      <c r="C44" s="231" t="s">
        <v>87</v>
      </c>
      <c r="D44" s="125">
        <v>3211737.8624005569</v>
      </c>
      <c r="E44" s="125">
        <v>3631059.2669645497</v>
      </c>
      <c r="F44" s="125">
        <v>4239083.1362375682</v>
      </c>
      <c r="G44" s="125">
        <v>4767219.8622401366</v>
      </c>
      <c r="H44" s="125">
        <v>5101297.1835314007</v>
      </c>
    </row>
    <row r="45" spans="2:8" s="133" customFormat="1" ht="20.100000000000001" customHeight="1">
      <c r="B45" s="192">
        <v>16</v>
      </c>
      <c r="C45" s="231" t="s">
        <v>88</v>
      </c>
      <c r="D45" s="125">
        <v>8435696.8605045695</v>
      </c>
      <c r="E45" s="125">
        <v>8211361.536850174</v>
      </c>
      <c r="F45" s="125">
        <v>8112262.110772633</v>
      </c>
      <c r="G45" s="125">
        <v>8067887.4949037107</v>
      </c>
      <c r="H45" s="125">
        <v>7990365.1049731448</v>
      </c>
    </row>
    <row r="46" spans="2:8" s="133" customFormat="1" ht="20.100000000000001" customHeight="1" thickBot="1">
      <c r="B46" s="192">
        <v>17</v>
      </c>
      <c r="C46" s="231" t="s">
        <v>89</v>
      </c>
      <c r="D46" s="825">
        <v>2.7356075355203688</v>
      </c>
      <c r="E46" s="235">
        <v>2.7682231495528384</v>
      </c>
      <c r="F46" s="235">
        <v>2.7008028617763906</v>
      </c>
      <c r="G46" s="235">
        <v>2.5818914611165535</v>
      </c>
      <c r="H46" s="235">
        <v>2.5069199861402436</v>
      </c>
    </row>
    <row r="47" spans="2:8" s="118" customFormat="1" ht="20.100000000000001" customHeight="1">
      <c r="B47" s="226"/>
      <c r="C47" s="1056" t="s">
        <v>1150</v>
      </c>
      <c r="D47" s="1056"/>
      <c r="E47" s="1056"/>
      <c r="F47" s="1056"/>
      <c r="G47" s="1056"/>
      <c r="H47" s="1056"/>
    </row>
    <row r="48" spans="2:8" s="133" customFormat="1" ht="20.100000000000001" customHeight="1">
      <c r="B48" s="192">
        <v>18</v>
      </c>
      <c r="C48" s="231" t="s">
        <v>90</v>
      </c>
      <c r="D48" s="125">
        <v>76993583.455654919</v>
      </c>
      <c r="E48" s="125">
        <v>79810812.377035886</v>
      </c>
      <c r="F48" s="125">
        <v>79036419.702872723</v>
      </c>
      <c r="G48" s="125">
        <v>77861526.781893477</v>
      </c>
      <c r="H48" s="125">
        <v>77827227.933066413</v>
      </c>
    </row>
    <row r="49" spans="2:8" s="133" customFormat="1" ht="20.100000000000001" customHeight="1">
      <c r="B49" s="192">
        <v>19</v>
      </c>
      <c r="C49" s="236" t="s">
        <v>91</v>
      </c>
      <c r="D49" s="125">
        <v>50167087.561127141</v>
      </c>
      <c r="E49" s="125">
        <v>53306769.424521483</v>
      </c>
      <c r="F49" s="125">
        <v>52727455.955931045</v>
      </c>
      <c r="G49" s="125">
        <v>53012612.85341695</v>
      </c>
      <c r="H49" s="125">
        <v>52763348.257481307</v>
      </c>
    </row>
    <row r="50" spans="2:8" s="133" customFormat="1" ht="20.100000000000001" customHeight="1">
      <c r="B50" s="233">
        <v>20</v>
      </c>
      <c r="C50" s="234" t="s">
        <v>92</v>
      </c>
      <c r="D50" s="237">
        <v>1.5347429400170076</v>
      </c>
      <c r="E50" s="237">
        <v>1.4971984466258494</v>
      </c>
      <c r="F50" s="237">
        <v>1.4989613716415673</v>
      </c>
      <c r="G50" s="237">
        <v>1.4687358836129294</v>
      </c>
      <c r="H50" s="237">
        <v>1.4750244346373771</v>
      </c>
    </row>
    <row r="51" spans="2:8">
      <c r="B51" s="116"/>
      <c r="C51" s="116"/>
      <c r="D51" s="225"/>
      <c r="E51" s="225"/>
      <c r="F51" s="225"/>
      <c r="G51" s="225"/>
      <c r="H51" s="225"/>
    </row>
    <row r="52" spans="2:8">
      <c r="B52" s="116"/>
      <c r="C52" s="118" t="s">
        <v>1151</v>
      </c>
      <c r="D52" s="225"/>
      <c r="E52" s="225"/>
      <c r="F52" s="225"/>
      <c r="G52" s="225"/>
      <c r="H52" s="225"/>
    </row>
    <row r="53" spans="2:8">
      <c r="B53" s="116"/>
      <c r="C53" s="118" t="s">
        <v>1152</v>
      </c>
      <c r="D53" s="225"/>
      <c r="E53" s="225"/>
      <c r="F53" s="225"/>
      <c r="G53" s="225"/>
      <c r="H53" s="225"/>
    </row>
  </sheetData>
  <mergeCells count="9">
    <mergeCell ref="C31:H31"/>
    <mergeCell ref="C41:H41"/>
    <mergeCell ref="C47:H47"/>
    <mergeCell ref="C6:H6"/>
    <mergeCell ref="C10:H10"/>
    <mergeCell ref="C12:H12"/>
    <mergeCell ref="C16:H16"/>
    <mergeCell ref="C21:H21"/>
    <mergeCell ref="C34:H34"/>
  </mergeCells>
  <hyperlinks>
    <hyperlink ref="J1" location="Índice!A1" display="Voltar ao Índice" xr:uid="{DE2E31B2-773E-41B2-AE0C-D1AD60194FC1}"/>
  </hyperlinks>
  <pageMargins left="0.70866141732283472" right="0.70866141732283472" top="0.74803149606299213" bottom="0.74803149606299213" header="0.31496062992125984" footer="0.31496062992125984"/>
  <pageSetup paperSize="9" orientation="landscape" r:id="rId1"/>
  <headerFooter>
    <oddHeader>&amp;CPT
Anexo I</oddHeader>
    <oddFooter>&amp;C&amp;P</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533ECC-F798-4762-8E9B-A733AEC6EC74}">
  <dimension ref="A1:F43"/>
  <sheetViews>
    <sheetView showGridLines="0" zoomScale="90" zoomScaleNormal="90" workbookViewId="0">
      <selection activeCell="F1" sqref="F1"/>
    </sheetView>
  </sheetViews>
  <sheetFormatPr defaultRowHeight="14.25"/>
  <cols>
    <col min="1" max="1" width="4.7109375" style="5" customWidth="1"/>
    <col min="2" max="2" width="9.140625" style="5"/>
    <col min="3" max="3" width="54.7109375" style="5" customWidth="1"/>
    <col min="4" max="4" width="134.7109375" style="5" customWidth="1"/>
    <col min="5" max="5" width="4.7109375" style="5" customWidth="1"/>
    <col min="6" max="6" width="13.7109375" style="5" customWidth="1"/>
    <col min="7" max="16384" width="9.140625" style="5"/>
  </cols>
  <sheetData>
    <row r="1" spans="1:6" ht="18">
      <c r="B1" s="3" t="s">
        <v>1349</v>
      </c>
      <c r="F1" s="84" t="s">
        <v>922</v>
      </c>
    </row>
    <row r="2" spans="1:6">
      <c r="B2" s="11" t="s">
        <v>1348</v>
      </c>
    </row>
    <row r="3" spans="1:6" ht="15">
      <c r="A3" s="11"/>
      <c r="B3" s="19"/>
      <c r="E3" s="11"/>
    </row>
    <row r="4" spans="1:6" ht="66" customHeight="1">
      <c r="A4" s="886"/>
      <c r="B4" s="890" t="s">
        <v>1334</v>
      </c>
      <c r="C4" s="891" t="s">
        <v>1341</v>
      </c>
      <c r="D4" s="1154" t="s">
        <v>1371</v>
      </c>
      <c r="E4" s="886"/>
    </row>
    <row r="5" spans="1:6" ht="42.75" customHeight="1">
      <c r="A5" s="886"/>
      <c r="B5" s="890" t="s">
        <v>1335</v>
      </c>
      <c r="C5" s="891" t="s">
        <v>1342</v>
      </c>
      <c r="D5" s="1155"/>
      <c r="E5" s="886"/>
    </row>
    <row r="6" spans="1:6" ht="82.5" customHeight="1">
      <c r="A6" s="886"/>
      <c r="B6" s="890" t="s">
        <v>1336</v>
      </c>
      <c r="C6" s="891" t="s">
        <v>1343</v>
      </c>
      <c r="D6" s="895" t="s">
        <v>1372</v>
      </c>
      <c r="E6" s="886"/>
    </row>
    <row r="7" spans="1:6" ht="82.5" customHeight="1">
      <c r="A7" s="886"/>
      <c r="B7" s="890" t="s">
        <v>1337</v>
      </c>
      <c r="C7" s="891" t="s">
        <v>1344</v>
      </c>
      <c r="D7" s="895" t="s">
        <v>1373</v>
      </c>
      <c r="E7" s="886"/>
    </row>
    <row r="8" spans="1:6" ht="82.5" customHeight="1">
      <c r="A8" s="886"/>
      <c r="B8" s="890" t="s">
        <v>1338</v>
      </c>
      <c r="C8" s="891" t="s">
        <v>1345</v>
      </c>
      <c r="D8" s="895" t="s">
        <v>1374</v>
      </c>
      <c r="E8" s="886"/>
    </row>
    <row r="9" spans="1:6" ht="82.5" customHeight="1">
      <c r="A9" s="886"/>
      <c r="B9" s="890" t="s">
        <v>1339</v>
      </c>
      <c r="C9" s="891" t="s">
        <v>1346</v>
      </c>
      <c r="D9" s="895" t="s">
        <v>1375</v>
      </c>
      <c r="E9" s="886"/>
    </row>
    <row r="10" spans="1:6" ht="82.5" customHeight="1">
      <c r="A10" s="886"/>
      <c r="B10" s="890" t="s">
        <v>1340</v>
      </c>
      <c r="C10" s="891" t="s">
        <v>1347</v>
      </c>
      <c r="D10" s="895" t="s">
        <v>1376</v>
      </c>
      <c r="E10" s="886"/>
    </row>
    <row r="11" spans="1:6">
      <c r="A11" s="547"/>
      <c r="E11" s="547"/>
    </row>
    <row r="12" spans="1:6">
      <c r="A12" s="886"/>
      <c r="E12" s="886"/>
    </row>
    <row r="13" spans="1:6">
      <c r="A13" s="886"/>
      <c r="E13" s="886"/>
    </row>
    <row r="14" spans="1:6">
      <c r="A14" s="547"/>
      <c r="E14" s="547"/>
    </row>
    <row r="15" spans="1:6">
      <c r="A15" s="886"/>
      <c r="E15" s="886"/>
    </row>
    <row r="16" spans="1:6">
      <c r="A16" s="886"/>
      <c r="E16" s="886"/>
    </row>
    <row r="17" spans="1:5">
      <c r="A17" s="547"/>
      <c r="E17" s="547"/>
    </row>
    <row r="18" spans="1:5">
      <c r="A18" s="547"/>
      <c r="E18" s="547"/>
    </row>
    <row r="19" spans="1:5">
      <c r="A19" s="886"/>
      <c r="E19" s="886"/>
    </row>
    <row r="20" spans="1:5">
      <c r="A20" s="886"/>
      <c r="E20" s="886"/>
    </row>
    <row r="21" spans="1:5">
      <c r="A21" s="886"/>
      <c r="E21" s="886"/>
    </row>
    <row r="22" spans="1:5">
      <c r="A22" s="886"/>
      <c r="E22" s="886"/>
    </row>
    <row r="23" spans="1:5">
      <c r="A23" s="547"/>
      <c r="E23" s="547"/>
    </row>
    <row r="24" spans="1:5">
      <c r="A24" s="547"/>
      <c r="E24" s="547"/>
    </row>
    <row r="25" spans="1:5">
      <c r="A25" s="547"/>
      <c r="E25" s="547"/>
    </row>
    <row r="26" spans="1:5">
      <c r="A26" s="547"/>
      <c r="E26" s="547"/>
    </row>
    <row r="27" spans="1:5">
      <c r="A27" s="886"/>
      <c r="E27" s="886"/>
    </row>
    <row r="28" spans="1:5">
      <c r="A28" s="886"/>
      <c r="E28" s="886"/>
    </row>
    <row r="29" spans="1:5">
      <c r="A29" s="886"/>
      <c r="E29" s="886"/>
    </row>
    <row r="30" spans="1:5">
      <c r="A30" s="886"/>
      <c r="E30" s="886"/>
    </row>
    <row r="31" spans="1:5">
      <c r="A31" s="886"/>
      <c r="E31" s="886"/>
    </row>
    <row r="32" spans="1:5">
      <c r="A32" s="886"/>
      <c r="E32" s="886"/>
    </row>
    <row r="33" spans="1:5">
      <c r="A33" s="886"/>
      <c r="E33" s="886"/>
    </row>
    <row r="34" spans="1:5">
      <c r="A34" s="547"/>
      <c r="E34" s="547"/>
    </row>
    <row r="35" spans="1:5">
      <c r="A35" s="547"/>
      <c r="E35" s="547"/>
    </row>
    <row r="36" spans="1:5">
      <c r="A36" s="886"/>
      <c r="E36" s="886"/>
    </row>
    <row r="37" spans="1:5">
      <c r="A37" s="886"/>
      <c r="E37" s="886"/>
    </row>
    <row r="38" spans="1:5">
      <c r="A38" s="886"/>
      <c r="E38" s="886"/>
    </row>
    <row r="39" spans="1:5">
      <c r="A39" s="886"/>
      <c r="E39" s="886"/>
    </row>
    <row r="40" spans="1:5">
      <c r="A40" s="886"/>
      <c r="E40" s="886"/>
    </row>
    <row r="41" spans="1:5">
      <c r="A41" s="886"/>
      <c r="E41" s="886"/>
    </row>
    <row r="42" spans="1:5">
      <c r="A42" s="886"/>
      <c r="E42" s="886"/>
    </row>
    <row r="43" spans="1:5">
      <c r="A43" s="886"/>
      <c r="E43" s="886"/>
    </row>
  </sheetData>
  <mergeCells count="1">
    <mergeCell ref="D4:D5"/>
  </mergeCells>
  <hyperlinks>
    <hyperlink ref="F1" location="Índice!A1" display="Voltar ao Índice" xr:uid="{93765B9A-C1AD-4857-87B3-05870A2BBBED}"/>
  </hyperlinks>
  <pageMargins left="0.70866141732283472" right="0.70866141732283472" top="0.74803149606299213" bottom="0.74803149606299213" header="0.31496062992125984" footer="0.31496062992125984"/>
  <pageSetup paperSize="9" orientation="landscape" r:id="rId1"/>
  <headerFooter>
    <oddHeader>&amp;CEN
Annex XIII</oddHeader>
    <oddFooter>&amp;C&amp;P</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C32929-4228-48A8-87F5-855A25595911}">
  <dimension ref="A1:L21"/>
  <sheetViews>
    <sheetView showGridLines="0" topLeftCell="A7" zoomScale="90" zoomScaleNormal="90" zoomScalePageLayoutView="64" workbookViewId="0">
      <selection activeCell="L7" sqref="L7"/>
    </sheetView>
  </sheetViews>
  <sheetFormatPr defaultColWidth="9.140625" defaultRowHeight="14.25"/>
  <cols>
    <col min="1" max="1" width="4.7109375" style="1018" customWidth="1"/>
    <col min="2" max="2" width="4.85546875" style="5" customWidth="1"/>
    <col min="3" max="3" width="43.85546875" style="5" customWidth="1"/>
    <col min="4" max="4" width="23.42578125" style="5" bestFit="1" customWidth="1"/>
    <col min="5" max="6" width="22.140625" style="5" customWidth="1"/>
    <col min="7" max="9" width="22.140625" style="5" hidden="1" customWidth="1"/>
    <col min="10" max="10" width="22.140625" style="5" customWidth="1"/>
    <col min="11" max="11" width="4.7109375" style="5" customWidth="1"/>
    <col min="12" max="12" width="12.7109375" style="5" bestFit="1" customWidth="1"/>
    <col min="13" max="16384" width="9.140625" style="5"/>
  </cols>
  <sheetData>
    <row r="1" spans="1:12" hidden="1">
      <c r="K1" s="1019"/>
    </row>
    <row r="2" spans="1:12" ht="15" hidden="1">
      <c r="L2" s="1020"/>
    </row>
    <row r="3" spans="1:12" ht="31.5" hidden="1" customHeight="1">
      <c r="A3" s="105"/>
      <c r="B3" s="1160" t="s">
        <v>1398</v>
      </c>
      <c r="C3" s="1163" t="s">
        <v>1399</v>
      </c>
      <c r="D3" s="1164"/>
      <c r="E3" s="1164"/>
      <c r="F3" s="1164"/>
      <c r="G3" s="1164"/>
      <c r="H3" s="1164"/>
      <c r="I3" s="1164"/>
      <c r="J3" s="1164"/>
      <c r="K3" s="899"/>
      <c r="L3" s="27"/>
    </row>
    <row r="4" spans="1:12" ht="32.25" hidden="1" customHeight="1">
      <c r="A4" s="105"/>
      <c r="B4" s="1161"/>
      <c r="C4" s="1165" t="s">
        <v>1400</v>
      </c>
      <c r="D4" s="1166"/>
      <c r="E4" s="1166"/>
      <c r="F4" s="1166"/>
      <c r="G4" s="1166"/>
      <c r="H4" s="1166"/>
      <c r="I4" s="1166"/>
      <c r="J4" s="1166"/>
      <c r="K4" s="899"/>
    </row>
    <row r="5" spans="1:12" ht="25.5" hidden="1" customHeight="1">
      <c r="A5" s="133"/>
      <c r="B5" s="1162"/>
      <c r="C5" s="1163" t="s">
        <v>1401</v>
      </c>
      <c r="D5" s="1164"/>
      <c r="E5" s="1164"/>
      <c r="F5" s="1164"/>
      <c r="G5" s="1164"/>
      <c r="H5" s="1164"/>
      <c r="I5" s="1164"/>
      <c r="J5" s="1164"/>
      <c r="K5" s="950"/>
    </row>
    <row r="6" spans="1:12" ht="15" hidden="1">
      <c r="A6" s="133"/>
      <c r="B6" s="1021"/>
      <c r="C6" s="23"/>
      <c r="D6" s="23"/>
      <c r="E6" s="23"/>
      <c r="F6" s="23"/>
      <c r="G6" s="23"/>
      <c r="H6" s="23"/>
      <c r="I6" s="23"/>
      <c r="J6" s="23"/>
      <c r="K6" s="950"/>
    </row>
    <row r="7" spans="1:12" s="1022" customFormat="1" ht="24">
      <c r="A7" s="133"/>
      <c r="B7" s="42" t="s">
        <v>1406</v>
      </c>
      <c r="D7" s="1023"/>
      <c r="K7" s="950"/>
      <c r="L7" s="84" t="s">
        <v>922</v>
      </c>
    </row>
    <row r="8" spans="1:12" s="1022" customFormat="1">
      <c r="A8" s="133"/>
      <c r="K8" s="950"/>
    </row>
    <row r="9" spans="1:12" s="118" customFormat="1" ht="20.100000000000001" customHeight="1">
      <c r="A9" s="105"/>
      <c r="B9" s="1167"/>
      <c r="C9" s="1167"/>
      <c r="D9" s="899" t="s">
        <v>4</v>
      </c>
      <c r="E9" s="899" t="s">
        <v>5</v>
      </c>
      <c r="F9" s="899" t="s">
        <v>6</v>
      </c>
      <c r="G9" s="899" t="s">
        <v>478</v>
      </c>
      <c r="H9" s="924" t="s">
        <v>480</v>
      </c>
      <c r="I9" s="899"/>
      <c r="J9" s="899" t="s">
        <v>41</v>
      </c>
      <c r="K9" s="899"/>
    </row>
    <row r="10" spans="1:12" s="118" customFormat="1" ht="27.95" customHeight="1" thickBot="1">
      <c r="A10" s="105"/>
      <c r="B10" s="1091" t="s">
        <v>1402</v>
      </c>
      <c r="C10" s="1091"/>
      <c r="D10" s="1158" t="s">
        <v>1414</v>
      </c>
      <c r="E10" s="1158"/>
      <c r="F10" s="1158" t="s">
        <v>1415</v>
      </c>
      <c r="G10" s="1158"/>
      <c r="H10" s="1158"/>
      <c r="I10" s="1158"/>
      <c r="J10" s="1158"/>
      <c r="K10" s="899"/>
    </row>
    <row r="11" spans="1:12" s="118" customFormat="1" ht="20.100000000000001" customHeight="1">
      <c r="A11" s="105"/>
      <c r="B11" s="1159"/>
      <c r="C11" s="1159"/>
      <c r="D11" s="1030" t="s">
        <v>1405</v>
      </c>
      <c r="E11" s="1030" t="s">
        <v>1404</v>
      </c>
      <c r="F11" s="1030" t="s">
        <v>1405</v>
      </c>
      <c r="G11" s="1024">
        <v>44896</v>
      </c>
      <c r="H11" s="924"/>
      <c r="I11" s="899"/>
      <c r="J11" s="1030" t="s">
        <v>1404</v>
      </c>
      <c r="K11" s="899"/>
    </row>
    <row r="12" spans="1:12" ht="20.100000000000001" customHeight="1">
      <c r="A12" s="133"/>
      <c r="B12" s="1025">
        <v>1</v>
      </c>
      <c r="C12" s="1026" t="s">
        <v>1408</v>
      </c>
      <c r="D12" s="1033">
        <v>254.67346910958378</v>
      </c>
      <c r="E12" s="1033">
        <v>342.94270736437278</v>
      </c>
      <c r="F12" s="1033">
        <v>303.44163926393344</v>
      </c>
      <c r="G12" s="1033"/>
      <c r="H12" s="1033"/>
      <c r="I12" s="1033"/>
      <c r="J12" s="1033">
        <v>367.45959244308699</v>
      </c>
      <c r="K12" s="950"/>
    </row>
    <row r="13" spans="1:12" ht="20.100000000000001" customHeight="1">
      <c r="A13" s="133"/>
      <c r="B13" s="1025">
        <v>2</v>
      </c>
      <c r="C13" s="1026" t="s">
        <v>1409</v>
      </c>
      <c r="D13" s="1033">
        <v>-279.61873282511749</v>
      </c>
      <c r="E13" s="1033">
        <v>-202.11044661898774</v>
      </c>
      <c r="F13" s="1033">
        <v>-312.68560038631017</v>
      </c>
      <c r="G13" s="1033"/>
      <c r="H13" s="1033"/>
      <c r="I13" s="1033"/>
      <c r="J13" s="1033">
        <v>-218.10752277277942</v>
      </c>
      <c r="K13" s="950"/>
    </row>
    <row r="14" spans="1:12" ht="20.100000000000001" customHeight="1">
      <c r="A14" s="133"/>
      <c r="B14" s="1025">
        <v>3</v>
      </c>
      <c r="C14" s="1026" t="s">
        <v>1410</v>
      </c>
      <c r="D14" s="1033">
        <v>9.0424158707437527</v>
      </c>
      <c r="E14" s="1033">
        <v>71.809485576967717</v>
      </c>
      <c r="F14" s="1034"/>
      <c r="G14" s="1033"/>
      <c r="H14" s="1033"/>
      <c r="I14" s="1033"/>
      <c r="J14" s="1034"/>
      <c r="K14" s="950"/>
    </row>
    <row r="15" spans="1:12" ht="20.100000000000001" customHeight="1">
      <c r="A15" s="133"/>
      <c r="B15" s="1025">
        <v>4</v>
      </c>
      <c r="C15" s="1026" t="s">
        <v>1411</v>
      </c>
      <c r="D15" s="1033">
        <v>35.899467233515338</v>
      </c>
      <c r="E15" s="1033">
        <v>33.572305167295156</v>
      </c>
      <c r="F15" s="1034"/>
      <c r="G15" s="1035"/>
      <c r="H15" s="1036"/>
      <c r="I15" s="1036"/>
      <c r="J15" s="1034"/>
    </row>
    <row r="16" spans="1:12" ht="20.100000000000001" customHeight="1">
      <c r="A16" s="1027"/>
      <c r="B16" s="1025">
        <v>5</v>
      </c>
      <c r="C16" s="1026" t="s">
        <v>1412</v>
      </c>
      <c r="D16" s="1033">
        <v>108.32584787371286</v>
      </c>
      <c r="E16" s="1033">
        <v>139.65358730741923</v>
      </c>
      <c r="F16" s="1034"/>
      <c r="G16" s="1035"/>
      <c r="H16" s="1036"/>
      <c r="I16" s="1036"/>
      <c r="J16" s="1034"/>
    </row>
    <row r="17" spans="1:10" ht="20.100000000000001" customHeight="1" thickBot="1">
      <c r="A17" s="1027"/>
      <c r="B17" s="1028">
        <v>6</v>
      </c>
      <c r="C17" s="1029" t="s">
        <v>1413</v>
      </c>
      <c r="D17" s="1037">
        <v>-137.46131550009986</v>
      </c>
      <c r="E17" s="1037">
        <v>-209.39635882495861</v>
      </c>
      <c r="F17" s="1038"/>
      <c r="G17" s="1039"/>
      <c r="H17" s="1039"/>
      <c r="I17" s="1039"/>
      <c r="J17" s="1038"/>
    </row>
    <row r="18" spans="1:10">
      <c r="A18" s="1027"/>
    </row>
    <row r="21" spans="1:10" ht="199.5" customHeight="1">
      <c r="C21" s="1156" t="s">
        <v>1416</v>
      </c>
      <c r="D21" s="1157"/>
      <c r="E21" s="1157"/>
      <c r="F21" s="1157"/>
      <c r="G21" s="1157"/>
      <c r="H21" s="1157"/>
      <c r="I21" s="1157"/>
      <c r="J21" s="1157"/>
    </row>
  </sheetData>
  <mergeCells count="9">
    <mergeCell ref="C21:J21"/>
    <mergeCell ref="D10:E10"/>
    <mergeCell ref="F10:J10"/>
    <mergeCell ref="B10:C11"/>
    <mergeCell ref="B3:B5"/>
    <mergeCell ref="C3:J3"/>
    <mergeCell ref="C4:J4"/>
    <mergeCell ref="C5:J5"/>
    <mergeCell ref="B9:C9"/>
  </mergeCells>
  <hyperlinks>
    <hyperlink ref="L7" location="Índice!A1" display="Voltar ao Índice" xr:uid="{DCC78152-F128-47B8-AE9E-C7AAB4D4C76B}"/>
  </hyperlinks>
  <pageMargins left="0.7" right="0.7" top="0.75" bottom="0.75" header="0.3" footer="0.3"/>
  <pageSetup paperSize="9" scale="75" orientation="landscape" r:id="rId1"/>
  <headerFooter>
    <oddHeader>&amp;CEN
Annex XX</oddHeader>
    <oddFooter>&amp;C&amp;P</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086747-AA95-4D11-9BC6-157D60CA906C}">
  <dimension ref="A1:T16"/>
  <sheetViews>
    <sheetView showGridLines="0" zoomScale="90" zoomScaleNormal="90" workbookViewId="0">
      <selection activeCell="M23" sqref="M23"/>
    </sheetView>
  </sheetViews>
  <sheetFormatPr defaultColWidth="9.140625" defaultRowHeight="14.25"/>
  <cols>
    <col min="1" max="1" width="4.7109375" style="44" customWidth="1"/>
    <col min="2" max="2" width="18.28515625" style="44" customWidth="1"/>
    <col min="3" max="3" width="28.42578125" style="44" customWidth="1"/>
    <col min="4" max="18" width="14.42578125" style="44" customWidth="1"/>
    <col min="19" max="19" width="5.42578125" style="44" customWidth="1"/>
    <col min="20" max="20" width="15" style="44" customWidth="1"/>
    <col min="21" max="16384" width="9.140625" style="44"/>
  </cols>
  <sheetData>
    <row r="1" spans="1:20" ht="18" customHeight="1">
      <c r="B1" s="1168" t="s">
        <v>1225</v>
      </c>
      <c r="C1" s="1168"/>
      <c r="D1" s="49"/>
      <c r="T1" s="59"/>
    </row>
    <row r="2" spans="1:20" ht="18" customHeight="1">
      <c r="B2" s="79" t="s">
        <v>1040</v>
      </c>
      <c r="C2" s="76"/>
      <c r="D2" s="77"/>
      <c r="E2" s="45"/>
      <c r="F2" s="45"/>
      <c r="G2" s="45"/>
      <c r="T2" s="84" t="s">
        <v>922</v>
      </c>
    </row>
    <row r="3" spans="1:20" ht="18" customHeight="1">
      <c r="B3" s="116" t="s">
        <v>1094</v>
      </c>
      <c r="C3" s="59"/>
      <c r="D3" s="59"/>
      <c r="T3" s="78"/>
    </row>
    <row r="4" spans="1:20" ht="18" customHeight="1"/>
    <row r="5" spans="1:20" s="951" customFormat="1" ht="17.25" customHeight="1">
      <c r="A5" s="133"/>
      <c r="B5" s="948"/>
      <c r="C5" s="948"/>
      <c r="D5" s="949" t="s">
        <v>4</v>
      </c>
      <c r="E5" s="949" t="s">
        <v>5</v>
      </c>
      <c r="F5" s="949" t="s">
        <v>6</v>
      </c>
      <c r="G5" s="949" t="s">
        <v>41</v>
      </c>
      <c r="H5" s="949" t="s">
        <v>42</v>
      </c>
      <c r="I5" s="949" t="s">
        <v>97</v>
      </c>
      <c r="J5" s="949" t="s">
        <v>98</v>
      </c>
      <c r="K5" s="949" t="s">
        <v>99</v>
      </c>
      <c r="L5" s="949" t="s">
        <v>227</v>
      </c>
      <c r="M5" s="949" t="s">
        <v>228</v>
      </c>
      <c r="N5" s="949" t="s">
        <v>229</v>
      </c>
      <c r="O5" s="949" t="s">
        <v>230</v>
      </c>
      <c r="P5" s="949" t="s">
        <v>231</v>
      </c>
      <c r="Q5" s="949" t="s">
        <v>457</v>
      </c>
      <c r="R5" s="949" t="s">
        <v>458</v>
      </c>
      <c r="S5" s="950"/>
    </row>
    <row r="6" spans="1:20" s="953" customFormat="1" ht="24.95" customHeight="1" thickBot="1">
      <c r="A6" s="133"/>
      <c r="B6" s="1169"/>
      <c r="C6" s="1169"/>
      <c r="D6" s="1170" t="s">
        <v>547</v>
      </c>
      <c r="E6" s="1170"/>
      <c r="F6" s="1170"/>
      <c r="G6" s="1170"/>
      <c r="H6" s="1170"/>
      <c r="I6" s="1170"/>
      <c r="J6" s="1170"/>
      <c r="K6" s="1170" t="s">
        <v>923</v>
      </c>
      <c r="L6" s="1170"/>
      <c r="M6" s="1170"/>
      <c r="N6" s="1170"/>
      <c r="O6" s="1170"/>
      <c r="P6" s="1170"/>
      <c r="Q6" s="1170"/>
      <c r="R6" s="952" t="s">
        <v>924</v>
      </c>
      <c r="S6" s="950"/>
    </row>
    <row r="7" spans="1:20" s="953" customFormat="1" ht="20.100000000000001" customHeight="1" thickTop="1">
      <c r="A7" s="133"/>
      <c r="B7" s="1169"/>
      <c r="C7" s="1169"/>
      <c r="D7" s="1171"/>
      <c r="E7" s="1172" t="s">
        <v>925</v>
      </c>
      <c r="F7" s="1172"/>
      <c r="G7" s="1172"/>
      <c r="H7" s="1172" t="s">
        <v>1091</v>
      </c>
      <c r="I7" s="1172"/>
      <c r="J7" s="1172"/>
      <c r="K7" s="1173"/>
      <c r="L7" s="1172" t="s">
        <v>1092</v>
      </c>
      <c r="M7" s="1172"/>
      <c r="N7" s="1172"/>
      <c r="O7" s="1172" t="s">
        <v>1093</v>
      </c>
      <c r="P7" s="1172"/>
      <c r="Q7" s="1172"/>
      <c r="R7" s="1180" t="s">
        <v>926</v>
      </c>
      <c r="S7" s="950"/>
    </row>
    <row r="8" spans="1:20" s="954" customFormat="1" ht="24.95" customHeight="1">
      <c r="A8" s="133"/>
      <c r="B8" s="1169"/>
      <c r="C8" s="1169"/>
      <c r="D8" s="1171"/>
      <c r="E8" s="1177"/>
      <c r="F8" s="1174" t="s">
        <v>927</v>
      </c>
      <c r="G8" s="1174" t="s">
        <v>928</v>
      </c>
      <c r="H8" s="1179"/>
      <c r="I8" s="1174" t="s">
        <v>927</v>
      </c>
      <c r="J8" s="1174" t="s">
        <v>929</v>
      </c>
      <c r="K8" s="1173"/>
      <c r="L8" s="1179"/>
      <c r="M8" s="1174" t="s">
        <v>927</v>
      </c>
      <c r="N8" s="1174" t="s">
        <v>928</v>
      </c>
      <c r="O8" s="1177"/>
      <c r="P8" s="1174" t="s">
        <v>927</v>
      </c>
      <c r="Q8" s="1174" t="s">
        <v>929</v>
      </c>
      <c r="R8" s="1180"/>
      <c r="S8" s="950"/>
    </row>
    <row r="9" spans="1:20" s="954" customFormat="1" ht="66" customHeight="1">
      <c r="A9" s="133"/>
      <c r="B9" s="1169"/>
      <c r="C9" s="1169"/>
      <c r="D9" s="1171"/>
      <c r="E9" s="1177"/>
      <c r="F9" s="1174"/>
      <c r="G9" s="1174"/>
      <c r="H9" s="1179"/>
      <c r="I9" s="1174"/>
      <c r="J9" s="1174"/>
      <c r="K9" s="1173"/>
      <c r="L9" s="1179"/>
      <c r="M9" s="1174"/>
      <c r="N9" s="1174"/>
      <c r="O9" s="1177"/>
      <c r="P9" s="1174"/>
      <c r="Q9" s="1174"/>
      <c r="R9" s="1180"/>
      <c r="S9" s="950"/>
    </row>
    <row r="10" spans="1:20" s="686" customFormat="1" ht="24.95" customHeight="1">
      <c r="B10" s="1178" t="s">
        <v>930</v>
      </c>
      <c r="C10" s="1178"/>
      <c r="D10" s="687">
        <v>0</v>
      </c>
      <c r="E10" s="687">
        <v>0</v>
      </c>
      <c r="F10" s="687">
        <v>0</v>
      </c>
      <c r="G10" s="687">
        <v>0</v>
      </c>
      <c r="H10" s="687">
        <v>0</v>
      </c>
      <c r="I10" s="687">
        <v>0</v>
      </c>
      <c r="J10" s="687">
        <v>0</v>
      </c>
      <c r="K10" s="687">
        <v>0</v>
      </c>
      <c r="L10" s="687">
        <v>0</v>
      </c>
      <c r="M10" s="687">
        <v>0</v>
      </c>
      <c r="N10" s="687">
        <v>0</v>
      </c>
      <c r="O10" s="687">
        <v>0</v>
      </c>
      <c r="P10" s="687">
        <v>0</v>
      </c>
      <c r="Q10" s="687">
        <v>0</v>
      </c>
      <c r="R10" s="687">
        <v>0</v>
      </c>
      <c r="S10" s="685"/>
    </row>
    <row r="11" spans="1:20" s="686" customFormat="1" ht="20.100000000000001" customHeight="1">
      <c r="B11" s="1175" t="s">
        <v>931</v>
      </c>
      <c r="C11" s="1175"/>
      <c r="D11" s="688">
        <v>0</v>
      </c>
      <c r="E11" s="688">
        <v>0</v>
      </c>
      <c r="F11" s="688">
        <v>0</v>
      </c>
      <c r="G11" s="688">
        <v>0</v>
      </c>
      <c r="H11" s="688">
        <v>0</v>
      </c>
      <c r="I11" s="688">
        <v>0</v>
      </c>
      <c r="J11" s="688">
        <v>0</v>
      </c>
      <c r="K11" s="688">
        <v>0</v>
      </c>
      <c r="L11" s="688">
        <v>0</v>
      </c>
      <c r="M11" s="688">
        <v>0</v>
      </c>
      <c r="N11" s="688">
        <v>0</v>
      </c>
      <c r="O11" s="688">
        <v>0</v>
      </c>
      <c r="P11" s="688">
        <v>0</v>
      </c>
      <c r="Q11" s="688">
        <v>0</v>
      </c>
      <c r="R11" s="688">
        <v>0</v>
      </c>
      <c r="S11" s="685"/>
    </row>
    <row r="12" spans="1:20" s="686" customFormat="1" ht="20.100000000000001" customHeight="1">
      <c r="B12" s="1175" t="s">
        <v>932</v>
      </c>
      <c r="C12" s="1175"/>
      <c r="D12" s="688">
        <v>0</v>
      </c>
      <c r="E12" s="688">
        <v>0</v>
      </c>
      <c r="F12" s="688">
        <v>0</v>
      </c>
      <c r="G12" s="688">
        <v>0</v>
      </c>
      <c r="H12" s="688">
        <v>0</v>
      </c>
      <c r="I12" s="688">
        <v>0</v>
      </c>
      <c r="J12" s="688">
        <v>0</v>
      </c>
      <c r="K12" s="688">
        <v>0</v>
      </c>
      <c r="L12" s="688">
        <v>0</v>
      </c>
      <c r="M12" s="688">
        <v>0</v>
      </c>
      <c r="N12" s="688">
        <v>0</v>
      </c>
      <c r="O12" s="688">
        <v>0</v>
      </c>
      <c r="P12" s="688">
        <v>0</v>
      </c>
      <c r="Q12" s="688">
        <v>0</v>
      </c>
      <c r="R12" s="688">
        <v>0</v>
      </c>
      <c r="S12" s="685"/>
    </row>
    <row r="13" spans="1:20" s="686" customFormat="1" ht="20.100000000000001" customHeight="1">
      <c r="B13" s="1175" t="s">
        <v>933</v>
      </c>
      <c r="C13" s="1175"/>
      <c r="D13" s="688">
        <v>0</v>
      </c>
      <c r="E13" s="688">
        <v>0</v>
      </c>
      <c r="F13" s="688">
        <v>0</v>
      </c>
      <c r="G13" s="688">
        <v>0</v>
      </c>
      <c r="H13" s="688">
        <v>0</v>
      </c>
      <c r="I13" s="688">
        <v>0</v>
      </c>
      <c r="J13" s="688">
        <v>0</v>
      </c>
      <c r="K13" s="688">
        <v>0</v>
      </c>
      <c r="L13" s="688">
        <v>0</v>
      </c>
      <c r="M13" s="688">
        <v>0</v>
      </c>
      <c r="N13" s="688">
        <v>0</v>
      </c>
      <c r="O13" s="688">
        <v>0</v>
      </c>
      <c r="P13" s="688">
        <v>0</v>
      </c>
      <c r="Q13" s="688">
        <v>0</v>
      </c>
      <c r="R13" s="688">
        <v>0</v>
      </c>
      <c r="S13" s="685"/>
    </row>
    <row r="14" spans="1:20" s="686" customFormat="1" ht="20.100000000000001" customHeight="1">
      <c r="B14" s="1175" t="s">
        <v>934</v>
      </c>
      <c r="C14" s="1175"/>
      <c r="D14" s="688">
        <v>0</v>
      </c>
      <c r="E14" s="688">
        <v>0</v>
      </c>
      <c r="F14" s="688">
        <v>0</v>
      </c>
      <c r="G14" s="688">
        <v>0</v>
      </c>
      <c r="H14" s="688">
        <v>0</v>
      </c>
      <c r="I14" s="688">
        <v>0</v>
      </c>
      <c r="J14" s="688">
        <v>0</v>
      </c>
      <c r="K14" s="688">
        <v>0</v>
      </c>
      <c r="L14" s="688">
        <v>0</v>
      </c>
      <c r="M14" s="688">
        <v>0</v>
      </c>
      <c r="N14" s="688">
        <v>0</v>
      </c>
      <c r="O14" s="688">
        <v>0</v>
      </c>
      <c r="P14" s="688">
        <v>0</v>
      </c>
      <c r="Q14" s="688">
        <v>0</v>
      </c>
      <c r="R14" s="688">
        <v>0</v>
      </c>
      <c r="S14" s="685"/>
    </row>
    <row r="15" spans="1:20" s="686" customFormat="1" ht="20.100000000000001" customHeight="1" thickBot="1">
      <c r="B15" s="1176" t="s">
        <v>935</v>
      </c>
      <c r="C15" s="1176"/>
      <c r="D15" s="689">
        <v>0</v>
      </c>
      <c r="E15" s="689">
        <v>0</v>
      </c>
      <c r="F15" s="689">
        <v>0</v>
      </c>
      <c r="G15" s="689">
        <v>0</v>
      </c>
      <c r="H15" s="689">
        <v>0</v>
      </c>
      <c r="I15" s="689">
        <v>0</v>
      </c>
      <c r="J15" s="689">
        <v>0</v>
      </c>
      <c r="K15" s="689">
        <v>0</v>
      </c>
      <c r="L15" s="689">
        <v>0</v>
      </c>
      <c r="M15" s="689">
        <v>0</v>
      </c>
      <c r="N15" s="689">
        <v>0</v>
      </c>
      <c r="O15" s="689">
        <v>0</v>
      </c>
      <c r="P15" s="689">
        <v>0</v>
      </c>
      <c r="Q15" s="689">
        <v>0</v>
      </c>
      <c r="R15" s="689">
        <v>0</v>
      </c>
      <c r="S15" s="685"/>
    </row>
    <row r="16" spans="1:20" s="683" customFormat="1" ht="15">
      <c r="B16" s="682"/>
      <c r="C16" s="682"/>
      <c r="D16" s="682"/>
      <c r="E16" s="682"/>
      <c r="F16" s="682"/>
      <c r="G16" s="682"/>
      <c r="H16" s="682"/>
      <c r="I16" s="682"/>
      <c r="J16" s="682"/>
      <c r="K16" s="682"/>
      <c r="L16" s="682"/>
      <c r="M16" s="682"/>
      <c r="N16" s="682"/>
      <c r="O16" s="682"/>
      <c r="P16" s="682"/>
      <c r="Q16" s="682"/>
      <c r="R16" s="682"/>
      <c r="S16" s="682"/>
    </row>
  </sheetData>
  <mergeCells count="29">
    <mergeCell ref="R7:R9"/>
    <mergeCell ref="E8:E9"/>
    <mergeCell ref="F8:F9"/>
    <mergeCell ref="G8:G9"/>
    <mergeCell ref="H8:H9"/>
    <mergeCell ref="I8:I9"/>
    <mergeCell ref="B13:C13"/>
    <mergeCell ref="B14:C14"/>
    <mergeCell ref="B15:C15"/>
    <mergeCell ref="O8:O9"/>
    <mergeCell ref="P8:P9"/>
    <mergeCell ref="B10:C10"/>
    <mergeCell ref="B11:C11"/>
    <mergeCell ref="B12:C12"/>
    <mergeCell ref="J8:J9"/>
    <mergeCell ref="L8:L9"/>
    <mergeCell ref="M8:M9"/>
    <mergeCell ref="N8:N9"/>
    <mergeCell ref="B1:C1"/>
    <mergeCell ref="B6:C9"/>
    <mergeCell ref="D6:J6"/>
    <mergeCell ref="K6:Q6"/>
    <mergeCell ref="D7:D9"/>
    <mergeCell ref="E7:G7"/>
    <mergeCell ref="H7:J7"/>
    <mergeCell ref="K7:K9"/>
    <mergeCell ref="L7:N7"/>
    <mergeCell ref="O7:Q7"/>
    <mergeCell ref="Q8:Q9"/>
  </mergeCells>
  <hyperlinks>
    <hyperlink ref="T2" location="Índice!A1" display="Voltar ao Índice" xr:uid="{0FCABFED-3BF0-43E8-A272-B562A4666F47}"/>
  </hyperlinks>
  <pageMargins left="0.70866141732283472" right="0.70866141732283472" top="0.74803149606299213" bottom="0.74803149606299213" header="0.31496062992125984" footer="0.31496062992125984"/>
  <pageSetup paperSize="9" orientation="portrait" horizontalDpi="90" verticalDpi="90" r:id="rId1"/>
  <headerFooter scaleWithDoc="0"/>
  <legacyDrawingHF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4B3367-2FA6-49D3-A051-BCB0106E914C}">
  <dimension ref="B1:L28"/>
  <sheetViews>
    <sheetView showGridLines="0" zoomScale="90" zoomScaleNormal="90" workbookViewId="0">
      <selection activeCell="B2" sqref="B2"/>
    </sheetView>
  </sheetViews>
  <sheetFormatPr defaultColWidth="9.140625" defaultRowHeight="11.25"/>
  <cols>
    <col min="1" max="1" width="4.7109375" style="46" customWidth="1"/>
    <col min="2" max="2" width="57.5703125" style="46" customWidth="1"/>
    <col min="3" max="11" width="12.7109375" style="46" customWidth="1"/>
    <col min="12" max="12" width="13.85546875" style="46" customWidth="1"/>
    <col min="13" max="16384" width="9.140625" style="46"/>
  </cols>
  <sheetData>
    <row r="1" spans="2:12" ht="18" customHeight="1">
      <c r="B1" s="1168" t="s">
        <v>1403</v>
      </c>
      <c r="C1" s="1168"/>
      <c r="D1" s="49" t="s">
        <v>921</v>
      </c>
      <c r="E1" s="44"/>
      <c r="F1" s="44"/>
      <c r="G1" s="44"/>
      <c r="H1" s="47"/>
      <c r="L1" s="84" t="s">
        <v>922</v>
      </c>
    </row>
    <row r="2" spans="2:12" ht="18" customHeight="1">
      <c r="B2" s="79" t="s">
        <v>937</v>
      </c>
      <c r="C2" s="76"/>
      <c r="D2" s="50"/>
      <c r="E2" s="45"/>
      <c r="F2" s="45"/>
      <c r="G2" s="45"/>
      <c r="H2" s="47"/>
      <c r="L2" s="78"/>
    </row>
    <row r="3" spans="2:12" ht="18" customHeight="1">
      <c r="B3" s="116" t="s">
        <v>1094</v>
      </c>
      <c r="C3" s="51"/>
      <c r="D3" s="51"/>
      <c r="E3" s="47"/>
      <c r="F3" s="47"/>
      <c r="G3" s="47"/>
      <c r="H3" s="47"/>
    </row>
    <row r="4" spans="2:12" ht="18" customHeight="1">
      <c r="B4" s="116"/>
      <c r="C4" s="51"/>
      <c r="D4" s="51"/>
      <c r="E4" s="47"/>
      <c r="F4" s="47"/>
      <c r="G4" s="47"/>
      <c r="H4" s="47"/>
    </row>
    <row r="5" spans="2:12" s="691" customFormat="1" ht="20.100000000000001" customHeight="1">
      <c r="B5" s="690"/>
      <c r="C5" s="684" t="s">
        <v>4</v>
      </c>
      <c r="D5" s="684" t="s">
        <v>5</v>
      </c>
      <c r="E5" s="684" t="s">
        <v>6</v>
      </c>
      <c r="F5" s="684" t="s">
        <v>41</v>
      </c>
      <c r="G5" s="684" t="s">
        <v>42</v>
      </c>
      <c r="H5" s="684" t="s">
        <v>97</v>
      </c>
      <c r="I5" s="684" t="s">
        <v>98</v>
      </c>
      <c r="J5" s="684" t="s">
        <v>99</v>
      </c>
      <c r="K5" s="684" t="s">
        <v>227</v>
      </c>
    </row>
    <row r="6" spans="2:12" s="691" customFormat="1" ht="20.100000000000001" customHeight="1">
      <c r="B6" s="1185"/>
      <c r="C6" s="1186" t="s">
        <v>651</v>
      </c>
      <c r="D6" s="1188" t="s">
        <v>547</v>
      </c>
      <c r="E6" s="1188"/>
      <c r="F6" s="1188"/>
      <c r="G6" s="1188"/>
      <c r="H6" s="1188"/>
      <c r="I6" s="1188"/>
      <c r="J6" s="1188"/>
      <c r="K6" s="1188"/>
    </row>
    <row r="7" spans="2:12" s="691" customFormat="1" ht="20.100000000000001" customHeight="1">
      <c r="B7" s="1185"/>
      <c r="C7" s="1187"/>
      <c r="D7" s="1183"/>
      <c r="E7" s="1189" t="s">
        <v>938</v>
      </c>
      <c r="F7" s="1189" t="s">
        <v>1095</v>
      </c>
      <c r="G7" s="1188" t="s">
        <v>939</v>
      </c>
      <c r="H7" s="1188"/>
      <c r="I7" s="1188"/>
      <c r="J7" s="1188"/>
      <c r="K7" s="1188"/>
    </row>
    <row r="8" spans="2:12" s="691" customFormat="1" ht="20.100000000000001" customHeight="1">
      <c r="B8" s="1185"/>
      <c r="C8" s="1187"/>
      <c r="D8" s="1183"/>
      <c r="E8" s="1181"/>
      <c r="F8" s="1181"/>
      <c r="G8" s="1183" t="s">
        <v>940</v>
      </c>
      <c r="H8" s="1181" t="s">
        <v>941</v>
      </c>
      <c r="I8" s="1181" t="s">
        <v>942</v>
      </c>
      <c r="J8" s="1181" t="s">
        <v>943</v>
      </c>
      <c r="K8" s="1183" t="s">
        <v>944</v>
      </c>
    </row>
    <row r="9" spans="2:12" s="691" customFormat="1" ht="20.100000000000001" customHeight="1" thickBot="1">
      <c r="B9" s="1185"/>
      <c r="C9" s="1187"/>
      <c r="D9" s="1183"/>
      <c r="E9" s="1182"/>
      <c r="F9" s="1182"/>
      <c r="G9" s="1184"/>
      <c r="H9" s="1182"/>
      <c r="I9" s="1182"/>
      <c r="J9" s="1182"/>
      <c r="K9" s="1184"/>
      <c r="L9" s="690"/>
    </row>
    <row r="10" spans="2:12" s="691" customFormat="1" ht="20.100000000000001" customHeight="1">
      <c r="B10" s="697" t="s">
        <v>945</v>
      </c>
      <c r="C10" s="698">
        <v>128416</v>
      </c>
      <c r="D10" s="698">
        <v>9920011.5276551135</v>
      </c>
      <c r="E10" s="881"/>
      <c r="F10" s="881"/>
      <c r="G10" s="881"/>
      <c r="H10" s="881"/>
      <c r="I10" s="881"/>
      <c r="J10" s="881"/>
      <c r="K10" s="881"/>
      <c r="L10" s="693"/>
    </row>
    <row r="11" spans="2:12" s="691" customFormat="1" ht="20.100000000000001" customHeight="1">
      <c r="B11" s="695" t="s">
        <v>946</v>
      </c>
      <c r="C11" s="688">
        <v>128182</v>
      </c>
      <c r="D11" s="688">
        <v>9811955.3496951126</v>
      </c>
      <c r="E11" s="688">
        <v>7961155.4168689866</v>
      </c>
      <c r="F11" s="688">
        <v>9811955.3496951796</v>
      </c>
      <c r="G11" s="688">
        <v>0</v>
      </c>
      <c r="H11" s="688">
        <v>0</v>
      </c>
      <c r="I11" s="688">
        <v>0</v>
      </c>
      <c r="J11" s="688">
        <v>0</v>
      </c>
      <c r="K11" s="688">
        <v>0</v>
      </c>
      <c r="L11" s="693"/>
    </row>
    <row r="12" spans="2:12" s="691" customFormat="1" ht="20.100000000000001" customHeight="1">
      <c r="B12" s="695" t="s">
        <v>947</v>
      </c>
      <c r="C12" s="882"/>
      <c r="D12" s="688">
        <v>4782967.1753104255</v>
      </c>
      <c r="E12" s="688">
        <v>3127834.1745707779</v>
      </c>
      <c r="F12" s="688">
        <v>4782967.1753104255</v>
      </c>
      <c r="G12" s="688">
        <v>0</v>
      </c>
      <c r="H12" s="688">
        <v>0</v>
      </c>
      <c r="I12" s="688">
        <v>0</v>
      </c>
      <c r="J12" s="688">
        <v>0</v>
      </c>
      <c r="K12" s="688">
        <v>0</v>
      </c>
      <c r="L12" s="693"/>
    </row>
    <row r="13" spans="2:12" s="691" customFormat="1" ht="20.100000000000001" customHeight="1">
      <c r="B13" s="695" t="s">
        <v>948</v>
      </c>
      <c r="C13" s="882"/>
      <c r="D13" s="688">
        <v>4212439.6157181524</v>
      </c>
      <c r="E13" s="688">
        <v>3070799.5717222886</v>
      </c>
      <c r="F13" s="688">
        <v>4212439.6157181524</v>
      </c>
      <c r="G13" s="688">
        <v>0</v>
      </c>
      <c r="H13" s="688">
        <v>0</v>
      </c>
      <c r="I13" s="688">
        <v>0</v>
      </c>
      <c r="J13" s="688">
        <v>0</v>
      </c>
      <c r="K13" s="688">
        <v>0</v>
      </c>
      <c r="L13" s="693"/>
    </row>
    <row r="14" spans="2:12" s="691" customFormat="1" ht="20.100000000000001" customHeight="1">
      <c r="B14" s="695" t="s">
        <v>949</v>
      </c>
      <c r="C14" s="882"/>
      <c r="D14" s="688">
        <v>4945577.4770146534</v>
      </c>
      <c r="E14" s="688">
        <v>4749910.544928113</v>
      </c>
      <c r="F14" s="688">
        <v>4945577.4770146534</v>
      </c>
      <c r="G14" s="688">
        <v>0</v>
      </c>
      <c r="H14" s="688">
        <v>0</v>
      </c>
      <c r="I14" s="688">
        <v>0</v>
      </c>
      <c r="J14" s="688">
        <v>0</v>
      </c>
      <c r="K14" s="688">
        <v>0</v>
      </c>
      <c r="L14" s="693"/>
    </row>
    <row r="15" spans="2:12" s="691" customFormat="1" ht="20.100000000000001" customHeight="1">
      <c r="B15" s="695" t="s">
        <v>950</v>
      </c>
      <c r="C15" s="882"/>
      <c r="D15" s="688">
        <v>4477606.5871919179</v>
      </c>
      <c r="E15" s="688">
        <v>4390921.8671881147</v>
      </c>
      <c r="F15" s="688">
        <v>4477606.5871919179</v>
      </c>
      <c r="G15" s="688">
        <v>0</v>
      </c>
      <c r="H15" s="688">
        <v>0</v>
      </c>
      <c r="I15" s="688">
        <v>0</v>
      </c>
      <c r="J15" s="688">
        <v>0</v>
      </c>
      <c r="K15" s="688">
        <v>0</v>
      </c>
      <c r="L15" s="693"/>
    </row>
    <row r="16" spans="2:12" s="691" customFormat="1" ht="20.100000000000001" customHeight="1" thickBot="1">
      <c r="B16" s="696" t="s">
        <v>951</v>
      </c>
      <c r="C16" s="883"/>
      <c r="D16" s="689">
        <v>1772873.3262738497</v>
      </c>
      <c r="E16" s="689">
        <v>1753467.0086600007</v>
      </c>
      <c r="F16" s="689">
        <v>1772873.3262738497</v>
      </c>
      <c r="G16" s="689">
        <v>0</v>
      </c>
      <c r="H16" s="689">
        <v>0</v>
      </c>
      <c r="I16" s="689">
        <v>0</v>
      </c>
      <c r="J16" s="689">
        <v>0</v>
      </c>
      <c r="K16" s="689">
        <v>0</v>
      </c>
      <c r="L16" s="693"/>
    </row>
    <row r="17" s="692" customFormat="1"/>
    <row r="18" s="692" customFormat="1"/>
    <row r="19" s="692" customFormat="1"/>
    <row r="20" s="80" customFormat="1"/>
    <row r="21" s="80" customFormat="1"/>
    <row r="22" s="80" customFormat="1"/>
    <row r="23" s="80" customFormat="1"/>
    <row r="24" s="80" customFormat="1"/>
    <row r="25" s="80" customFormat="1"/>
    <row r="26" s="80" customFormat="1"/>
    <row r="27" s="80" customFormat="1"/>
    <row r="28" s="80" customFormat="1"/>
  </sheetData>
  <mergeCells count="13">
    <mergeCell ref="I8:I9"/>
    <mergeCell ref="J8:J9"/>
    <mergeCell ref="K8:K9"/>
    <mergeCell ref="B1:C1"/>
    <mergeCell ref="B6:B9"/>
    <mergeCell ref="C6:C9"/>
    <mergeCell ref="D6:K6"/>
    <mergeCell ref="D7:D9"/>
    <mergeCell ref="E7:E9"/>
    <mergeCell ref="F7:F9"/>
    <mergeCell ref="G7:K7"/>
    <mergeCell ref="G8:G9"/>
    <mergeCell ref="H8:H9"/>
  </mergeCells>
  <hyperlinks>
    <hyperlink ref="L1" location="Índice!A1" display="Voltar ao Índice" xr:uid="{77EC24AE-3D80-410B-A109-28143B168725}"/>
  </hyperlinks>
  <pageMargins left="0.7" right="0.7" top="0.75" bottom="0.75" header="0.3" footer="0.3"/>
  <pageSetup paperSize="9" orientation="portrait" verticalDpi="90" r:id="rId1"/>
  <headerFooter scaleWithDoc="0">
    <oddHeader>&amp;R&amp;G</oddHeader>
  </headerFooter>
  <legacyDrawingHF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7F9D40-CBA6-4A07-93F2-A70F7A9CE59C}">
  <sheetPr>
    <pageSetUpPr fitToPage="1"/>
  </sheetPr>
  <dimension ref="B1:H13"/>
  <sheetViews>
    <sheetView showGridLines="0" zoomScale="90" zoomScaleNormal="90" workbookViewId="0">
      <selection activeCell="B1" sqref="B1:C1"/>
    </sheetView>
  </sheetViews>
  <sheetFormatPr defaultColWidth="9.140625" defaultRowHeight="11.25"/>
  <cols>
    <col min="1" max="1" width="4.7109375" style="48" customWidth="1"/>
    <col min="2" max="2" width="59.5703125" style="48" customWidth="1"/>
    <col min="3" max="3" width="24.7109375" style="48" customWidth="1"/>
    <col min="4" max="4" width="20.140625" style="48" customWidth="1"/>
    <col min="5" max="5" width="28.42578125" style="48" customWidth="1"/>
    <col min="6" max="6" width="24.7109375" style="48" customWidth="1"/>
    <col min="7" max="7" width="7.85546875" style="48" customWidth="1"/>
    <col min="8" max="8" width="13.7109375" style="48" customWidth="1"/>
    <col min="9" max="16384" width="9.140625" style="48"/>
  </cols>
  <sheetData>
    <row r="1" spans="2:8" ht="14.25" customHeight="1">
      <c r="B1" s="1168" t="s">
        <v>1226</v>
      </c>
      <c r="C1" s="1168"/>
      <c r="D1" s="49"/>
      <c r="E1" s="44"/>
      <c r="F1" s="44"/>
      <c r="H1" s="84" t="s">
        <v>922</v>
      </c>
    </row>
    <row r="2" spans="2:8" ht="33" customHeight="1">
      <c r="B2" s="1190" t="s">
        <v>953</v>
      </c>
      <c r="C2" s="1191"/>
      <c r="D2" s="1191"/>
      <c r="E2" s="1191"/>
      <c r="F2" s="1191"/>
      <c r="H2" s="78"/>
    </row>
    <row r="3" spans="2:8" ht="20.100000000000001" customHeight="1">
      <c r="B3" s="116" t="s">
        <v>1094</v>
      </c>
      <c r="C3" s="51"/>
      <c r="D3" s="51"/>
      <c r="E3" s="47"/>
      <c r="F3" s="47"/>
    </row>
    <row r="4" spans="2:8" s="701" customFormat="1" ht="20.100000000000001" customHeight="1">
      <c r="B4" s="699"/>
      <c r="C4" s="700" t="s">
        <v>4</v>
      </c>
      <c r="D4" s="700" t="s">
        <v>5</v>
      </c>
      <c r="E4" s="700" t="s">
        <v>6</v>
      </c>
      <c r="F4" s="700" t="s">
        <v>41</v>
      </c>
    </row>
    <row r="5" spans="2:8" s="704" customFormat="1" ht="24.95" customHeight="1">
      <c r="B5" s="703"/>
      <c r="C5" s="841" t="s">
        <v>547</v>
      </c>
      <c r="D5" s="842"/>
      <c r="E5" s="841" t="s">
        <v>1227</v>
      </c>
      <c r="F5" s="841" t="s">
        <v>547</v>
      </c>
    </row>
    <row r="6" spans="2:8" s="704" customFormat="1" ht="24.95" customHeight="1">
      <c r="B6" s="703"/>
      <c r="C6" s="843"/>
      <c r="D6" s="844" t="s">
        <v>954</v>
      </c>
      <c r="E6" s="843" t="s">
        <v>955</v>
      </c>
      <c r="F6" s="843" t="s">
        <v>1097</v>
      </c>
    </row>
    <row r="7" spans="2:8" s="701" customFormat="1" ht="20.100000000000001" customHeight="1">
      <c r="B7" s="694" t="s">
        <v>1096</v>
      </c>
      <c r="C7" s="687">
        <v>2701936.5441833492</v>
      </c>
      <c r="D7" s="687">
        <v>4514.9310480249997</v>
      </c>
      <c r="E7" s="687">
        <v>2014451.5583700002</v>
      </c>
      <c r="F7" s="687">
        <v>21334.424884254</v>
      </c>
    </row>
    <row r="8" spans="2:8" s="701" customFormat="1" ht="20.100000000000001" customHeight="1">
      <c r="B8" s="695" t="s">
        <v>931</v>
      </c>
      <c r="C8" s="688">
        <v>14241.32402</v>
      </c>
      <c r="D8" s="884"/>
      <c r="E8" s="884"/>
      <c r="F8" s="688">
        <v>133.15159999999997</v>
      </c>
    </row>
    <row r="9" spans="2:8" s="701" customFormat="1" ht="20.100000000000001" customHeight="1">
      <c r="B9" s="695" t="s">
        <v>956</v>
      </c>
      <c r="C9" s="688">
        <v>261.05824999999999</v>
      </c>
      <c r="D9" s="884"/>
      <c r="E9" s="884"/>
      <c r="F9" s="688">
        <v>0</v>
      </c>
    </row>
    <row r="10" spans="2:8" s="701" customFormat="1" ht="20.100000000000001" customHeight="1">
      <c r="B10" s="695" t="s">
        <v>933</v>
      </c>
      <c r="C10" s="688">
        <v>2687163.6349133491</v>
      </c>
      <c r="D10" s="688">
        <v>4514.9310480249997</v>
      </c>
      <c r="E10" s="688">
        <v>2001405.5345020001</v>
      </c>
      <c r="F10" s="688">
        <v>21201.273284253999</v>
      </c>
    </row>
    <row r="11" spans="2:8" s="701" customFormat="1" ht="20.100000000000001" customHeight="1">
      <c r="B11" s="695" t="s">
        <v>957</v>
      </c>
      <c r="C11" s="688">
        <v>2368749.0066870018</v>
      </c>
      <c r="D11" s="884"/>
      <c r="E11" s="884"/>
      <c r="F11" s="688">
        <v>16728.130919778003</v>
      </c>
    </row>
    <row r="12" spans="2:8" s="701" customFormat="1" ht="20.100000000000001" customHeight="1" thickBot="1">
      <c r="B12" s="696" t="s">
        <v>958</v>
      </c>
      <c r="C12" s="689">
        <v>79175.55919</v>
      </c>
      <c r="D12" s="885"/>
      <c r="E12" s="885"/>
      <c r="F12" s="689">
        <v>900.52436999999998</v>
      </c>
    </row>
    <row r="13" spans="2:8" s="701" customFormat="1">
      <c r="B13" s="702"/>
      <c r="C13" s="702"/>
    </row>
  </sheetData>
  <mergeCells count="2">
    <mergeCell ref="B1:C1"/>
    <mergeCell ref="B2:F2"/>
  </mergeCells>
  <hyperlinks>
    <hyperlink ref="H1" location="Índice!A1" display="Voltar ao Índice" xr:uid="{6CF01EEC-E959-4D35-B52D-7F3616988732}"/>
  </hyperlinks>
  <printOptions horizontalCentered="1"/>
  <pageMargins left="0.23622047244094491" right="0.23622047244094491" top="0.74803149606299213" bottom="0.74803149606299213" header="0.31496062992125984" footer="0.31496062992125984"/>
  <pageSetup paperSize="9" scale="47" fitToHeight="0" orientation="landscape" cellComments="asDisplayed" r:id="rId1"/>
  <headerFooter scaleWithDoc="0" alignWithMargins="0">
    <oddHeader>&amp;CEN
ANNEX IV&amp;R&amp;G</oddHeader>
    <oddFooter>&amp;C&amp;P</oddFooter>
  </headerFooter>
  <legacyDrawingHF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F349F7-4E8D-4029-8015-5E33F137218B}">
  <dimension ref="B1:L22"/>
  <sheetViews>
    <sheetView showGridLines="0" showZeros="0" zoomScale="90" zoomScaleNormal="90" workbookViewId="0">
      <selection activeCell="M23" sqref="M23"/>
    </sheetView>
  </sheetViews>
  <sheetFormatPr defaultColWidth="9.140625" defaultRowHeight="15" customHeight="1"/>
  <cols>
    <col min="1" max="1" width="4.7109375" style="55" customWidth="1"/>
    <col min="2" max="2" width="45.42578125" style="55" customWidth="1"/>
    <col min="3" max="6" width="17.42578125" style="55" customWidth="1"/>
    <col min="7" max="7" width="10.85546875" style="55" customWidth="1"/>
    <col min="8" max="8" width="13.5703125" style="55" customWidth="1"/>
    <col min="9" max="9" width="12.7109375" style="56" customWidth="1"/>
    <col min="10" max="16384" width="9.140625" style="55"/>
  </cols>
  <sheetData>
    <row r="1" spans="2:12" ht="15" customHeight="1">
      <c r="B1" s="1192" t="s">
        <v>959</v>
      </c>
      <c r="C1" s="1192"/>
      <c r="D1" s="1192"/>
      <c r="E1" s="1192"/>
      <c r="F1" s="54"/>
      <c r="G1" s="54"/>
    </row>
    <row r="2" spans="2:12" ht="13.5" customHeight="1">
      <c r="B2" s="116" t="s">
        <v>1094</v>
      </c>
      <c r="C2" s="53"/>
      <c r="D2" s="53"/>
      <c r="E2" s="53"/>
      <c r="F2" s="54"/>
      <c r="G2" s="54"/>
    </row>
    <row r="3" spans="2:12" ht="15" customHeight="1">
      <c r="B3" s="57"/>
      <c r="C3" s="58"/>
      <c r="D3" s="58"/>
      <c r="H3" s="84" t="s">
        <v>922</v>
      </c>
      <c r="I3" s="55"/>
    </row>
    <row r="4" spans="2:12" s="707" customFormat="1" ht="20.100000000000001" customHeight="1">
      <c r="B4" s="709"/>
      <c r="C4" s="1193" t="s">
        <v>960</v>
      </c>
      <c r="D4" s="1193"/>
      <c r="E4" s="1193" t="s">
        <v>961</v>
      </c>
      <c r="F4" s="1193"/>
      <c r="G4" s="92"/>
      <c r="H4" s="705"/>
      <c r="I4" s="706"/>
    </row>
    <row r="5" spans="2:12" s="705" customFormat="1" ht="20.100000000000001" customHeight="1">
      <c r="B5" s="710"/>
      <c r="C5" s="720" t="s">
        <v>1357</v>
      </c>
      <c r="D5" s="720" t="s">
        <v>1358</v>
      </c>
      <c r="E5" s="720" t="s">
        <v>1357</v>
      </c>
      <c r="F5" s="720" t="s">
        <v>1358</v>
      </c>
      <c r="G5" s="93"/>
      <c r="I5" s="706"/>
    </row>
    <row r="6" spans="2:12" s="648" customFormat="1" ht="20.100000000000001" customHeight="1" thickBot="1">
      <c r="B6" s="669" t="s">
        <v>962</v>
      </c>
      <c r="C6" s="669"/>
      <c r="D6" s="669"/>
      <c r="E6" s="669"/>
      <c r="F6" s="669"/>
      <c r="G6" s="93"/>
      <c r="H6" s="705"/>
    </row>
    <row r="7" spans="2:12" s="707" customFormat="1" ht="20.100000000000001" customHeight="1">
      <c r="B7" s="712" t="s">
        <v>963</v>
      </c>
      <c r="C7" s="716">
        <v>5728169.1349694151</v>
      </c>
      <c r="D7" s="716">
        <v>5884052.512188063</v>
      </c>
      <c r="E7" s="716">
        <v>5827638.5960804308</v>
      </c>
      <c r="F7" s="716">
        <v>5882041.1298796497</v>
      </c>
      <c r="G7" s="94"/>
      <c r="H7" s="708"/>
      <c r="I7" s="708"/>
      <c r="J7" s="708"/>
      <c r="K7" s="708"/>
      <c r="L7" s="708"/>
    </row>
    <row r="8" spans="2:12" s="707" customFormat="1" ht="20.100000000000001" customHeight="1">
      <c r="B8" s="713" t="s">
        <v>964</v>
      </c>
      <c r="C8" s="717">
        <v>5220986.8323157476</v>
      </c>
      <c r="D8" s="717">
        <v>5375123.2975630676</v>
      </c>
      <c r="E8" s="717">
        <v>5320199.7190139601</v>
      </c>
      <c r="F8" s="717">
        <v>5372775.0465835771</v>
      </c>
      <c r="G8" s="94"/>
      <c r="H8" s="708"/>
      <c r="I8" s="708"/>
      <c r="J8" s="708"/>
      <c r="K8" s="708"/>
      <c r="L8" s="708"/>
    </row>
    <row r="9" spans="2:12" s="707" customFormat="1" ht="20.100000000000001" customHeight="1">
      <c r="B9" s="713" t="s">
        <v>965</v>
      </c>
      <c r="C9" s="717">
        <v>1331567.8694849988</v>
      </c>
      <c r="D9" s="717">
        <v>1363287.9431896869</v>
      </c>
      <c r="E9" s="717">
        <v>1318731.5514039143</v>
      </c>
      <c r="F9" s="717">
        <v>1330758.3688299656</v>
      </c>
      <c r="G9" s="94"/>
      <c r="H9" s="708"/>
      <c r="I9" s="708"/>
      <c r="J9" s="708"/>
      <c r="K9" s="708"/>
      <c r="L9" s="708"/>
    </row>
    <row r="10" spans="2:12" s="707" customFormat="1" ht="20.100000000000001" customHeight="1">
      <c r="B10" s="719" t="s">
        <v>966</v>
      </c>
      <c r="C10" s="721">
        <v>7059737.0044544134</v>
      </c>
      <c r="D10" s="721">
        <v>7247340.4553777492</v>
      </c>
      <c r="E10" s="721">
        <v>7146370.1474843454</v>
      </c>
      <c r="F10" s="721">
        <v>7212799.4987096153</v>
      </c>
      <c r="G10" s="95"/>
      <c r="H10" s="708"/>
      <c r="I10" s="708"/>
      <c r="J10" s="708"/>
      <c r="K10" s="708"/>
      <c r="L10" s="708"/>
    </row>
    <row r="11" spans="2:12" s="648" customFormat="1" ht="20.100000000000001" customHeight="1" thickBot="1">
      <c r="B11" s="669" t="s">
        <v>618</v>
      </c>
      <c r="C11" s="669">
        <v>0</v>
      </c>
      <c r="D11" s="669">
        <v>0</v>
      </c>
      <c r="E11" s="669">
        <v>0</v>
      </c>
      <c r="F11" s="669">
        <v>0</v>
      </c>
      <c r="G11" s="93"/>
      <c r="H11" s="705"/>
    </row>
    <row r="12" spans="2:12" s="707" customFormat="1" ht="20.100000000000001" customHeight="1">
      <c r="B12" s="712" t="s">
        <v>967</v>
      </c>
      <c r="C12" s="716">
        <v>38953240.987051003</v>
      </c>
      <c r="D12" s="716">
        <v>39740415.685118452</v>
      </c>
      <c r="E12" s="716">
        <v>39030185.26521159</v>
      </c>
      <c r="F12" s="716">
        <v>39810328.714017913</v>
      </c>
      <c r="G12" s="94"/>
      <c r="H12" s="708"/>
      <c r="I12" s="708"/>
      <c r="J12" s="708"/>
      <c r="K12" s="708"/>
      <c r="L12" s="708"/>
    </row>
    <row r="13" spans="2:12" s="707" customFormat="1" ht="20.100000000000001" customHeight="1">
      <c r="B13" s="713" t="s">
        <v>968</v>
      </c>
      <c r="C13" s="717">
        <v>3005565.0244174604</v>
      </c>
      <c r="D13" s="717">
        <v>1947366.0119634545</v>
      </c>
      <c r="E13" s="717">
        <v>3005565.0244174604</v>
      </c>
      <c r="F13" s="717">
        <v>1947366.0119634545</v>
      </c>
      <c r="G13" s="94"/>
      <c r="H13" s="708"/>
      <c r="I13" s="708"/>
      <c r="J13" s="708"/>
      <c r="K13" s="708"/>
      <c r="L13" s="708"/>
    </row>
    <row r="14" spans="2:12" s="707" customFormat="1" ht="20.100000000000001" customHeight="1">
      <c r="B14" s="713" t="s">
        <v>101</v>
      </c>
      <c r="C14" s="717">
        <v>4123408.772658261</v>
      </c>
      <c r="D14" s="717">
        <v>4123408.772658261</v>
      </c>
      <c r="E14" s="717">
        <v>4123408.772658261</v>
      </c>
      <c r="F14" s="717">
        <v>4123408.772658261</v>
      </c>
      <c r="G14" s="94"/>
      <c r="H14" s="708"/>
      <c r="I14" s="708"/>
      <c r="J14" s="708"/>
      <c r="K14" s="708"/>
      <c r="L14" s="708"/>
    </row>
    <row r="15" spans="2:12" s="707" customFormat="1" ht="20.100000000000001" customHeight="1">
      <c r="B15" s="713" t="s">
        <v>969</v>
      </c>
      <c r="C15" s="717">
        <v>48558.648622709996</v>
      </c>
      <c r="D15" s="717">
        <v>51425.553780891118</v>
      </c>
      <c r="E15" s="717">
        <v>48558.648622709996</v>
      </c>
      <c r="F15" s="717">
        <v>51425.553780891118</v>
      </c>
      <c r="G15" s="94"/>
      <c r="H15" s="708"/>
      <c r="I15" s="708"/>
      <c r="J15" s="708"/>
      <c r="K15" s="708"/>
      <c r="L15" s="708"/>
    </row>
    <row r="16" spans="2:12" s="707" customFormat="1" ht="20.100000000000001" customHeight="1">
      <c r="B16" s="718" t="s">
        <v>631</v>
      </c>
      <c r="C16" s="721">
        <v>46130773.432749435</v>
      </c>
      <c r="D16" s="721">
        <v>45862616.023521058</v>
      </c>
      <c r="E16" s="721">
        <v>46207717.710910022</v>
      </c>
      <c r="F16" s="721">
        <v>45932529.052420519</v>
      </c>
      <c r="G16" s="95"/>
      <c r="H16" s="708"/>
      <c r="I16" s="708"/>
      <c r="J16" s="708"/>
      <c r="K16" s="708"/>
      <c r="L16" s="708"/>
    </row>
    <row r="17" spans="2:12" s="648" customFormat="1" ht="20.100000000000001" customHeight="1" thickBot="1">
      <c r="B17" s="669" t="s">
        <v>970</v>
      </c>
      <c r="C17" s="669">
        <v>0</v>
      </c>
      <c r="D17" s="669">
        <v>0</v>
      </c>
      <c r="E17" s="669">
        <v>0</v>
      </c>
      <c r="F17" s="669">
        <v>0</v>
      </c>
      <c r="G17" s="93"/>
      <c r="H17" s="705"/>
    </row>
    <row r="18" spans="2:12" s="707" customFormat="1" ht="20.100000000000001" customHeight="1">
      <c r="B18" s="712" t="s">
        <v>971</v>
      </c>
      <c r="C18" s="722">
        <v>0.1131779600428124</v>
      </c>
      <c r="D18" s="722">
        <v>0.11720053855642222</v>
      </c>
      <c r="E18" s="722">
        <v>0.1151366045018453</v>
      </c>
      <c r="F18" s="722">
        <v>0.1169710259248276</v>
      </c>
      <c r="G18" s="96"/>
      <c r="H18" s="708"/>
      <c r="I18" s="708"/>
      <c r="J18" s="708"/>
      <c r="K18" s="708"/>
      <c r="L18" s="708"/>
    </row>
    <row r="19" spans="2:12" s="707" customFormat="1" ht="20.100000000000001" customHeight="1">
      <c r="B19" s="713" t="s">
        <v>972</v>
      </c>
      <c r="C19" s="723">
        <v>0.12417240615573202</v>
      </c>
      <c r="D19" s="723">
        <v>0.12829735898995323</v>
      </c>
      <c r="E19" s="724">
        <v>0.12611829548777903</v>
      </c>
      <c r="F19" s="723">
        <v>0.12805829008820235</v>
      </c>
      <c r="G19" s="97"/>
      <c r="H19" s="708"/>
      <c r="I19" s="708"/>
      <c r="J19" s="708"/>
      <c r="K19" s="708"/>
      <c r="L19" s="708"/>
    </row>
    <row r="20" spans="2:12" s="707" customFormat="1" ht="20.100000000000001" customHeight="1" thickBot="1">
      <c r="B20" s="715" t="s">
        <v>973</v>
      </c>
      <c r="C20" s="725">
        <v>0.15303747323348632</v>
      </c>
      <c r="D20" s="725">
        <v>0.15802283174734047</v>
      </c>
      <c r="E20" s="725">
        <v>0.15465750098704895</v>
      </c>
      <c r="F20" s="725">
        <v>0.15703031484458443</v>
      </c>
      <c r="G20" s="98"/>
      <c r="H20" s="708"/>
      <c r="I20" s="708"/>
      <c r="J20" s="708"/>
      <c r="K20" s="708"/>
      <c r="L20" s="708"/>
    </row>
    <row r="21" spans="2:12" ht="15" customHeight="1">
      <c r="B21" s="1194"/>
      <c r="C21" s="1194"/>
      <c r="D21" s="1194"/>
      <c r="E21" s="1194"/>
      <c r="F21" s="1194"/>
      <c r="G21" s="99"/>
    </row>
    <row r="22" spans="2:12" ht="39.950000000000003" customHeight="1">
      <c r="B22" s="1195"/>
      <c r="C22" s="1195"/>
      <c r="D22" s="1195"/>
      <c r="E22" s="1195"/>
      <c r="F22" s="1195"/>
      <c r="G22" s="100"/>
    </row>
  </sheetData>
  <mergeCells count="5">
    <mergeCell ref="B1:E1"/>
    <mergeCell ref="C4:D4"/>
    <mergeCell ref="E4:F4"/>
    <mergeCell ref="B21:F21"/>
    <mergeCell ref="B22:F22"/>
  </mergeCells>
  <hyperlinks>
    <hyperlink ref="H3" location="Índice!A1" display="Voltar ao Índice" xr:uid="{DC1788FC-ECCB-4824-BCD1-05E3C2DD0856}"/>
  </hyperlinks>
  <pageMargins left="0.7" right="0.7" top="0.75" bottom="0.75" header="0.3" footer="0.3"/>
  <pageSetup paperSize="9"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CB80BF-B934-40E5-BBD7-57E84D057ABE}">
  <dimension ref="B1:G56"/>
  <sheetViews>
    <sheetView showGridLines="0" showZeros="0" zoomScale="90" zoomScaleNormal="90" workbookViewId="0">
      <selection activeCell="P26" sqref="P26"/>
    </sheetView>
  </sheetViews>
  <sheetFormatPr defaultColWidth="9.140625" defaultRowHeight="15" customHeight="1"/>
  <cols>
    <col min="1" max="2" width="4.7109375" style="59" customWidth="1"/>
    <col min="3" max="3" width="61.140625" style="59" customWidth="1"/>
    <col min="4" max="4" width="21.7109375" style="59" customWidth="1"/>
    <col min="5" max="5" width="15.7109375" style="733" customWidth="1"/>
    <col min="6" max="6" width="15" style="59" customWidth="1"/>
    <col min="7" max="16384" width="9.140625" style="59"/>
  </cols>
  <sheetData>
    <row r="1" spans="2:7" ht="15" customHeight="1">
      <c r="B1" s="1196" t="s">
        <v>974</v>
      </c>
      <c r="C1" s="1196"/>
      <c r="D1" s="1196"/>
      <c r="E1" s="732"/>
    </row>
    <row r="2" spans="2:7" ht="20.100000000000001" customHeight="1">
      <c r="B2" s="116" t="s">
        <v>1094</v>
      </c>
      <c r="C2" s="5"/>
      <c r="D2" s="52"/>
      <c r="F2" s="84" t="s">
        <v>922</v>
      </c>
    </row>
    <row r="3" spans="2:7" ht="20.100000000000001" customHeight="1">
      <c r="B3" s="60"/>
      <c r="C3" s="60"/>
      <c r="D3" s="61"/>
      <c r="E3" s="734"/>
    </row>
    <row r="4" spans="2:7" s="710" customFormat="1" ht="20.100000000000001" customHeight="1" thickBot="1">
      <c r="B4" s="727"/>
      <c r="C4" s="727"/>
      <c r="D4" s="738" t="s">
        <v>1357</v>
      </c>
      <c r="E4" s="728"/>
      <c r="F4" s="726"/>
    </row>
    <row r="5" spans="2:7" s="730" customFormat="1" ht="20.100000000000001" customHeight="1">
      <c r="B5" s="742">
        <v>1</v>
      </c>
      <c r="C5" s="743" t="s">
        <v>975</v>
      </c>
      <c r="D5" s="744">
        <v>4725000.0000000009</v>
      </c>
      <c r="E5" s="729"/>
    </row>
    <row r="6" spans="2:7" s="730" customFormat="1" ht="20.100000000000001" customHeight="1">
      <c r="B6" s="745">
        <v>2</v>
      </c>
      <c r="C6" s="713" t="s">
        <v>976</v>
      </c>
      <c r="D6" s="746">
        <v>0</v>
      </c>
      <c r="E6" s="729"/>
    </row>
    <row r="7" spans="2:7" s="730" customFormat="1" ht="20.100000000000001" customHeight="1">
      <c r="B7" s="745">
        <v>3</v>
      </c>
      <c r="C7" s="713" t="s">
        <v>977</v>
      </c>
      <c r="D7" s="746">
        <v>16470.667120000126</v>
      </c>
      <c r="E7" s="729"/>
    </row>
    <row r="8" spans="2:7" s="730" customFormat="1" ht="20.100000000000001" customHeight="1">
      <c r="B8" s="745">
        <v>4</v>
      </c>
      <c r="C8" s="713" t="s">
        <v>978</v>
      </c>
      <c r="D8" s="746">
        <v>0</v>
      </c>
      <c r="E8" s="729"/>
    </row>
    <row r="9" spans="2:7" s="730" customFormat="1" ht="20.100000000000001" customHeight="1">
      <c r="B9" s="745">
        <v>5</v>
      </c>
      <c r="C9" s="713" t="s">
        <v>979</v>
      </c>
      <c r="D9" s="746">
        <v>399999.99999999994</v>
      </c>
      <c r="E9" s="729"/>
    </row>
    <row r="10" spans="2:7" s="730" customFormat="1" ht="20.100000000000001" customHeight="1">
      <c r="B10" s="745">
        <v>6</v>
      </c>
      <c r="C10" s="713" t="s">
        <v>980</v>
      </c>
      <c r="D10" s="746">
        <v>276917.04716999986</v>
      </c>
      <c r="E10" s="729"/>
    </row>
    <row r="11" spans="2:7" s="730" customFormat="1" ht="20.100000000000001" customHeight="1">
      <c r="B11" s="747">
        <v>7</v>
      </c>
      <c r="C11" s="719" t="s">
        <v>981</v>
      </c>
      <c r="D11" s="748">
        <v>74509.045499999105</v>
      </c>
      <c r="E11" s="729"/>
    </row>
    <row r="12" spans="2:7" s="648" customFormat="1" ht="20.100000000000001" customHeight="1" thickBot="1">
      <c r="B12" s="670"/>
      <c r="C12" s="670" t="s">
        <v>982</v>
      </c>
      <c r="D12" s="741">
        <v>5492896.7597900005</v>
      </c>
      <c r="E12" s="165"/>
      <c r="F12" s="93"/>
      <c r="G12" s="705"/>
    </row>
    <row r="13" spans="2:7" s="730" customFormat="1" ht="20.100000000000001" customHeight="1">
      <c r="B13" s="739">
        <v>8</v>
      </c>
      <c r="C13" s="711" t="s">
        <v>983</v>
      </c>
      <c r="D13" s="740">
        <v>771324.59658000001</v>
      </c>
      <c r="E13" s="729"/>
    </row>
    <row r="14" spans="2:7" s="648" customFormat="1" ht="20.100000000000001" customHeight="1" thickBot="1">
      <c r="B14" s="670"/>
      <c r="C14" s="670" t="s">
        <v>984</v>
      </c>
      <c r="D14" s="741">
        <v>6264221.3563700002</v>
      </c>
      <c r="E14" s="165"/>
      <c r="F14" s="93"/>
      <c r="G14" s="705"/>
    </row>
    <row r="15" spans="2:7" s="730" customFormat="1" ht="20.100000000000001" customHeight="1">
      <c r="B15" s="749">
        <v>9</v>
      </c>
      <c r="C15" s="712" t="s">
        <v>985</v>
      </c>
      <c r="D15" s="750">
        <v>-759.48222999999996</v>
      </c>
      <c r="E15" s="729"/>
    </row>
    <row r="16" spans="2:7" s="730" customFormat="1" ht="20.100000000000001" customHeight="1">
      <c r="B16" s="745">
        <v>10</v>
      </c>
      <c r="C16" s="713" t="s">
        <v>986</v>
      </c>
      <c r="D16" s="746">
        <v>0</v>
      </c>
      <c r="E16" s="729"/>
    </row>
    <row r="17" spans="2:7" s="730" customFormat="1" ht="20.100000000000001" customHeight="1">
      <c r="B17" s="745">
        <v>11</v>
      </c>
      <c r="C17" s="713" t="s">
        <v>987</v>
      </c>
      <c r="D17" s="746">
        <v>-399999.99999999994</v>
      </c>
      <c r="E17" s="729"/>
    </row>
    <row r="18" spans="2:7" s="730" customFormat="1" ht="20.100000000000001" customHeight="1">
      <c r="B18" s="745">
        <v>12</v>
      </c>
      <c r="C18" s="713" t="s">
        <v>988</v>
      </c>
      <c r="D18" s="746">
        <v>-17359.918468835294</v>
      </c>
      <c r="E18" s="729"/>
    </row>
    <row r="19" spans="2:7" s="730" customFormat="1" ht="20.100000000000001" customHeight="1">
      <c r="B19" s="745">
        <v>13</v>
      </c>
      <c r="C19" s="713" t="s">
        <v>989</v>
      </c>
      <c r="D19" s="746">
        <v>-332708.74551055144</v>
      </c>
      <c r="E19" s="729"/>
    </row>
    <row r="20" spans="2:7" s="730" customFormat="1" ht="20.100000000000001" customHeight="1">
      <c r="B20" s="745">
        <v>14</v>
      </c>
      <c r="C20" s="713" t="s">
        <v>990</v>
      </c>
      <c r="D20" s="746">
        <v>-193193.49114665369</v>
      </c>
      <c r="E20" s="729"/>
      <c r="F20" s="731"/>
    </row>
    <row r="21" spans="2:7" s="730" customFormat="1" ht="20.100000000000001" customHeight="1">
      <c r="B21" s="745"/>
      <c r="C21" s="745" t="s">
        <v>991</v>
      </c>
      <c r="D21" s="746">
        <v>-41867.860762398923</v>
      </c>
      <c r="E21" s="729"/>
      <c r="F21" s="731"/>
    </row>
    <row r="22" spans="2:7" s="730" customFormat="1" ht="20.100000000000001" customHeight="1">
      <c r="B22" s="745"/>
      <c r="C22" s="745" t="s">
        <v>992</v>
      </c>
      <c r="D22" s="746">
        <v>-82708.025265650591</v>
      </c>
      <c r="E22" s="729"/>
      <c r="F22" s="731"/>
    </row>
    <row r="23" spans="2:7" s="730" customFormat="1" ht="20.100000000000001" customHeight="1">
      <c r="B23" s="745"/>
      <c r="C23" s="745" t="s">
        <v>993</v>
      </c>
      <c r="D23" s="746">
        <v>-188669.61719399999</v>
      </c>
      <c r="E23" s="729"/>
      <c r="F23" s="731"/>
    </row>
    <row r="24" spans="2:7" s="730" customFormat="1" ht="20.100000000000001" customHeight="1">
      <c r="B24" s="747"/>
      <c r="C24" s="747" t="s">
        <v>994</v>
      </c>
      <c r="D24" s="748">
        <v>120052.01207539582</v>
      </c>
      <c r="E24" s="729"/>
      <c r="F24" s="731"/>
    </row>
    <row r="25" spans="2:7" s="648" customFormat="1" ht="20.100000000000001" customHeight="1" thickBot="1">
      <c r="B25" s="670"/>
      <c r="C25" s="670" t="s">
        <v>995</v>
      </c>
      <c r="D25" s="741">
        <v>5320199.7190139601</v>
      </c>
      <c r="E25" s="165"/>
      <c r="F25" s="93"/>
      <c r="G25" s="705"/>
    </row>
    <row r="26" spans="2:7" s="730" customFormat="1" ht="20.100000000000001" customHeight="1">
      <c r="B26" s="749">
        <v>15</v>
      </c>
      <c r="C26" s="712" t="s">
        <v>996</v>
      </c>
      <c r="D26" s="750">
        <v>399999.98</v>
      </c>
      <c r="E26" s="729"/>
    </row>
    <row r="27" spans="2:7" s="730" customFormat="1" ht="20.100000000000001" customHeight="1">
      <c r="B27" s="745">
        <v>16</v>
      </c>
      <c r="C27" s="713" t="s">
        <v>997</v>
      </c>
      <c r="D27" s="746">
        <v>107438.89706647146</v>
      </c>
      <c r="E27" s="729"/>
    </row>
    <row r="28" spans="2:7" s="730" customFormat="1" ht="20.100000000000001" customHeight="1">
      <c r="B28" s="745">
        <v>17</v>
      </c>
      <c r="C28" s="713" t="s">
        <v>998</v>
      </c>
      <c r="D28" s="746">
        <v>0</v>
      </c>
      <c r="E28" s="729"/>
    </row>
    <row r="29" spans="2:7" s="730" customFormat="1" ht="20.100000000000001" customHeight="1">
      <c r="B29" s="745">
        <v>18</v>
      </c>
      <c r="C29" s="713" t="s">
        <v>999</v>
      </c>
      <c r="D29" s="746">
        <v>0</v>
      </c>
      <c r="E29" s="729"/>
    </row>
    <row r="30" spans="2:7" s="730" customFormat="1" ht="20.100000000000001" customHeight="1">
      <c r="B30" s="745"/>
      <c r="C30" s="745" t="s">
        <v>991</v>
      </c>
      <c r="D30" s="746">
        <v>0</v>
      </c>
      <c r="E30" s="729"/>
    </row>
    <row r="31" spans="2:7" s="730" customFormat="1" ht="20.100000000000001" customHeight="1">
      <c r="B31" s="745"/>
      <c r="C31" s="745" t="s">
        <v>1000</v>
      </c>
      <c r="D31" s="746">
        <v>0</v>
      </c>
      <c r="E31" s="729"/>
    </row>
    <row r="32" spans="2:7" s="730" customFormat="1" ht="24.95" customHeight="1">
      <c r="B32" s="751"/>
      <c r="C32" s="751" t="s">
        <v>1001</v>
      </c>
      <c r="D32" s="746">
        <v>0</v>
      </c>
      <c r="E32" s="729"/>
    </row>
    <row r="33" spans="2:7" s="730" customFormat="1" ht="20.100000000000001" customHeight="1">
      <c r="B33" s="752"/>
      <c r="C33" s="752" t="s">
        <v>994</v>
      </c>
      <c r="D33" s="748">
        <v>0</v>
      </c>
      <c r="E33" s="729"/>
    </row>
    <row r="34" spans="2:7" s="648" customFormat="1" ht="20.100000000000001" customHeight="1" thickBot="1">
      <c r="B34" s="670"/>
      <c r="C34" s="670" t="s">
        <v>1002</v>
      </c>
      <c r="D34" s="741">
        <v>5827638.5960804308</v>
      </c>
      <c r="E34" s="165"/>
      <c r="F34" s="93"/>
      <c r="G34" s="705"/>
    </row>
    <row r="35" spans="2:7" s="730" customFormat="1" ht="20.100000000000001" customHeight="1">
      <c r="B35" s="749">
        <v>19</v>
      </c>
      <c r="C35" s="712" t="s">
        <v>996</v>
      </c>
      <c r="D35" s="750">
        <v>1050000</v>
      </c>
      <c r="E35" s="729"/>
    </row>
    <row r="36" spans="2:7" s="730" customFormat="1" ht="20.100000000000001" customHeight="1">
      <c r="B36" s="745">
        <v>20</v>
      </c>
      <c r="C36" s="713" t="s">
        <v>1003</v>
      </c>
      <c r="D36" s="746">
        <v>287532.99306278786</v>
      </c>
      <c r="E36" s="729"/>
    </row>
    <row r="37" spans="2:7" s="730" customFormat="1" ht="20.100000000000001" customHeight="1">
      <c r="B37" s="745">
        <v>21</v>
      </c>
      <c r="C37" s="713" t="s">
        <v>1004</v>
      </c>
      <c r="D37" s="746">
        <v>39998.558341126183</v>
      </c>
      <c r="E37" s="729"/>
    </row>
    <row r="38" spans="2:7" s="730" customFormat="1" ht="20.100000000000001" customHeight="1">
      <c r="B38" s="745">
        <v>22</v>
      </c>
      <c r="C38" s="713" t="s">
        <v>1005</v>
      </c>
      <c r="D38" s="746">
        <v>-58800</v>
      </c>
      <c r="E38" s="729"/>
    </row>
    <row r="39" spans="2:7" s="730" customFormat="1" ht="20.100000000000001" customHeight="1">
      <c r="B39" s="747">
        <v>23</v>
      </c>
      <c r="C39" s="719" t="s">
        <v>1006</v>
      </c>
      <c r="D39" s="748">
        <v>0</v>
      </c>
      <c r="E39" s="729"/>
    </row>
    <row r="40" spans="2:7" s="648" customFormat="1" ht="20.100000000000001" customHeight="1" thickBot="1">
      <c r="B40" s="670"/>
      <c r="C40" s="670" t="s">
        <v>1007</v>
      </c>
      <c r="D40" s="741">
        <v>1318731.5514039141</v>
      </c>
      <c r="E40" s="165"/>
      <c r="F40" s="93"/>
      <c r="G40" s="705"/>
    </row>
    <row r="41" spans="2:7" s="648" customFormat="1" ht="20.100000000000001" customHeight="1" thickBot="1">
      <c r="B41" s="670"/>
      <c r="C41" s="670" t="s">
        <v>1008</v>
      </c>
      <c r="D41" s="741">
        <v>7146370.1474843454</v>
      </c>
      <c r="E41" s="165"/>
      <c r="F41" s="93"/>
      <c r="G41" s="705"/>
    </row>
    <row r="42" spans="2:7" s="62" customFormat="1" ht="15" customHeight="1">
      <c r="B42" s="1197"/>
      <c r="C42" s="1197"/>
      <c r="D42" s="1197"/>
      <c r="E42" s="736"/>
    </row>
    <row r="43" spans="2:7" s="62" customFormat="1" ht="15" customHeight="1">
      <c r="B43" s="1197"/>
      <c r="C43" s="1197"/>
      <c r="D43" s="1197"/>
      <c r="E43" s="735"/>
    </row>
    <row r="44" spans="2:7" s="62" customFormat="1" ht="15" customHeight="1">
      <c r="B44" s="1197"/>
      <c r="C44" s="1197"/>
      <c r="D44" s="1197"/>
      <c r="E44" s="735"/>
    </row>
    <row r="45" spans="2:7" s="62" customFormat="1" ht="15" customHeight="1">
      <c r="B45" s="1197"/>
      <c r="C45" s="1197"/>
      <c r="D45" s="1197"/>
      <c r="E45" s="737"/>
    </row>
    <row r="46" spans="2:7" s="62" customFormat="1" ht="15" customHeight="1">
      <c r="B46" s="1197"/>
      <c r="C46" s="1197"/>
      <c r="D46" s="1197"/>
      <c r="E46" s="737"/>
    </row>
    <row r="47" spans="2:7" s="62" customFormat="1" ht="15" customHeight="1">
      <c r="B47" s="1197"/>
      <c r="C47" s="1197"/>
      <c r="D47" s="1197"/>
      <c r="E47" s="737"/>
    </row>
    <row r="48" spans="2:7" s="62" customFormat="1" ht="15" customHeight="1">
      <c r="B48" s="1197"/>
      <c r="C48" s="1197"/>
      <c r="D48" s="1197"/>
      <c r="E48" s="737"/>
    </row>
    <row r="49" spans="2:5" s="62" customFormat="1" ht="15" customHeight="1">
      <c r="B49" s="1197"/>
      <c r="C49" s="1197"/>
      <c r="D49" s="1197"/>
      <c r="E49" s="737"/>
    </row>
    <row r="50" spans="2:5" s="62" customFormat="1" ht="15" customHeight="1">
      <c r="E50" s="737"/>
    </row>
    <row r="51" spans="2:5" s="62" customFormat="1" ht="15" customHeight="1">
      <c r="E51" s="737"/>
    </row>
    <row r="52" spans="2:5" s="62" customFormat="1" ht="15" customHeight="1">
      <c r="E52" s="737"/>
    </row>
    <row r="53" spans="2:5" s="62" customFormat="1" ht="15" customHeight="1">
      <c r="E53" s="737"/>
    </row>
    <row r="54" spans="2:5" s="62" customFormat="1" ht="15" customHeight="1">
      <c r="E54" s="737"/>
    </row>
    <row r="55" spans="2:5" s="62" customFormat="1" ht="15" customHeight="1">
      <c r="E55" s="737"/>
    </row>
    <row r="56" spans="2:5" s="62" customFormat="1" ht="15" customHeight="1">
      <c r="E56" s="737"/>
    </row>
  </sheetData>
  <mergeCells count="9">
    <mergeCell ref="B1:D1"/>
    <mergeCell ref="B48:D48"/>
    <mergeCell ref="B49:D49"/>
    <mergeCell ref="B42:D42"/>
    <mergeCell ref="B43:D43"/>
    <mergeCell ref="B44:D44"/>
    <mergeCell ref="B45:D45"/>
    <mergeCell ref="B46:D46"/>
    <mergeCell ref="B47:D47"/>
  </mergeCells>
  <hyperlinks>
    <hyperlink ref="F2" location="Índice!A1" display="Voltar ao Índice" xr:uid="{9CD235D5-F44C-4D33-912A-1326F4F42DEF}"/>
  </hyperlinks>
  <pageMargins left="0.7" right="0.7" top="0.75" bottom="0.75" header="0.3" footer="0.3"/>
  <pageSetup paperSize="9"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C4FCC0-BDB9-4AEE-B57F-4132C20102F1}">
  <dimension ref="B1:N55"/>
  <sheetViews>
    <sheetView showGridLines="0" zoomScale="90" zoomScaleNormal="90" workbookViewId="0">
      <selection activeCell="J2" sqref="J2"/>
    </sheetView>
  </sheetViews>
  <sheetFormatPr defaultColWidth="9.140625" defaultRowHeight="11.25"/>
  <cols>
    <col min="1" max="2" width="4.7109375" style="51" customWidth="1"/>
    <col min="3" max="3" width="113.140625" style="51" customWidth="1"/>
    <col min="4" max="8" width="16.28515625" style="51" customWidth="1"/>
    <col min="9" max="9" width="10.7109375" style="51" customWidth="1"/>
    <col min="10" max="10" width="15.85546875" style="51" customWidth="1"/>
    <col min="11" max="16384" width="9.140625" style="51"/>
  </cols>
  <sheetData>
    <row r="1" spans="2:14" ht="15" customHeight="1">
      <c r="B1" s="1198" t="s">
        <v>1009</v>
      </c>
      <c r="C1" s="1198"/>
      <c r="D1" s="66"/>
      <c r="E1" s="66"/>
      <c r="F1" s="66"/>
      <c r="G1" s="66"/>
      <c r="H1" s="66"/>
      <c r="I1" s="66"/>
      <c r="J1" s="59"/>
    </row>
    <row r="2" spans="2:14" ht="15" customHeight="1">
      <c r="B2" s="116" t="s">
        <v>1094</v>
      </c>
      <c r="C2" s="67"/>
      <c r="D2" s="67"/>
      <c r="E2" s="67"/>
      <c r="F2" s="67"/>
      <c r="G2" s="67"/>
      <c r="H2" s="67"/>
      <c r="I2" s="68"/>
      <c r="J2" s="84" t="s">
        <v>922</v>
      </c>
    </row>
    <row r="3" spans="2:14" s="758" customFormat="1" ht="15" customHeight="1">
      <c r="B3" s="756"/>
      <c r="C3" s="756"/>
      <c r="D3" s="756"/>
      <c r="E3" s="756"/>
      <c r="F3" s="756"/>
      <c r="G3" s="756"/>
      <c r="H3" s="757"/>
    </row>
    <row r="4" spans="2:14" s="755" customFormat="1" ht="20.100000000000001" customHeight="1">
      <c r="B4" s="753"/>
      <c r="C4" s="754"/>
      <c r="D4" s="897" t="s">
        <v>1357</v>
      </c>
      <c r="E4" s="898" t="s">
        <v>1148</v>
      </c>
      <c r="F4" s="759" t="s">
        <v>1359</v>
      </c>
      <c r="G4" s="759" t="s">
        <v>1360</v>
      </c>
      <c r="H4" s="760" t="s">
        <v>1147</v>
      </c>
      <c r="I4" s="761"/>
      <c r="J4" s="1199"/>
    </row>
    <row r="5" spans="2:14" s="758" customFormat="1" ht="24" customHeight="1" thickBot="1">
      <c r="B5" s="767" t="s">
        <v>1010</v>
      </c>
      <c r="C5" s="764"/>
      <c r="D5" s="765"/>
      <c r="E5" s="766"/>
      <c r="F5" s="766"/>
      <c r="G5" s="766"/>
      <c r="H5" s="766"/>
      <c r="I5" s="761"/>
      <c r="J5" s="1199"/>
    </row>
    <row r="6" spans="2:14" s="758" customFormat="1" ht="24.95" customHeight="1">
      <c r="B6" s="749">
        <v>1</v>
      </c>
      <c r="C6" s="770" t="s">
        <v>1011</v>
      </c>
      <c r="D6" s="771">
        <v>5320199.7190139601</v>
      </c>
      <c r="E6" s="772">
        <v>5164655.9065032424</v>
      </c>
      <c r="F6" s="772">
        <v>5372775.0465835771</v>
      </c>
      <c r="G6" s="772">
        <v>5488072.8245904474</v>
      </c>
      <c r="H6" s="772">
        <v>5527099.8576317774</v>
      </c>
      <c r="I6" s="768"/>
      <c r="J6" s="769"/>
      <c r="K6" s="769"/>
      <c r="L6" s="769"/>
      <c r="M6" s="769"/>
      <c r="N6" s="769"/>
    </row>
    <row r="7" spans="2:14" s="758" customFormat="1" ht="24.95" customHeight="1">
      <c r="B7" s="745">
        <v>2</v>
      </c>
      <c r="C7" s="773" t="s">
        <v>1012</v>
      </c>
      <c r="D7" s="774">
        <v>5288736.1743575837</v>
      </c>
      <c r="E7" s="775">
        <v>5141049.4523874335</v>
      </c>
      <c r="F7" s="775">
        <v>5293951.3622447858</v>
      </c>
      <c r="G7" s="775">
        <v>5460841.3887984473</v>
      </c>
      <c r="H7" s="775">
        <v>5490611.7690163199</v>
      </c>
      <c r="I7" s="768"/>
      <c r="J7" s="769"/>
      <c r="K7" s="769"/>
      <c r="L7" s="769"/>
      <c r="M7" s="769"/>
      <c r="N7" s="769"/>
    </row>
    <row r="8" spans="2:14" s="758" customFormat="1" ht="24.95" customHeight="1">
      <c r="B8" s="745" t="s">
        <v>222</v>
      </c>
      <c r="C8" s="773" t="s">
        <v>1013</v>
      </c>
      <c r="D8" s="774">
        <v>5176088.5488240039</v>
      </c>
      <c r="E8" s="775">
        <v>0</v>
      </c>
      <c r="F8" s="775">
        <v>0</v>
      </c>
      <c r="G8" s="775">
        <v>0</v>
      </c>
      <c r="H8" s="775">
        <v>0</v>
      </c>
      <c r="I8" s="768"/>
      <c r="J8" s="769"/>
      <c r="K8" s="769"/>
      <c r="L8" s="769"/>
      <c r="M8" s="769"/>
      <c r="N8" s="769"/>
    </row>
    <row r="9" spans="2:14" s="758" customFormat="1" ht="24.95" customHeight="1">
      <c r="B9" s="745">
        <v>3</v>
      </c>
      <c r="C9" s="773" t="s">
        <v>196</v>
      </c>
      <c r="D9" s="774">
        <v>5827638.5960804308</v>
      </c>
      <c r="E9" s="775">
        <v>5671627.815943121</v>
      </c>
      <c r="F9" s="775">
        <v>5882041.1298796497</v>
      </c>
      <c r="G9" s="775">
        <v>6020713.2185464911</v>
      </c>
      <c r="H9" s="775">
        <v>6062830.2899800418</v>
      </c>
      <c r="I9" s="768"/>
      <c r="J9" s="769"/>
      <c r="K9" s="769"/>
      <c r="L9" s="769"/>
      <c r="M9" s="769"/>
      <c r="N9" s="769"/>
    </row>
    <row r="10" spans="2:14" s="758" customFormat="1" ht="24.95" customHeight="1">
      <c r="B10" s="745">
        <v>4</v>
      </c>
      <c r="C10" s="773" t="s">
        <v>1014</v>
      </c>
      <c r="D10" s="774">
        <v>5796175.0514240554</v>
      </c>
      <c r="E10" s="775">
        <v>5647841.4007228175</v>
      </c>
      <c r="F10" s="775">
        <v>5803217.4455408584</v>
      </c>
      <c r="G10" s="775">
        <v>5993416.1673904276</v>
      </c>
      <c r="H10" s="775">
        <v>6026020.3814362045</v>
      </c>
      <c r="I10" s="768"/>
      <c r="J10" s="769"/>
      <c r="K10" s="769"/>
      <c r="L10" s="769"/>
      <c r="M10" s="769"/>
      <c r="N10" s="769"/>
    </row>
    <row r="11" spans="2:14" s="758" customFormat="1" ht="24.95" customHeight="1">
      <c r="B11" s="745" t="s">
        <v>1015</v>
      </c>
      <c r="C11" s="773" t="s">
        <v>1016</v>
      </c>
      <c r="D11" s="774">
        <v>5683527.4258904755</v>
      </c>
      <c r="E11" s="775">
        <v>0</v>
      </c>
      <c r="F11" s="775">
        <v>0</v>
      </c>
      <c r="G11" s="775">
        <v>0</v>
      </c>
      <c r="H11" s="775">
        <v>0</v>
      </c>
      <c r="I11" s="768"/>
      <c r="J11" s="769"/>
      <c r="K11" s="769"/>
      <c r="L11" s="769"/>
      <c r="M11" s="769"/>
      <c r="N11" s="769"/>
    </row>
    <row r="12" spans="2:14" s="758" customFormat="1" ht="24.95" customHeight="1">
      <c r="B12" s="745">
        <v>5</v>
      </c>
      <c r="C12" s="773" t="s">
        <v>966</v>
      </c>
      <c r="D12" s="774">
        <v>7146370.1474843454</v>
      </c>
      <c r="E12" s="775">
        <v>7005249.1930417828</v>
      </c>
      <c r="F12" s="775">
        <v>7212799.4987096153</v>
      </c>
      <c r="G12" s="775">
        <v>7050932.0098625161</v>
      </c>
      <c r="H12" s="775">
        <v>7084591.0212387852</v>
      </c>
      <c r="I12" s="768"/>
      <c r="J12" s="769"/>
      <c r="K12" s="769"/>
      <c r="L12" s="769"/>
      <c r="M12" s="769"/>
      <c r="N12" s="769"/>
    </row>
    <row r="13" spans="2:14" s="758" customFormat="1" ht="24.95" customHeight="1">
      <c r="B13" s="745">
        <v>6</v>
      </c>
      <c r="C13" s="773" t="s">
        <v>1017</v>
      </c>
      <c r="D13" s="774">
        <v>7114906.6028279699</v>
      </c>
      <c r="E13" s="775">
        <v>6982747.2019426189</v>
      </c>
      <c r="F13" s="775">
        <v>7154494.2490084637</v>
      </c>
      <c r="G13" s="775">
        <v>7027051.7714705896</v>
      </c>
      <c r="H13" s="775">
        <v>7049170.7645478519</v>
      </c>
      <c r="I13" s="768"/>
      <c r="J13" s="769"/>
      <c r="K13" s="769"/>
      <c r="L13" s="769"/>
      <c r="M13" s="769"/>
      <c r="N13" s="769"/>
    </row>
    <row r="14" spans="2:14" s="758" customFormat="1" ht="24.95" customHeight="1">
      <c r="B14" s="747" t="s">
        <v>1018</v>
      </c>
      <c r="C14" s="776" t="s">
        <v>1019</v>
      </c>
      <c r="D14" s="777">
        <v>7002258.9772943901</v>
      </c>
      <c r="E14" s="778"/>
      <c r="F14" s="778"/>
      <c r="G14" s="778"/>
      <c r="H14" s="778"/>
      <c r="I14" s="768"/>
      <c r="J14" s="769"/>
      <c r="K14" s="769"/>
      <c r="L14" s="769"/>
      <c r="M14" s="769"/>
      <c r="N14" s="769"/>
    </row>
    <row r="15" spans="2:14" s="758" customFormat="1" ht="24" customHeight="1" thickBot="1">
      <c r="B15" s="767" t="s">
        <v>1020</v>
      </c>
      <c r="C15" s="764"/>
      <c r="D15" s="765"/>
      <c r="E15" s="766"/>
      <c r="F15" s="766"/>
      <c r="G15" s="766"/>
      <c r="H15" s="766"/>
      <c r="I15" s="761"/>
      <c r="J15" s="762"/>
    </row>
    <row r="16" spans="2:14" s="758" customFormat="1" ht="19.5" customHeight="1">
      <c r="B16" s="749">
        <v>7</v>
      </c>
      <c r="C16" s="770" t="s">
        <v>1021</v>
      </c>
      <c r="D16" s="771">
        <v>46207717.710910022</v>
      </c>
      <c r="E16" s="772">
        <v>46045443.490185827</v>
      </c>
      <c r="F16" s="772">
        <v>45932529.052420519</v>
      </c>
      <c r="G16" s="772">
        <v>46733444.132078305</v>
      </c>
      <c r="H16" s="772">
        <v>47378823.420953989</v>
      </c>
      <c r="I16" s="761"/>
      <c r="J16" s="762"/>
      <c r="K16" s="762"/>
      <c r="L16" s="762"/>
      <c r="M16" s="762"/>
      <c r="N16" s="762"/>
    </row>
    <row r="17" spans="2:14" s="758" customFormat="1" ht="19.5" customHeight="1">
      <c r="B17" s="747">
        <v>8</v>
      </c>
      <c r="C17" s="776" t="s">
        <v>1022</v>
      </c>
      <c r="D17" s="777">
        <v>46156693.675977066</v>
      </c>
      <c r="E17" s="778">
        <v>45997365.603468008</v>
      </c>
      <c r="F17" s="778">
        <v>45832829.702527963</v>
      </c>
      <c r="G17" s="778">
        <v>48910202.617948778</v>
      </c>
      <c r="H17" s="778">
        <v>47294743.870279305</v>
      </c>
      <c r="I17" s="761"/>
      <c r="J17" s="762"/>
      <c r="K17" s="762"/>
      <c r="L17" s="762"/>
      <c r="M17" s="762"/>
      <c r="N17" s="762"/>
    </row>
    <row r="18" spans="2:14" s="758" customFormat="1" ht="24" customHeight="1" thickBot="1">
      <c r="B18" s="767" t="s">
        <v>1023</v>
      </c>
      <c r="C18" s="764"/>
      <c r="D18" s="765"/>
      <c r="E18" s="766"/>
      <c r="F18" s="766"/>
      <c r="G18" s="766"/>
      <c r="H18" s="766"/>
      <c r="I18" s="761"/>
      <c r="J18" s="762"/>
    </row>
    <row r="19" spans="2:14" s="758" customFormat="1" ht="24.95" customHeight="1">
      <c r="B19" s="749">
        <v>9</v>
      </c>
      <c r="C19" s="770" t="s">
        <v>1024</v>
      </c>
      <c r="D19" s="779">
        <v>0.1151366045018453</v>
      </c>
      <c r="E19" s="780">
        <v>0.11216432104957448</v>
      </c>
      <c r="F19" s="780">
        <v>0.1169710259248276</v>
      </c>
      <c r="G19" s="780">
        <v>0.11743351953859911</v>
      </c>
      <c r="H19" s="780">
        <v>0.11665760055973309</v>
      </c>
      <c r="I19" s="768"/>
      <c r="J19" s="769"/>
      <c r="K19" s="769"/>
      <c r="L19" s="769"/>
      <c r="M19" s="769"/>
      <c r="N19" s="769"/>
    </row>
    <row r="20" spans="2:14" s="758" customFormat="1" ht="24.95" customHeight="1">
      <c r="B20" s="745">
        <v>10</v>
      </c>
      <c r="C20" s="773" t="s">
        <v>1025</v>
      </c>
      <c r="D20" s="781">
        <v>0.11458221447759774</v>
      </c>
      <c r="E20" s="782">
        <v>0.11176834553324549</v>
      </c>
      <c r="F20" s="782">
        <v>0.11550566256991965</v>
      </c>
      <c r="G20" s="782">
        <v>0.11165035302459492</v>
      </c>
      <c r="H20" s="782">
        <v>0.11609348776845156</v>
      </c>
      <c r="I20" s="768"/>
      <c r="J20" s="769"/>
      <c r="K20" s="769"/>
      <c r="L20" s="769"/>
      <c r="M20" s="769"/>
      <c r="N20" s="769"/>
    </row>
    <row r="21" spans="2:14" s="758" customFormat="1" ht="24.95" customHeight="1">
      <c r="B21" s="745" t="s">
        <v>1026</v>
      </c>
      <c r="C21" s="773" t="s">
        <v>1027</v>
      </c>
      <c r="D21" s="781">
        <v>0.11214852876151915</v>
      </c>
      <c r="E21" s="782">
        <v>0</v>
      </c>
      <c r="F21" s="782">
        <v>0</v>
      </c>
      <c r="G21" s="782">
        <v>0</v>
      </c>
      <c r="H21" s="782">
        <v>0</v>
      </c>
      <c r="I21" s="768"/>
      <c r="J21" s="769"/>
      <c r="K21" s="769"/>
      <c r="L21" s="769"/>
      <c r="M21" s="769"/>
      <c r="N21" s="769"/>
    </row>
    <row r="22" spans="2:14" s="758" customFormat="1" ht="24.95" customHeight="1">
      <c r="B22" s="745">
        <v>11</v>
      </c>
      <c r="C22" s="773" t="s">
        <v>1028</v>
      </c>
      <c r="D22" s="781">
        <v>0.12611829548777903</v>
      </c>
      <c r="E22" s="714">
        <v>0.12317457246669755</v>
      </c>
      <c r="F22" s="714">
        <v>0.12805829008820235</v>
      </c>
      <c r="G22" s="714">
        <v>0.12883093318632199</v>
      </c>
      <c r="H22" s="714">
        <v>0.12796498207886406</v>
      </c>
      <c r="I22" s="768"/>
      <c r="J22" s="769"/>
      <c r="K22" s="769"/>
      <c r="L22" s="769"/>
      <c r="M22" s="769"/>
      <c r="N22" s="769"/>
    </row>
    <row r="23" spans="2:14" s="758" customFormat="1" ht="24.95" customHeight="1">
      <c r="B23" s="745">
        <v>12</v>
      </c>
      <c r="C23" s="773" t="s">
        <v>1029</v>
      </c>
      <c r="D23" s="781">
        <v>0.12557604520188501</v>
      </c>
      <c r="E23" s="782">
        <v>0.12278619278789726</v>
      </c>
      <c r="F23" s="782">
        <v>0.1266170446644008</v>
      </c>
      <c r="G23" s="782">
        <v>0.12253918091909517</v>
      </c>
      <c r="H23" s="782">
        <v>0.12741416674048303</v>
      </c>
      <c r="I23" s="768"/>
      <c r="J23" s="769"/>
      <c r="K23" s="769"/>
      <c r="L23" s="769"/>
      <c r="M23" s="769"/>
      <c r="N23" s="769"/>
    </row>
    <row r="24" spans="2:14" s="758" customFormat="1" ht="24.95" customHeight="1">
      <c r="B24" s="745" t="s">
        <v>1030</v>
      </c>
      <c r="C24" s="773" t="s">
        <v>1031</v>
      </c>
      <c r="D24" s="781">
        <v>0.12314303222926443</v>
      </c>
      <c r="E24" s="782">
        <v>0</v>
      </c>
      <c r="F24" s="782">
        <v>0</v>
      </c>
      <c r="G24" s="782">
        <v>0</v>
      </c>
      <c r="H24" s="782">
        <v>0</v>
      </c>
      <c r="I24" s="768"/>
      <c r="J24" s="769"/>
      <c r="K24" s="769"/>
      <c r="L24" s="769"/>
      <c r="M24" s="769"/>
      <c r="N24" s="769"/>
    </row>
    <row r="25" spans="2:14" s="758" customFormat="1" ht="24.95" customHeight="1">
      <c r="B25" s="745">
        <v>13</v>
      </c>
      <c r="C25" s="773" t="s">
        <v>1032</v>
      </c>
      <c r="D25" s="781">
        <v>0.15465750098704895</v>
      </c>
      <c r="E25" s="714">
        <v>0.15213772877515858</v>
      </c>
      <c r="F25" s="714">
        <v>0.15703031484458443</v>
      </c>
      <c r="G25" s="714">
        <v>0.15087550555732923</v>
      </c>
      <c r="H25" s="714">
        <v>0.14953075044293987</v>
      </c>
      <c r="I25" s="768"/>
      <c r="J25" s="769"/>
      <c r="K25" s="769"/>
      <c r="L25" s="769"/>
      <c r="M25" s="769"/>
      <c r="N25" s="769"/>
    </row>
    <row r="26" spans="2:14" s="758" customFormat="1" ht="24.95" customHeight="1">
      <c r="B26" s="747">
        <v>14</v>
      </c>
      <c r="C26" s="776" t="s">
        <v>1033</v>
      </c>
      <c r="D26" s="783">
        <v>0.15414679943877843</v>
      </c>
      <c r="E26" s="784">
        <v>0.15180754615686401</v>
      </c>
      <c r="F26" s="784">
        <v>0.15609977161444713</v>
      </c>
      <c r="G26" s="784">
        <v>0.14367251402250056</v>
      </c>
      <c r="H26" s="784">
        <v>0.14904765704794634</v>
      </c>
      <c r="I26" s="768"/>
      <c r="J26" s="769"/>
      <c r="K26" s="769"/>
      <c r="L26" s="769"/>
      <c r="M26" s="769"/>
      <c r="N26" s="769"/>
    </row>
    <row r="27" spans="2:14" s="758" customFormat="1" ht="24" customHeight="1" thickBot="1">
      <c r="B27" s="767" t="s">
        <v>1034</v>
      </c>
      <c r="C27" s="764"/>
      <c r="D27" s="783">
        <v>0.15171553479105807</v>
      </c>
      <c r="E27" s="766"/>
      <c r="F27" s="766"/>
      <c r="G27" s="766"/>
      <c r="H27" s="766"/>
      <c r="I27" s="761"/>
      <c r="J27" s="762"/>
    </row>
    <row r="28" spans="2:14" s="758" customFormat="1" ht="24.95" customHeight="1">
      <c r="B28" s="749">
        <v>15</v>
      </c>
      <c r="C28" s="770" t="s">
        <v>1035</v>
      </c>
      <c r="D28" s="785">
        <v>100518280.83474001</v>
      </c>
      <c r="E28" s="772">
        <v>100889057.44887601</v>
      </c>
      <c r="F28" s="772">
        <v>99785900.257249892</v>
      </c>
      <c r="G28" s="772">
        <v>98067243.532798275</v>
      </c>
      <c r="H28" s="772">
        <v>98284026.823071346</v>
      </c>
      <c r="I28" s="761"/>
      <c r="J28" s="762"/>
      <c r="K28" s="762"/>
      <c r="L28" s="762"/>
      <c r="M28" s="762"/>
      <c r="N28" s="762"/>
    </row>
    <row r="29" spans="2:14" s="758" customFormat="1" ht="24.95" customHeight="1">
      <c r="B29" s="745">
        <v>16</v>
      </c>
      <c r="C29" s="773" t="s">
        <v>72</v>
      </c>
      <c r="D29" s="786">
        <v>5.797590794175516E-2</v>
      </c>
      <c r="E29" s="787">
        <v>5.6216481344541699E-2</v>
      </c>
      <c r="F29" s="787">
        <v>5.8946615851694868E-2</v>
      </c>
      <c r="G29" s="787">
        <v>6.1393723343849085E-2</v>
      </c>
      <c r="H29" s="787">
        <v>6.1686832397437351E-2</v>
      </c>
      <c r="I29" s="761"/>
      <c r="J29" s="762"/>
      <c r="K29" s="762"/>
      <c r="L29" s="762"/>
      <c r="M29" s="762"/>
      <c r="N29" s="762"/>
    </row>
    <row r="30" spans="2:14" s="758" customFormat="1" ht="24.95" customHeight="1">
      <c r="B30" s="745">
        <v>17</v>
      </c>
      <c r="C30" s="773" t="s">
        <v>1036</v>
      </c>
      <c r="D30" s="786">
        <v>5.7680949678696754E-2</v>
      </c>
      <c r="E30" s="786">
        <v>5.5998302736532578E-2</v>
      </c>
      <c r="F30" s="786">
        <v>5.8204514498878812E-2</v>
      </c>
      <c r="G30" s="786">
        <v>6.1144877431746091E-2</v>
      </c>
      <c r="H30" s="786">
        <v>6.1343957919666139E-2</v>
      </c>
      <c r="I30" s="761"/>
      <c r="J30" s="763"/>
      <c r="K30" s="762"/>
      <c r="L30" s="762"/>
      <c r="M30" s="762"/>
      <c r="N30" s="762"/>
    </row>
    <row r="31" spans="2:14" s="758" customFormat="1" ht="24.95" customHeight="1" thickBot="1">
      <c r="B31" s="788" t="s">
        <v>1037</v>
      </c>
      <c r="C31" s="789" t="s">
        <v>1038</v>
      </c>
      <c r="D31" s="790">
        <v>5.6623406648756237E-2</v>
      </c>
      <c r="E31" s="791">
        <v>5.6216481344541699E-2</v>
      </c>
      <c r="F31" s="791">
        <v>5.8946615851694868E-2</v>
      </c>
      <c r="G31" s="791">
        <v>6.1393723343849085E-2</v>
      </c>
      <c r="H31" s="791">
        <v>6.1686832397437351E-2</v>
      </c>
      <c r="I31" s="761"/>
    </row>
    <row r="32" spans="2:14" s="64" customFormat="1">
      <c r="B32" s="69"/>
      <c r="C32" s="70"/>
      <c r="D32" s="70"/>
      <c r="E32" s="70"/>
      <c r="F32" s="70"/>
      <c r="G32" s="70"/>
      <c r="H32" s="71"/>
      <c r="I32" s="71"/>
      <c r="J32" s="71"/>
    </row>
    <row r="33" spans="2:10" s="64" customFormat="1" ht="15" customHeight="1">
      <c r="B33" s="69"/>
      <c r="C33" s="70"/>
      <c r="D33" s="70"/>
      <c r="E33" s="70"/>
      <c r="F33" s="70"/>
      <c r="G33" s="70"/>
      <c r="H33" s="71"/>
      <c r="I33" s="1200"/>
      <c r="J33" s="71"/>
    </row>
    <row r="34" spans="2:10" ht="15" customHeight="1">
      <c r="B34" s="63"/>
      <c r="C34" s="63"/>
      <c r="D34" s="63"/>
      <c r="E34" s="63"/>
      <c r="F34" s="63"/>
      <c r="G34" s="63"/>
      <c r="H34" s="63"/>
      <c r="I34" s="1200"/>
      <c r="J34" s="63"/>
    </row>
    <row r="35" spans="2:10" ht="15" customHeight="1">
      <c r="B35" s="63"/>
      <c r="C35" s="63"/>
      <c r="D35" s="63"/>
      <c r="E35" s="63"/>
      <c r="F35" s="63"/>
      <c r="G35" s="63"/>
      <c r="H35" s="63"/>
      <c r="I35" s="63"/>
      <c r="J35" s="63"/>
    </row>
    <row r="36" spans="2:10" ht="15" customHeight="1">
      <c r="B36" s="63"/>
      <c r="C36" s="63"/>
      <c r="D36" s="63"/>
      <c r="E36" s="63"/>
      <c r="F36" s="63"/>
      <c r="G36" s="63"/>
      <c r="H36" s="63"/>
      <c r="I36" s="63"/>
      <c r="J36" s="63"/>
    </row>
    <row r="37" spans="2:10" ht="15" customHeight="1">
      <c r="B37" s="63"/>
      <c r="C37" s="63"/>
      <c r="D37" s="63"/>
      <c r="E37" s="63"/>
      <c r="F37" s="63"/>
      <c r="G37" s="63"/>
      <c r="H37" s="63"/>
      <c r="I37" s="63"/>
      <c r="J37" s="63"/>
    </row>
    <row r="38" spans="2:10" ht="15" customHeight="1">
      <c r="B38" s="63"/>
      <c r="C38" s="63"/>
      <c r="D38" s="63"/>
      <c r="E38" s="63"/>
      <c r="F38" s="63"/>
      <c r="G38" s="63"/>
      <c r="H38" s="63"/>
      <c r="I38" s="63"/>
      <c r="J38" s="63"/>
    </row>
    <row r="39" spans="2:10" ht="15" customHeight="1">
      <c r="B39" s="63"/>
      <c r="C39" s="63"/>
      <c r="D39" s="63"/>
      <c r="E39" s="63"/>
      <c r="F39" s="63"/>
      <c r="G39" s="63"/>
      <c r="H39" s="63"/>
      <c r="I39" s="63"/>
      <c r="J39" s="63"/>
    </row>
    <row r="40" spans="2:10" ht="15" customHeight="1">
      <c r="B40" s="1201"/>
      <c r="C40" s="1201"/>
      <c r="D40" s="1201"/>
      <c r="E40" s="1201"/>
      <c r="F40" s="1201"/>
      <c r="G40" s="1201"/>
      <c r="H40" s="1201"/>
      <c r="I40" s="63"/>
      <c r="J40" s="63"/>
    </row>
    <row r="41" spans="2:10" ht="15" customHeight="1">
      <c r="B41" s="1201"/>
      <c r="C41" s="1201"/>
      <c r="D41" s="1201"/>
      <c r="E41" s="1201"/>
      <c r="F41" s="1201"/>
      <c r="G41" s="1201"/>
      <c r="H41" s="1201"/>
      <c r="I41" s="63"/>
      <c r="J41" s="63"/>
    </row>
    <row r="42" spans="2:10" ht="15" customHeight="1">
      <c r="B42" s="63"/>
      <c r="C42" s="63"/>
      <c r="D42" s="63"/>
      <c r="E42" s="63"/>
      <c r="F42" s="63"/>
      <c r="G42" s="63"/>
      <c r="H42" s="63"/>
      <c r="I42" s="63"/>
      <c r="J42" s="63"/>
    </row>
    <row r="43" spans="2:10" ht="15" customHeight="1">
      <c r="B43" s="63"/>
      <c r="C43" s="63"/>
      <c r="D43" s="63"/>
      <c r="E43" s="63"/>
      <c r="F43" s="63"/>
      <c r="G43" s="63"/>
      <c r="H43" s="63"/>
      <c r="I43" s="63"/>
      <c r="J43" s="63"/>
    </row>
    <row r="44" spans="2:10" ht="15" customHeight="1">
      <c r="B44" s="63"/>
      <c r="C44" s="63"/>
      <c r="D44" s="63"/>
      <c r="E44" s="63"/>
      <c r="F44" s="63"/>
      <c r="G44" s="63"/>
      <c r="H44" s="63"/>
      <c r="I44" s="63"/>
      <c r="J44" s="63"/>
    </row>
    <row r="45" spans="2:10" ht="15" customHeight="1">
      <c r="B45" s="63"/>
      <c r="C45" s="63"/>
      <c r="D45" s="63"/>
      <c r="E45" s="63"/>
      <c r="F45" s="63"/>
      <c r="G45" s="63"/>
      <c r="H45" s="63"/>
      <c r="I45" s="63"/>
      <c r="J45" s="63"/>
    </row>
    <row r="46" spans="2:10" ht="15" customHeight="1">
      <c r="B46" s="63"/>
      <c r="C46" s="63"/>
      <c r="D46" s="63"/>
      <c r="E46" s="63"/>
      <c r="F46" s="63"/>
      <c r="G46" s="63"/>
      <c r="H46" s="63"/>
      <c r="I46" s="63"/>
      <c r="J46" s="63"/>
    </row>
    <row r="47" spans="2:10" ht="15" customHeight="1">
      <c r="B47" s="63"/>
      <c r="C47" s="63"/>
      <c r="D47" s="63"/>
      <c r="E47" s="63"/>
      <c r="F47" s="63"/>
      <c r="G47" s="63"/>
      <c r="H47" s="63"/>
      <c r="I47" s="63"/>
      <c r="J47" s="63"/>
    </row>
    <row r="48" spans="2:10" ht="15" customHeight="1">
      <c r="B48" s="63"/>
      <c r="C48" s="63"/>
      <c r="D48" s="63"/>
      <c r="E48" s="63"/>
      <c r="F48" s="63"/>
      <c r="G48" s="63"/>
      <c r="H48" s="63"/>
      <c r="I48" s="63"/>
      <c r="J48" s="63"/>
    </row>
    <row r="49" spans="2:10" ht="15" customHeight="1">
      <c r="B49" s="63"/>
      <c r="C49" s="63"/>
      <c r="D49" s="63"/>
      <c r="E49" s="63"/>
      <c r="F49" s="63"/>
      <c r="G49" s="63"/>
      <c r="H49" s="63"/>
      <c r="I49" s="63"/>
      <c r="J49" s="63"/>
    </row>
    <row r="50" spans="2:10" ht="15" customHeight="1">
      <c r="B50" s="63"/>
      <c r="C50" s="63"/>
      <c r="D50" s="63"/>
      <c r="E50" s="63"/>
      <c r="F50" s="63"/>
      <c r="G50" s="63"/>
      <c r="H50" s="63"/>
      <c r="I50" s="63"/>
      <c r="J50" s="63"/>
    </row>
    <row r="51" spans="2:10" ht="15" customHeight="1">
      <c r="B51" s="63"/>
      <c r="C51" s="63"/>
      <c r="D51" s="63"/>
      <c r="E51" s="63"/>
      <c r="F51" s="63"/>
      <c r="G51" s="63"/>
      <c r="H51" s="63"/>
      <c r="I51" s="63"/>
      <c r="J51" s="63"/>
    </row>
    <row r="52" spans="2:10" ht="15" customHeight="1">
      <c r="B52" s="63"/>
      <c r="C52" s="63"/>
      <c r="D52" s="63"/>
      <c r="E52" s="63"/>
      <c r="F52" s="63"/>
      <c r="G52" s="63"/>
      <c r="H52" s="63"/>
      <c r="I52" s="63"/>
      <c r="J52" s="63"/>
    </row>
    <row r="53" spans="2:10" ht="15" customHeight="1">
      <c r="B53" s="63"/>
      <c r="C53" s="63"/>
      <c r="D53" s="63"/>
      <c r="E53" s="63"/>
      <c r="F53" s="63"/>
      <c r="G53" s="63"/>
      <c r="H53" s="63"/>
      <c r="I53" s="63"/>
      <c r="J53" s="63"/>
    </row>
    <row r="54" spans="2:10" ht="15" customHeight="1">
      <c r="B54" s="63"/>
      <c r="C54" s="63"/>
      <c r="D54" s="63"/>
      <c r="E54" s="63"/>
      <c r="F54" s="63"/>
      <c r="G54" s="63"/>
      <c r="H54" s="63"/>
      <c r="I54" s="63"/>
      <c r="J54" s="63"/>
    </row>
    <row r="55" spans="2:10" ht="15" customHeight="1">
      <c r="B55" s="63"/>
      <c r="C55" s="63"/>
      <c r="D55" s="63"/>
      <c r="E55" s="63"/>
      <c r="F55" s="63"/>
      <c r="G55" s="63"/>
      <c r="H55" s="63"/>
      <c r="I55" s="63"/>
      <c r="J55" s="63"/>
    </row>
  </sheetData>
  <mergeCells count="4">
    <mergeCell ref="B1:C1"/>
    <mergeCell ref="J4:J5"/>
    <mergeCell ref="I33:I34"/>
    <mergeCell ref="B40:H41"/>
  </mergeCells>
  <hyperlinks>
    <hyperlink ref="J2" location="Índice!A1" display="Voltar ao Índice" xr:uid="{7C4523CC-528A-4D93-89AC-6A7AAFE8B6FF}"/>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06AB9E-4680-4CC0-AD84-FC94C19D8F60}">
  <dimension ref="A1:R31"/>
  <sheetViews>
    <sheetView showGridLines="0" zoomScale="90" zoomScaleNormal="90" zoomScalePageLayoutView="70" workbookViewId="0">
      <selection activeCell="M23" sqref="M23"/>
    </sheetView>
  </sheetViews>
  <sheetFormatPr defaultColWidth="9.140625" defaultRowHeight="14.25"/>
  <cols>
    <col min="1" max="1" width="4.7109375" style="5" customWidth="1"/>
    <col min="2" max="2" width="4.5703125" style="5" customWidth="1"/>
    <col min="3" max="3" width="24" style="5" customWidth="1"/>
    <col min="4" max="5" width="15.7109375" style="5" customWidth="1"/>
    <col min="6" max="8" width="16.7109375" style="5" customWidth="1"/>
    <col min="9" max="11" width="15.7109375" style="5" customWidth="1"/>
    <col min="12" max="12" width="16.7109375" style="5" customWidth="1"/>
    <col min="13" max="16" width="15.7109375" style="5" customWidth="1"/>
    <col min="17" max="17" width="9.140625" style="5"/>
    <col min="18" max="18" width="13.140625" style="5" customWidth="1"/>
    <col min="19" max="16384" width="9.140625" style="5"/>
  </cols>
  <sheetData>
    <row r="1" spans="1:18" ht="18">
      <c r="C1" s="3" t="s">
        <v>226</v>
      </c>
      <c r="R1" s="84" t="s">
        <v>922</v>
      </c>
    </row>
    <row r="2" spans="1:18">
      <c r="C2" s="116" t="s">
        <v>1094</v>
      </c>
    </row>
    <row r="3" spans="1:18" ht="20.100000000000001" customHeight="1"/>
    <row r="4" spans="1:18" s="118" customFormat="1" ht="20.100000000000001" customHeight="1">
      <c r="D4" s="238" t="s">
        <v>4</v>
      </c>
      <c r="E4" s="238" t="s">
        <v>5</v>
      </c>
      <c r="F4" s="238" t="s">
        <v>6</v>
      </c>
      <c r="G4" s="238" t="s">
        <v>41</v>
      </c>
      <c r="H4" s="238" t="s">
        <v>42</v>
      </c>
      <c r="I4" s="238" t="s">
        <v>97</v>
      </c>
      <c r="J4" s="238" t="s">
        <v>98</v>
      </c>
      <c r="K4" s="238" t="s">
        <v>99</v>
      </c>
      <c r="L4" s="238" t="s">
        <v>227</v>
      </c>
      <c r="M4" s="238" t="s">
        <v>228</v>
      </c>
      <c r="N4" s="238" t="s">
        <v>229</v>
      </c>
      <c r="O4" s="238" t="s">
        <v>230</v>
      </c>
      <c r="P4" s="238" t="s">
        <v>231</v>
      </c>
    </row>
    <row r="5" spans="1:18" s="117" customFormat="1" ht="20.100000000000001" customHeight="1">
      <c r="D5" s="1057" t="s">
        <v>232</v>
      </c>
      <c r="E5" s="1057"/>
      <c r="F5" s="1057" t="s">
        <v>233</v>
      </c>
      <c r="G5" s="1057"/>
      <c r="H5" s="1057" t="s">
        <v>234</v>
      </c>
      <c r="I5" s="1057" t="s">
        <v>235</v>
      </c>
      <c r="J5" s="1057" t="s">
        <v>236</v>
      </c>
      <c r="K5" s="1057"/>
      <c r="L5" s="1057"/>
      <c r="M5" s="1057"/>
      <c r="N5" s="1057" t="s">
        <v>237</v>
      </c>
      <c r="O5" s="1057" t="s">
        <v>238</v>
      </c>
      <c r="P5" s="1057" t="s">
        <v>239</v>
      </c>
    </row>
    <row r="6" spans="1:18" s="117" customFormat="1" ht="20.100000000000001" customHeight="1">
      <c r="D6" s="1057"/>
      <c r="E6" s="1057"/>
      <c r="F6" s="1057"/>
      <c r="G6" s="1057"/>
      <c r="H6" s="1057"/>
      <c r="I6" s="1057"/>
      <c r="J6" s="1057"/>
      <c r="K6" s="1057"/>
      <c r="L6" s="1057"/>
      <c r="M6" s="1058"/>
      <c r="N6" s="1057"/>
      <c r="O6" s="1057"/>
      <c r="P6" s="1057"/>
    </row>
    <row r="7" spans="1:18" s="117" customFormat="1" ht="87.75" customHeight="1" thickBot="1">
      <c r="D7" s="239" t="s">
        <v>240</v>
      </c>
      <c r="E7" s="239" t="s">
        <v>241</v>
      </c>
      <c r="F7" s="239" t="s">
        <v>242</v>
      </c>
      <c r="G7" s="239" t="s">
        <v>243</v>
      </c>
      <c r="H7" s="1058"/>
      <c r="I7" s="1058"/>
      <c r="J7" s="239" t="s">
        <v>244</v>
      </c>
      <c r="K7" s="239" t="s">
        <v>233</v>
      </c>
      <c r="L7" s="239" t="s">
        <v>245</v>
      </c>
      <c r="M7" s="240" t="s">
        <v>246</v>
      </c>
      <c r="N7" s="1058"/>
      <c r="O7" s="1058"/>
      <c r="P7" s="1058"/>
    </row>
    <row r="8" spans="1:18" s="191" customFormat="1" ht="20.100000000000001" customHeight="1">
      <c r="A8" s="261"/>
      <c r="B8" s="262" t="s">
        <v>247</v>
      </c>
      <c r="C8" s="263" t="s">
        <v>248</v>
      </c>
      <c r="D8" s="264"/>
      <c r="E8" s="264"/>
      <c r="F8" s="264"/>
      <c r="G8" s="264"/>
      <c r="H8" s="264"/>
      <c r="I8" s="264"/>
      <c r="J8" s="264"/>
      <c r="K8" s="264"/>
      <c r="L8" s="264"/>
      <c r="M8" s="264"/>
      <c r="N8" s="264"/>
      <c r="O8" s="265"/>
      <c r="P8" s="265"/>
    </row>
    <row r="9" spans="1:18" s="191" customFormat="1" ht="20.100000000000001" customHeight="1">
      <c r="B9" s="247"/>
      <c r="C9" s="248" t="s">
        <v>1153</v>
      </c>
      <c r="D9" s="249"/>
      <c r="E9" s="249"/>
      <c r="F9" s="249"/>
      <c r="G9" s="249"/>
      <c r="H9" s="249"/>
      <c r="I9" s="250"/>
      <c r="J9" s="249"/>
      <c r="K9" s="249"/>
      <c r="L9" s="249"/>
      <c r="M9" s="249"/>
      <c r="N9" s="250"/>
      <c r="O9" s="251"/>
      <c r="P9" s="251"/>
    </row>
    <row r="10" spans="1:18" s="191" customFormat="1" ht="20.100000000000001" customHeight="1">
      <c r="B10" s="252"/>
      <c r="C10" s="253" t="s">
        <v>1154</v>
      </c>
      <c r="D10" s="254"/>
      <c r="E10" s="254"/>
      <c r="F10" s="254"/>
      <c r="G10" s="254"/>
      <c r="H10" s="254"/>
      <c r="I10" s="255"/>
      <c r="J10" s="254"/>
      <c r="K10" s="254"/>
      <c r="L10" s="254"/>
      <c r="M10" s="254"/>
      <c r="N10" s="255"/>
      <c r="O10" s="256"/>
      <c r="P10" s="256"/>
    </row>
    <row r="11" spans="1:18" s="191" customFormat="1" ht="20.100000000000001" customHeight="1">
      <c r="B11" s="252"/>
      <c r="C11" s="253" t="s">
        <v>1155</v>
      </c>
      <c r="D11" s="254"/>
      <c r="E11" s="254"/>
      <c r="F11" s="254"/>
      <c r="G11" s="254"/>
      <c r="H11" s="254"/>
      <c r="I11" s="255"/>
      <c r="J11" s="254"/>
      <c r="K11" s="254"/>
      <c r="L11" s="254"/>
      <c r="M11" s="254"/>
      <c r="N11" s="255"/>
      <c r="O11" s="256"/>
      <c r="P11" s="256"/>
    </row>
    <row r="12" spans="1:18" s="191" customFormat="1" ht="20.100000000000001" customHeight="1">
      <c r="B12" s="252"/>
      <c r="C12" s="253" t="s">
        <v>1156</v>
      </c>
      <c r="D12" s="254"/>
      <c r="E12" s="254"/>
      <c r="F12" s="254"/>
      <c r="G12" s="254"/>
      <c r="H12" s="254"/>
      <c r="I12" s="255"/>
      <c r="J12" s="254"/>
      <c r="K12" s="254"/>
      <c r="L12" s="254"/>
      <c r="M12" s="254"/>
      <c r="N12" s="255"/>
      <c r="O12" s="256"/>
      <c r="P12" s="256"/>
    </row>
    <row r="13" spans="1:18" s="191" customFormat="1" ht="20.100000000000001" customHeight="1">
      <c r="B13" s="252"/>
      <c r="C13" s="253" t="s">
        <v>1157</v>
      </c>
      <c r="D13" s="254"/>
      <c r="E13" s="254"/>
      <c r="F13" s="254"/>
      <c r="G13" s="254"/>
      <c r="H13" s="254"/>
      <c r="I13" s="255"/>
      <c r="J13" s="254"/>
      <c r="K13" s="254"/>
      <c r="L13" s="254"/>
      <c r="M13" s="254"/>
      <c r="N13" s="255"/>
      <c r="O13" s="256"/>
      <c r="P13" s="256"/>
    </row>
    <row r="14" spans="1:18" s="191" customFormat="1" ht="20.100000000000001" customHeight="1">
      <c r="B14" s="252"/>
      <c r="C14" s="253" t="s">
        <v>1158</v>
      </c>
      <c r="D14" s="254"/>
      <c r="E14" s="254"/>
      <c r="F14" s="254"/>
      <c r="G14" s="254"/>
      <c r="H14" s="254"/>
      <c r="I14" s="255"/>
      <c r="J14" s="254"/>
      <c r="K14" s="254"/>
      <c r="L14" s="254"/>
      <c r="M14" s="254"/>
      <c r="N14" s="255"/>
      <c r="O14" s="256"/>
      <c r="P14" s="256"/>
    </row>
    <row r="15" spans="1:18" s="191" customFormat="1" ht="20.100000000000001" customHeight="1">
      <c r="B15" s="252"/>
      <c r="C15" s="253" t="s">
        <v>1159</v>
      </c>
      <c r="D15" s="254"/>
      <c r="E15" s="254"/>
      <c r="F15" s="254"/>
      <c r="G15" s="254"/>
      <c r="H15" s="254"/>
      <c r="I15" s="255"/>
      <c r="J15" s="254"/>
      <c r="K15" s="254"/>
      <c r="L15" s="254"/>
      <c r="M15" s="254"/>
      <c r="N15" s="255"/>
      <c r="O15" s="256"/>
      <c r="P15" s="256"/>
    </row>
    <row r="16" spans="1:18" s="191" customFormat="1" ht="20.100000000000001" customHeight="1">
      <c r="B16" s="252"/>
      <c r="C16" s="253" t="s">
        <v>1160</v>
      </c>
      <c r="D16" s="254"/>
      <c r="E16" s="254"/>
      <c r="F16" s="254"/>
      <c r="G16" s="254"/>
      <c r="H16" s="254"/>
      <c r="I16" s="255"/>
      <c r="J16" s="254"/>
      <c r="K16" s="254"/>
      <c r="L16" s="254"/>
      <c r="M16" s="254"/>
      <c r="N16" s="255"/>
      <c r="O16" s="256"/>
      <c r="P16" s="256"/>
    </row>
    <row r="17" spans="2:16" s="191" customFormat="1" ht="20.100000000000001" customHeight="1">
      <c r="B17" s="252"/>
      <c r="C17" s="253" t="s">
        <v>1161</v>
      </c>
      <c r="D17" s="254"/>
      <c r="E17" s="254"/>
      <c r="F17" s="254"/>
      <c r="G17" s="254"/>
      <c r="H17" s="254"/>
      <c r="I17" s="255"/>
      <c r="J17" s="254"/>
      <c r="K17" s="254"/>
      <c r="L17" s="254"/>
      <c r="M17" s="254"/>
      <c r="N17" s="255"/>
      <c r="O17" s="256"/>
      <c r="P17" s="256"/>
    </row>
    <row r="18" spans="2:16" s="191" customFormat="1" ht="20.100000000000001" customHeight="1">
      <c r="B18" s="252"/>
      <c r="C18" s="253" t="s">
        <v>1162</v>
      </c>
      <c r="D18" s="975"/>
      <c r="E18" s="975"/>
      <c r="F18" s="254"/>
      <c r="G18" s="254"/>
      <c r="H18" s="254"/>
      <c r="I18" s="255"/>
      <c r="J18" s="975"/>
      <c r="K18" s="254"/>
      <c r="L18" s="254"/>
      <c r="M18" s="975"/>
      <c r="N18" s="254"/>
      <c r="O18" s="976"/>
      <c r="P18" s="976"/>
    </row>
    <row r="19" spans="2:16" s="191" customFormat="1" ht="20.100000000000001" customHeight="1">
      <c r="B19" s="252"/>
      <c r="C19" s="253" t="s">
        <v>1163</v>
      </c>
      <c r="D19" s="975"/>
      <c r="E19" s="975"/>
      <c r="F19" s="254"/>
      <c r="G19" s="254"/>
      <c r="H19" s="254"/>
      <c r="I19" s="255"/>
      <c r="J19" s="975"/>
      <c r="K19" s="254"/>
      <c r="L19" s="254"/>
      <c r="M19" s="975"/>
      <c r="N19" s="254"/>
      <c r="O19" s="976"/>
      <c r="P19" s="976"/>
    </row>
    <row r="20" spans="2:16" s="191" customFormat="1" ht="20.100000000000001" customHeight="1">
      <c r="B20" s="252"/>
      <c r="C20" s="253" t="s">
        <v>1164</v>
      </c>
      <c r="D20" s="975"/>
      <c r="E20" s="975"/>
      <c r="F20" s="254"/>
      <c r="G20" s="254"/>
      <c r="H20" s="254"/>
      <c r="I20" s="255"/>
      <c r="J20" s="975"/>
      <c r="K20" s="254"/>
      <c r="L20" s="254"/>
      <c r="M20" s="975"/>
      <c r="N20" s="254"/>
      <c r="O20" s="976"/>
      <c r="P20" s="976"/>
    </row>
    <row r="21" spans="2:16" s="191" customFormat="1" ht="20.100000000000001" customHeight="1">
      <c r="B21" s="252"/>
      <c r="C21" s="253" t="s">
        <v>1165</v>
      </c>
      <c r="D21" s="975">
        <v>10112081.69981</v>
      </c>
      <c r="E21" s="975">
        <v>7390164.1030299999</v>
      </c>
      <c r="F21" s="254"/>
      <c r="G21" s="254"/>
      <c r="H21" s="254"/>
      <c r="I21" s="255">
        <f>SUM(D21:H21)</f>
        <v>17502245.802840002</v>
      </c>
      <c r="J21" s="975">
        <v>666613.73300000001</v>
      </c>
      <c r="K21" s="254"/>
      <c r="L21" s="254"/>
      <c r="M21" s="975">
        <v>666613.73300000001</v>
      </c>
      <c r="N21" s="254">
        <f>M21*12.5</f>
        <v>8332671.6624999996</v>
      </c>
      <c r="O21" s="976">
        <v>0.29192171696883001</v>
      </c>
      <c r="P21" s="976">
        <v>0</v>
      </c>
    </row>
    <row r="22" spans="2:16" s="191" customFormat="1" ht="20.100000000000001" customHeight="1">
      <c r="B22" s="252"/>
      <c r="C22" s="253" t="s">
        <v>1166</v>
      </c>
      <c r="D22" s="975">
        <v>5582011.4606499998</v>
      </c>
      <c r="E22" s="975">
        <v>47224378.421440005</v>
      </c>
      <c r="F22" s="254">
        <v>1253945.6474200001</v>
      </c>
      <c r="G22" s="254"/>
      <c r="H22" s="254">
        <v>888246.94433000009</v>
      </c>
      <c r="I22" s="255">
        <f>SUM(D22:H22)</f>
        <v>54948582.473839998</v>
      </c>
      <c r="J22" s="975">
        <v>1593975.3294899999</v>
      </c>
      <c r="K22" s="254">
        <v>90.219929999999991</v>
      </c>
      <c r="L22" s="254">
        <v>22856.659749999999</v>
      </c>
      <c r="M22" s="975">
        <v>1616922.20918</v>
      </c>
      <c r="N22" s="254">
        <f>M22*12.5</f>
        <v>20211527.614750002</v>
      </c>
      <c r="O22" s="976">
        <v>0.70807828303116005</v>
      </c>
      <c r="P22" s="976">
        <v>0</v>
      </c>
    </row>
    <row r="23" spans="2:16" s="191" customFormat="1" ht="20.100000000000001" customHeight="1">
      <c r="B23" s="252"/>
      <c r="C23" s="253" t="s">
        <v>1167</v>
      </c>
      <c r="D23" s="975"/>
      <c r="E23" s="975"/>
      <c r="F23" s="254"/>
      <c r="G23" s="254"/>
      <c r="H23" s="254"/>
      <c r="I23" s="255"/>
      <c r="J23" s="975"/>
      <c r="K23" s="254"/>
      <c r="L23" s="254"/>
      <c r="M23" s="975"/>
      <c r="N23" s="254"/>
      <c r="O23" s="976"/>
      <c r="P23" s="976"/>
    </row>
    <row r="24" spans="2:16" s="191" customFormat="1" ht="20.100000000000001" customHeight="1" thickBot="1">
      <c r="B24" s="257"/>
      <c r="C24" s="258" t="s">
        <v>1168</v>
      </c>
      <c r="D24" s="977"/>
      <c r="E24" s="977"/>
      <c r="F24" s="259"/>
      <c r="G24" s="259"/>
      <c r="H24" s="259"/>
      <c r="I24" s="260"/>
      <c r="J24" s="977"/>
      <c r="K24" s="259"/>
      <c r="L24" s="259"/>
      <c r="M24" s="977"/>
      <c r="N24" s="259"/>
      <c r="O24" s="978"/>
      <c r="P24" s="978"/>
    </row>
    <row r="25" spans="2:16" s="118" customFormat="1" ht="20.100000000000001" customHeight="1">
      <c r="B25" s="243" t="s">
        <v>249</v>
      </c>
      <c r="C25" s="244" t="s">
        <v>40</v>
      </c>
      <c r="D25" s="245">
        <f>SUM(D21:D24)</f>
        <v>15694093.160459999</v>
      </c>
      <c r="E25" s="245">
        <f t="shared" ref="E25:N25" si="0">SUM(E21:E24)</f>
        <v>54614542.524470001</v>
      </c>
      <c r="F25" s="245">
        <f t="shared" si="0"/>
        <v>1253945.6474200001</v>
      </c>
      <c r="G25" s="245">
        <f t="shared" si="0"/>
        <v>0</v>
      </c>
      <c r="H25" s="245">
        <f t="shared" si="0"/>
        <v>888246.94433000009</v>
      </c>
      <c r="I25" s="245">
        <f t="shared" si="0"/>
        <v>72450828.276679993</v>
      </c>
      <c r="J25" s="245">
        <f t="shared" si="0"/>
        <v>2260589.0624899999</v>
      </c>
      <c r="K25" s="245">
        <f t="shared" si="0"/>
        <v>90.219929999999991</v>
      </c>
      <c r="L25" s="245">
        <f t="shared" si="0"/>
        <v>22856.659749999999</v>
      </c>
      <c r="M25" s="245">
        <f t="shared" si="0"/>
        <v>2283535.9421800002</v>
      </c>
      <c r="N25" s="245">
        <f t="shared" si="0"/>
        <v>28544199.277249999</v>
      </c>
      <c r="O25" s="245"/>
      <c r="P25" s="979"/>
    </row>
    <row r="26" spans="2:16" s="118" customFormat="1" ht="20.100000000000001" customHeight="1"/>
    <row r="27" spans="2:16" s="118" customFormat="1" ht="20.100000000000001" customHeight="1">
      <c r="D27" s="241"/>
      <c r="E27" s="241"/>
      <c r="F27" s="241"/>
      <c r="G27" s="241"/>
      <c r="H27" s="241"/>
      <c r="I27" s="241"/>
      <c r="J27" s="241"/>
      <c r="K27" s="241"/>
      <c r="L27" s="241"/>
      <c r="M27" s="241"/>
      <c r="N27" s="241"/>
      <c r="O27" s="241"/>
      <c r="P27" s="241"/>
    </row>
    <row r="28" spans="2:16" ht="20.100000000000001" customHeight="1">
      <c r="D28" s="242"/>
      <c r="E28" s="242"/>
      <c r="F28" s="242"/>
      <c r="G28" s="242"/>
      <c r="H28" s="242"/>
      <c r="I28" s="242"/>
      <c r="J28" s="242"/>
      <c r="K28" s="242"/>
      <c r="L28" s="242"/>
      <c r="M28" s="242"/>
      <c r="N28" s="242"/>
      <c r="O28" s="242"/>
      <c r="P28" s="242"/>
    </row>
    <row r="29" spans="2:16" ht="20.100000000000001" customHeight="1"/>
    <row r="30" spans="2:16" ht="20.100000000000001" customHeight="1"/>
    <row r="31" spans="2:16" ht="20.100000000000001" customHeight="1"/>
  </sheetData>
  <mergeCells count="8">
    <mergeCell ref="O5:O7"/>
    <mergeCell ref="P5:P7"/>
    <mergeCell ref="D5:E6"/>
    <mergeCell ref="F5:G6"/>
    <mergeCell ref="H5:H7"/>
    <mergeCell ref="I5:I7"/>
    <mergeCell ref="J5:M6"/>
    <mergeCell ref="N5:N7"/>
  </mergeCells>
  <conditionalFormatting sqref="D8:H8 J8:N8">
    <cfRule type="cellIs" dxfId="5" priority="11" stopIfTrue="1" operator="lessThan">
      <formula>0</formula>
    </cfRule>
  </conditionalFormatting>
  <conditionalFormatting sqref="I8">
    <cfRule type="cellIs" dxfId="4" priority="7" stopIfTrue="1" operator="lessThan">
      <formula>0</formula>
    </cfRule>
  </conditionalFormatting>
  <conditionalFormatting sqref="P25">
    <cfRule type="cellIs" dxfId="3" priority="1" stopIfTrue="1" operator="lessThan">
      <formula>0</formula>
    </cfRule>
  </conditionalFormatting>
  <conditionalFormatting sqref="D25:O25">
    <cfRule type="cellIs" dxfId="2" priority="2" stopIfTrue="1" operator="lessThan">
      <formula>0</formula>
    </cfRule>
  </conditionalFormatting>
  <conditionalFormatting sqref="D9:P24">
    <cfRule type="cellIs" dxfId="1" priority="3" stopIfTrue="1" operator="lessThan">
      <formula>0</formula>
    </cfRule>
  </conditionalFormatting>
  <hyperlinks>
    <hyperlink ref="R1" location="Índice!A1" display="Voltar ao Índice" xr:uid="{E80C2FB5-62AC-48EC-83A3-0CE2E627C68D}"/>
  </hyperlinks>
  <pageMargins left="0.70866141732283472" right="0.70866141732283472" top="0.74803149606299213" bottom="0.74803149606299213" header="0.31496062992125984" footer="0.31496062992125984"/>
  <pageSetup paperSize="9" scale="50" orientation="landscape" r:id="rId1"/>
  <headerFooter>
    <oddHeader>&amp;CPT
Anexo IX</oddHeader>
    <oddFooter>&amp;C&amp;P</oddFooter>
  </headerFooter>
  <ignoredErrors>
    <ignoredError sqref="B26:C26 B8:C8 B9 B25" numberStoredAsText="1"/>
    <ignoredError sqref="D28:R30 D25:H27 Q25:R27 I25:P27 I21:P24" unlockedFormula="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255304-0BDE-47DA-8F91-C648DC133DF3}">
  <dimension ref="B1:F8"/>
  <sheetViews>
    <sheetView showGridLines="0" zoomScale="90" zoomScaleNormal="90" zoomScalePageLayoutView="85" workbookViewId="0">
      <selection activeCell="M23" sqref="M23"/>
    </sheetView>
  </sheetViews>
  <sheetFormatPr defaultColWidth="9.140625" defaultRowHeight="14.25"/>
  <cols>
    <col min="1" max="1" width="4.7109375" style="5" customWidth="1"/>
    <col min="2" max="2" width="10.42578125" style="5" customWidth="1"/>
    <col min="3" max="3" width="76.7109375" style="5" customWidth="1"/>
    <col min="4" max="4" width="32.5703125" style="5" customWidth="1"/>
    <col min="5" max="5" width="12" style="5" customWidth="1"/>
    <col min="6" max="6" width="11.5703125" style="5" bestFit="1" customWidth="1"/>
    <col min="7" max="7" width="26.5703125" style="5" customWidth="1"/>
    <col min="8" max="8" width="44" style="5" bestFit="1" customWidth="1"/>
    <col min="9" max="9" width="16.5703125" style="5" customWidth="1"/>
    <col min="10" max="10" width="25.85546875" style="5" bestFit="1" customWidth="1"/>
    <col min="11" max="11" width="14" style="5" customWidth="1"/>
    <col min="12" max="12" width="25.85546875" style="5" bestFit="1" customWidth="1"/>
    <col min="13" max="16384" width="9.140625" style="5"/>
  </cols>
  <sheetData>
    <row r="1" spans="2:6" ht="24">
      <c r="B1" s="3" t="s">
        <v>225</v>
      </c>
      <c r="F1" s="84" t="s">
        <v>922</v>
      </c>
    </row>
    <row r="2" spans="2:6">
      <c r="B2" s="116" t="s">
        <v>1094</v>
      </c>
      <c r="C2" s="116"/>
      <c r="D2" s="116"/>
    </row>
    <row r="3" spans="2:6" s="6" customFormat="1" ht="12.75">
      <c r="B3" s="118"/>
      <c r="C3" s="118"/>
      <c r="D3" s="118"/>
    </row>
    <row r="4" spans="2:6" s="6" customFormat="1" ht="13.5" thickBot="1">
      <c r="B4" s="106"/>
      <c r="C4" s="106"/>
      <c r="D4" s="266" t="s">
        <v>4</v>
      </c>
    </row>
    <row r="5" spans="2:6" s="6" customFormat="1" ht="20.100000000000001" customHeight="1">
      <c r="B5" s="267">
        <v>1</v>
      </c>
      <c r="C5" s="268" t="s">
        <v>193</v>
      </c>
      <c r="D5" s="269">
        <v>46207717.710900001</v>
      </c>
    </row>
    <row r="6" spans="2:6" s="6" customFormat="1" ht="20.100000000000001" customHeight="1">
      <c r="B6" s="270">
        <v>2</v>
      </c>
      <c r="C6" s="271" t="s">
        <v>250</v>
      </c>
      <c r="D6" s="272">
        <f>D7/D5</f>
        <v>0</v>
      </c>
    </row>
    <row r="7" spans="2:6" s="6" customFormat="1" ht="20.100000000000001" customHeight="1">
      <c r="B7" s="273">
        <v>3</v>
      </c>
      <c r="C7" s="274" t="s">
        <v>251</v>
      </c>
      <c r="D7" s="275">
        <v>0</v>
      </c>
    </row>
    <row r="8" spans="2:6" s="6" customFormat="1" ht="12.75">
      <c r="B8" s="106"/>
      <c r="C8" s="106"/>
      <c r="D8" s="106"/>
    </row>
  </sheetData>
  <conditionalFormatting sqref="D5:D7">
    <cfRule type="cellIs" dxfId="0" priority="1" stopIfTrue="1" operator="lessThan">
      <formula>0</formula>
    </cfRule>
  </conditionalFormatting>
  <hyperlinks>
    <hyperlink ref="F1" location="Índice!A1" display="Voltar ao Índice" xr:uid="{370F4C3C-FD3B-4E7C-9985-858BFBC52CB0}"/>
  </hyperlinks>
  <pageMargins left="0.70866141732283472" right="0.70866141732283472" top="0.74803149606299213" bottom="0.74803149606299213" header="0.31496062992125984" footer="0.31496062992125984"/>
  <pageSetup paperSize="9" orientation="landscape" verticalDpi="1200" r:id="rId1"/>
  <headerFooter>
    <oddHeader>&amp;CPT
Anexo IX</oddHeader>
    <oddFooter>&amp;C&amp;P</oddFooter>
  </headerFooter>
  <ignoredErrors>
    <ignoredError sqref="D6" unlocked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78C016-4A6B-46E8-B16F-99B0650C8ADF}">
  <sheetPr>
    <pageSetUpPr fitToPage="1"/>
  </sheetPr>
  <dimension ref="B1:L38"/>
  <sheetViews>
    <sheetView showGridLines="0" zoomScale="90" zoomScaleNormal="90" zoomScalePageLayoutView="70" workbookViewId="0">
      <selection activeCell="L2" sqref="L2"/>
    </sheetView>
  </sheetViews>
  <sheetFormatPr defaultColWidth="9.140625" defaultRowHeight="14.25"/>
  <cols>
    <col min="1" max="1" width="4.7109375" style="5" customWidth="1"/>
    <col min="2" max="2" width="9.140625" style="9" customWidth="1"/>
    <col min="3" max="3" width="71.5703125" style="5" customWidth="1"/>
    <col min="4" max="11" width="12.5703125" style="5" customWidth="1"/>
    <col min="12" max="12" width="13.42578125" style="5" customWidth="1"/>
    <col min="13" max="16384" width="9.140625" style="5"/>
  </cols>
  <sheetData>
    <row r="1" spans="2:12" ht="18">
      <c r="B1" s="3" t="s">
        <v>719</v>
      </c>
      <c r="C1" s="9"/>
      <c r="L1" s="65"/>
    </row>
    <row r="2" spans="2:12">
      <c r="B2" s="116" t="s">
        <v>1094</v>
      </c>
      <c r="L2" s="84" t="s">
        <v>922</v>
      </c>
    </row>
    <row r="3" spans="2:12" s="4" customFormat="1" ht="12">
      <c r="B3" s="91"/>
      <c r="C3" s="276"/>
      <c r="D3" s="91"/>
      <c r="E3" s="91"/>
      <c r="F3" s="91"/>
      <c r="G3" s="91"/>
      <c r="H3" s="91"/>
      <c r="I3" s="91"/>
      <c r="J3" s="91"/>
      <c r="K3" s="91"/>
      <c r="L3" s="276"/>
    </row>
    <row r="4" spans="2:12" s="246" customFormat="1" ht="20.100000000000001" customHeight="1">
      <c r="B4" s="228"/>
      <c r="C4" s="198"/>
      <c r="D4" s="302" t="s">
        <v>4</v>
      </c>
      <c r="E4" s="302" t="s">
        <v>5</v>
      </c>
      <c r="F4" s="302" t="s">
        <v>6</v>
      </c>
      <c r="G4" s="302" t="s">
        <v>41</v>
      </c>
      <c r="H4" s="302" t="s">
        <v>42</v>
      </c>
      <c r="I4" s="302" t="s">
        <v>97</v>
      </c>
      <c r="J4" s="302" t="s">
        <v>98</v>
      </c>
      <c r="K4" s="302" t="s">
        <v>99</v>
      </c>
      <c r="L4" s="277"/>
    </row>
    <row r="5" spans="2:12" s="246" customFormat="1" ht="73.5" customHeight="1" thickBot="1">
      <c r="B5" s="281"/>
      <c r="C5" s="279"/>
      <c r="D5" s="300" t="s">
        <v>725</v>
      </c>
      <c r="E5" s="300" t="s">
        <v>726</v>
      </c>
      <c r="F5" s="300" t="s">
        <v>727</v>
      </c>
      <c r="G5" s="300" t="s">
        <v>1314</v>
      </c>
      <c r="H5" s="300" t="s">
        <v>728</v>
      </c>
      <c r="I5" s="300" t="s">
        <v>729</v>
      </c>
      <c r="J5" s="300" t="s">
        <v>93</v>
      </c>
      <c r="K5" s="300" t="s">
        <v>730</v>
      </c>
      <c r="L5" s="277"/>
    </row>
    <row r="6" spans="2:12" s="191" customFormat="1" ht="20.100000000000001" customHeight="1">
      <c r="B6" s="282" t="s">
        <v>345</v>
      </c>
      <c r="C6" s="283" t="s">
        <v>731</v>
      </c>
      <c r="D6" s="284"/>
      <c r="E6" s="285"/>
      <c r="F6" s="286"/>
      <c r="G6" s="287"/>
      <c r="H6" s="288"/>
      <c r="I6" s="288"/>
      <c r="J6" s="288"/>
      <c r="K6" s="288"/>
      <c r="L6" s="289"/>
    </row>
    <row r="7" spans="2:12" s="191" customFormat="1" ht="20.100000000000001" customHeight="1">
      <c r="B7" s="207" t="s">
        <v>347</v>
      </c>
      <c r="C7" s="137" t="s">
        <v>732</v>
      </c>
      <c r="D7" s="959"/>
      <c r="E7" s="959"/>
      <c r="F7" s="291"/>
      <c r="G7" s="292"/>
      <c r="H7" s="957"/>
      <c r="I7" s="957"/>
      <c r="J7" s="957"/>
      <c r="K7" s="957"/>
      <c r="L7" s="289"/>
    </row>
    <row r="8" spans="2:12" s="191" customFormat="1" ht="20.100000000000001" customHeight="1">
      <c r="B8" s="207">
        <v>1</v>
      </c>
      <c r="C8" s="137" t="s">
        <v>733</v>
      </c>
      <c r="D8" s="959">
        <v>99834.732199999999</v>
      </c>
      <c r="E8" s="959">
        <v>80597.448700000008</v>
      </c>
      <c r="F8" s="294"/>
      <c r="G8" s="292">
        <v>1.4</v>
      </c>
      <c r="H8" s="959">
        <v>252605.05319999999</v>
      </c>
      <c r="I8" s="959">
        <v>252605.05319999999</v>
      </c>
      <c r="J8" s="959">
        <v>252605.05319999999</v>
      </c>
      <c r="K8" s="959">
        <v>166571.99730000002</v>
      </c>
      <c r="L8" s="289"/>
    </row>
    <row r="9" spans="2:12" s="191" customFormat="1" ht="20.100000000000001" customHeight="1">
      <c r="B9" s="207">
        <v>2</v>
      </c>
      <c r="C9" s="137" t="s">
        <v>734</v>
      </c>
      <c r="D9" s="294"/>
      <c r="E9" s="294"/>
      <c r="F9" s="957"/>
      <c r="G9" s="957"/>
      <c r="H9" s="957"/>
      <c r="I9" s="957"/>
      <c r="J9" s="957"/>
      <c r="K9" s="957"/>
      <c r="L9" s="289"/>
    </row>
    <row r="10" spans="2:12" s="191" customFormat="1" ht="20.100000000000001" customHeight="1">
      <c r="B10" s="207" t="s">
        <v>222</v>
      </c>
      <c r="C10" s="137" t="s">
        <v>735</v>
      </c>
      <c r="D10" s="294"/>
      <c r="E10" s="294"/>
      <c r="F10" s="957"/>
      <c r="G10" s="294"/>
      <c r="H10" s="957"/>
      <c r="I10" s="957"/>
      <c r="J10" s="957"/>
      <c r="K10" s="957"/>
      <c r="L10" s="289"/>
    </row>
    <row r="11" spans="2:12" s="191" customFormat="1" ht="20.100000000000001" customHeight="1">
      <c r="B11" s="207" t="s">
        <v>736</v>
      </c>
      <c r="C11" s="137" t="s">
        <v>737</v>
      </c>
      <c r="D11" s="294"/>
      <c r="E11" s="294"/>
      <c r="F11" s="957"/>
      <c r="G11" s="294"/>
      <c r="H11" s="957"/>
      <c r="I11" s="957"/>
      <c r="J11" s="957"/>
      <c r="K11" s="957"/>
      <c r="L11" s="289"/>
    </row>
    <row r="12" spans="2:12" s="191" customFormat="1" ht="20.100000000000001" customHeight="1">
      <c r="B12" s="207" t="s">
        <v>738</v>
      </c>
      <c r="C12" s="137" t="s">
        <v>739</v>
      </c>
      <c r="D12" s="294"/>
      <c r="E12" s="294"/>
      <c r="F12" s="957"/>
      <c r="G12" s="294"/>
      <c r="H12" s="957"/>
      <c r="I12" s="957"/>
      <c r="J12" s="957"/>
      <c r="K12" s="957"/>
      <c r="L12" s="289"/>
    </row>
    <row r="13" spans="2:12" s="191" customFormat="1" ht="20.100000000000001" customHeight="1">
      <c r="B13" s="207">
        <v>3</v>
      </c>
      <c r="C13" s="137" t="s">
        <v>740</v>
      </c>
      <c r="D13" s="294"/>
      <c r="E13" s="294"/>
      <c r="F13" s="294"/>
      <c r="G13" s="294"/>
      <c r="H13" s="959">
        <v>1749.8211999999999</v>
      </c>
      <c r="I13" s="959">
        <v>25.6934</v>
      </c>
      <c r="J13" s="959">
        <v>25.6934</v>
      </c>
      <c r="K13" s="959">
        <v>25.6934</v>
      </c>
      <c r="L13" s="289"/>
    </row>
    <row r="14" spans="2:12" s="191" customFormat="1" ht="20.100000000000001" customHeight="1">
      <c r="B14" s="207">
        <v>4</v>
      </c>
      <c r="C14" s="137" t="s">
        <v>741</v>
      </c>
      <c r="D14" s="294"/>
      <c r="E14" s="294"/>
      <c r="F14" s="294"/>
      <c r="G14" s="294"/>
      <c r="H14" s="959"/>
      <c r="I14" s="959"/>
      <c r="J14" s="959"/>
      <c r="K14" s="959"/>
      <c r="L14" s="289"/>
    </row>
    <row r="15" spans="2:12" s="191" customFormat="1" ht="20.100000000000001" customHeight="1">
      <c r="B15" s="295">
        <v>5</v>
      </c>
      <c r="C15" s="296" t="s">
        <v>742</v>
      </c>
      <c r="D15" s="297"/>
      <c r="E15" s="297"/>
      <c r="F15" s="297"/>
      <c r="G15" s="297"/>
      <c r="H15" s="298"/>
      <c r="I15" s="298"/>
      <c r="J15" s="298"/>
      <c r="K15" s="298"/>
      <c r="L15" s="289"/>
    </row>
    <row r="16" spans="2:12" s="191" customFormat="1" ht="20.100000000000001" customHeight="1" thickBot="1">
      <c r="B16" s="331">
        <v>6</v>
      </c>
      <c r="C16" s="332" t="s">
        <v>40</v>
      </c>
      <c r="D16" s="333"/>
      <c r="E16" s="333"/>
      <c r="F16" s="333"/>
      <c r="G16" s="333"/>
      <c r="H16" s="334">
        <v>254354.8744</v>
      </c>
      <c r="I16" s="334">
        <v>252630.74650000001</v>
      </c>
      <c r="J16" s="334">
        <v>252630.74650000001</v>
      </c>
      <c r="K16" s="334">
        <v>166597.6906</v>
      </c>
      <c r="L16" s="289"/>
    </row>
    <row r="17" spans="2:11" s="246" customFormat="1" ht="12">
      <c r="B17" s="278"/>
    </row>
    <row r="18" spans="2:11" s="246" customFormat="1" ht="12">
      <c r="B18" s="278"/>
    </row>
    <row r="19" spans="2:11" s="246" customFormat="1" ht="12">
      <c r="B19" s="278"/>
      <c r="H19" s="301"/>
      <c r="I19" s="301"/>
      <c r="J19" s="301"/>
      <c r="K19" s="301"/>
    </row>
    <row r="20" spans="2:11" s="6" customFormat="1" ht="12.75">
      <c r="B20" s="85"/>
    </row>
    <row r="21" spans="2:11" s="6" customFormat="1" ht="12.75">
      <c r="B21" s="85"/>
    </row>
    <row r="37" spans="12:12" ht="23.25">
      <c r="L37" s="34"/>
    </row>
    <row r="38" spans="12:12" ht="15">
      <c r="L38" s="17"/>
    </row>
  </sheetData>
  <hyperlinks>
    <hyperlink ref="L2" location="Índice!A1" display="Voltar ao Índice" xr:uid="{4627E9A0-A8C9-4AD2-8388-42FDF3DEB694}"/>
  </hyperlinks>
  <pageMargins left="0.70866141732283472" right="0.70866141732283472" top="0.74803149606299213" bottom="0.74803149606299213" header="0.31496062992125984" footer="0.31496062992125984"/>
  <pageSetup paperSize="9" scale="67" orientation="landscape" r:id="rId1"/>
  <headerFooter>
    <oddHeader>&amp;CPT
Anexo XXV</oddHeader>
    <oddFooter>&amp;C&amp;P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410E24-6DF1-410B-8DB1-2B0F5149DAD3}">
  <sheetPr>
    <pageSetUpPr fitToPage="1"/>
  </sheetPr>
  <dimension ref="A1:G21"/>
  <sheetViews>
    <sheetView showGridLines="0" zoomScale="90" zoomScaleNormal="90" zoomScalePageLayoutView="70" workbookViewId="0">
      <selection activeCell="M23" sqref="M23"/>
    </sheetView>
  </sheetViews>
  <sheetFormatPr defaultColWidth="9.140625" defaultRowHeight="14.25"/>
  <cols>
    <col min="1" max="1" width="4.7109375" style="5" customWidth="1"/>
    <col min="2" max="2" width="9.140625" style="5"/>
    <col min="3" max="3" width="79.42578125" style="5" customWidth="1"/>
    <col min="4" max="5" width="15.5703125" style="5" customWidth="1"/>
    <col min="6" max="6" width="9.140625" style="5"/>
    <col min="7" max="7" width="15.140625" style="5" customWidth="1"/>
    <col min="8" max="16384" width="9.140625" style="5"/>
  </cols>
  <sheetData>
    <row r="1" spans="1:7" ht="18">
      <c r="B1" s="3" t="s">
        <v>720</v>
      </c>
      <c r="G1" s="65"/>
    </row>
    <row r="2" spans="1:7" ht="13.5" customHeight="1">
      <c r="B2" s="116" t="s">
        <v>1094</v>
      </c>
      <c r="C2" s="116"/>
      <c r="D2" s="118"/>
      <c r="E2" s="118"/>
      <c r="G2" s="84" t="s">
        <v>922</v>
      </c>
    </row>
    <row r="3" spans="1:7" s="6" customFormat="1" ht="12.75">
      <c r="B3" s="199"/>
      <c r="C3" s="305"/>
      <c r="D3" s="308" t="s">
        <v>4</v>
      </c>
      <c r="E3" s="308" t="s">
        <v>5</v>
      </c>
    </row>
    <row r="4" spans="1:7" s="6" customFormat="1" ht="12.75">
      <c r="B4" s="199"/>
      <c r="C4" s="1059"/>
      <c r="D4" s="1061" t="s">
        <v>93</v>
      </c>
      <c r="E4" s="1061" t="s">
        <v>730</v>
      </c>
    </row>
    <row r="5" spans="1:7" s="6" customFormat="1" ht="15" customHeight="1" thickBot="1">
      <c r="B5" s="307"/>
      <c r="C5" s="1060"/>
      <c r="D5" s="1062"/>
      <c r="E5" s="1062"/>
    </row>
    <row r="6" spans="1:7" s="6" customFormat="1" ht="24" customHeight="1">
      <c r="A6" s="133"/>
      <c r="B6" s="282">
        <v>1</v>
      </c>
      <c r="C6" s="283" t="s">
        <v>743</v>
      </c>
      <c r="D6" s="310">
        <v>0</v>
      </c>
      <c r="E6" s="310">
        <v>0</v>
      </c>
    </row>
    <row r="7" spans="1:7" s="6" customFormat="1" ht="20.100000000000001" customHeight="1">
      <c r="A7" s="133"/>
      <c r="B7" s="207">
        <v>2</v>
      </c>
      <c r="C7" s="208" t="s">
        <v>744</v>
      </c>
      <c r="D7" s="958"/>
      <c r="E7" s="311">
        <v>0</v>
      </c>
    </row>
    <row r="8" spans="1:7" s="6" customFormat="1" ht="20.100000000000001" customHeight="1">
      <c r="A8" s="133"/>
      <c r="B8" s="207">
        <v>3</v>
      </c>
      <c r="C8" s="208" t="s">
        <v>745</v>
      </c>
      <c r="D8" s="958"/>
      <c r="E8" s="311">
        <v>0</v>
      </c>
    </row>
    <row r="9" spans="1:7" s="6" customFormat="1" ht="20.100000000000001" customHeight="1">
      <c r="A9" s="133"/>
      <c r="B9" s="207">
        <v>4</v>
      </c>
      <c r="C9" s="137" t="s">
        <v>746</v>
      </c>
      <c r="D9" s="311">
        <v>138038.56175999998</v>
      </c>
      <c r="E9" s="311">
        <v>48558.64862</v>
      </c>
    </row>
    <row r="10" spans="1:7" s="6" customFormat="1" ht="20.100000000000001" customHeight="1">
      <c r="A10" s="133"/>
      <c r="B10" s="207" t="s">
        <v>351</v>
      </c>
      <c r="C10" s="312" t="s">
        <v>1315</v>
      </c>
      <c r="D10" s="311">
        <v>0</v>
      </c>
      <c r="E10" s="311">
        <v>0</v>
      </c>
    </row>
    <row r="11" spans="1:7" s="6" customFormat="1" ht="20.100000000000001" customHeight="1" thickBot="1">
      <c r="A11" s="133"/>
      <c r="B11" s="330">
        <v>5</v>
      </c>
      <c r="C11" s="216" t="s">
        <v>747</v>
      </c>
      <c r="D11" s="309">
        <v>138038.56175999998</v>
      </c>
      <c r="E11" s="309">
        <f>+E9</f>
        <v>48558.64862</v>
      </c>
    </row>
    <row r="12" spans="1:7">
      <c r="B12" s="116"/>
      <c r="C12" s="116"/>
      <c r="D12" s="116"/>
      <c r="E12" s="116"/>
    </row>
    <row r="13" spans="1:7">
      <c r="B13" s="303"/>
      <c r="C13" s="116"/>
      <c r="D13" s="116"/>
      <c r="E13" s="116"/>
    </row>
    <row r="14" spans="1:7">
      <c r="B14" s="303"/>
      <c r="C14" s="116"/>
      <c r="D14" s="116"/>
      <c r="E14" s="116"/>
    </row>
    <row r="15" spans="1:7">
      <c r="B15" s="116"/>
      <c r="C15" s="116"/>
      <c r="D15" s="116"/>
      <c r="E15" s="116"/>
    </row>
    <row r="16" spans="1:7">
      <c r="B16" s="116"/>
      <c r="C16" s="116"/>
      <c r="D16" s="116"/>
      <c r="E16" s="116"/>
    </row>
    <row r="17" spans="2:5">
      <c r="B17" s="116"/>
      <c r="C17" s="116"/>
      <c r="D17" s="116"/>
      <c r="E17" s="116"/>
    </row>
    <row r="18" spans="2:5">
      <c r="B18" s="116"/>
      <c r="C18" s="116"/>
      <c r="D18" s="116"/>
      <c r="E18" s="116"/>
    </row>
    <row r="19" spans="2:5">
      <c r="B19" s="116"/>
      <c r="C19" s="116"/>
      <c r="D19" s="116"/>
      <c r="E19" s="116"/>
    </row>
    <row r="20" spans="2:5">
      <c r="B20" s="116"/>
      <c r="C20" s="116"/>
      <c r="D20" s="116"/>
      <c r="E20" s="116"/>
    </row>
    <row r="21" spans="2:5">
      <c r="B21" s="116"/>
      <c r="C21" s="116"/>
      <c r="D21" s="116"/>
      <c r="E21" s="116"/>
    </row>
  </sheetData>
  <mergeCells count="3">
    <mergeCell ref="C4:C5"/>
    <mergeCell ref="D4:D5"/>
    <mergeCell ref="E4:E5"/>
  </mergeCells>
  <hyperlinks>
    <hyperlink ref="G2" location="Índice!A1" display="Voltar ao Índice" xr:uid="{75E3D295-EE4B-4262-B9DE-6A90462E606F}"/>
  </hyperlinks>
  <pageMargins left="0.70866141732283472" right="0.70866141732283472" top="0.74803149606299213" bottom="0.74803149606299213" header="0.31496062992125984" footer="0.31496062992125984"/>
  <pageSetup paperSize="9" scale="99" orientation="landscape" r:id="rId1"/>
  <headerFooter>
    <oddHeader>&amp;CPT
Anexo XXV</oddHeader>
    <oddFooter>&amp;C&amp;P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A9918BE4EF40F4AA4F6D1DF5575E2EC" ma:contentTypeVersion="1" ma:contentTypeDescription="Create a new document." ma:contentTypeScope="" ma:versionID="9278b5878a7ababf9b36ead4bf69d754">
  <xsd:schema xmlns:xsd="http://www.w3.org/2001/XMLSchema" xmlns:xs="http://www.w3.org/2001/XMLSchema" xmlns:p="http://schemas.microsoft.com/office/2006/metadata/properties" xmlns:ns1="http://schemas.microsoft.com/sharepoint/v3" targetNamespace="http://schemas.microsoft.com/office/2006/metadata/properties" ma:root="true" ma:fieldsID="2adf15f4939ef05d7f3431505dff8be4"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internalName="PublishingStartDate">
      <xsd:simpleType>
        <xsd:restriction base="dms:Unknown"/>
      </xsd:simpleType>
    </xsd:element>
    <xsd:element name="PublishingExpirationDate" ma:index="9" nillable="true" ma:displayName="Scheduling End Date" ma:description=""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3A60452C-F344-44C2-A183-77C86EA64928}"/>
</file>

<file path=customXml/itemProps2.xml><?xml version="1.0" encoding="utf-8"?>
<ds:datastoreItem xmlns:ds="http://schemas.openxmlformats.org/officeDocument/2006/customXml" ds:itemID="{3F76CB4B-C3A3-487F-96DA-6095B091C667}"/>
</file>

<file path=customXml/itemProps3.xml><?xml version="1.0" encoding="utf-8"?>
<ds:datastoreItem xmlns:ds="http://schemas.openxmlformats.org/officeDocument/2006/customXml" ds:itemID="{13346212-7304-4433-8486-267151A8DD6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57</vt:i4>
      </vt:variant>
      <vt:variant>
        <vt:lpstr>Named Ranges</vt:lpstr>
      </vt:variant>
      <vt:variant>
        <vt:i4>10</vt:i4>
      </vt:variant>
    </vt:vector>
  </HeadingPairs>
  <TitlesOfParts>
    <vt:vector size="67" baseType="lpstr">
      <vt:lpstr>Índice</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36</vt:lpstr>
      <vt:lpstr>37</vt:lpstr>
      <vt:lpstr>38</vt:lpstr>
      <vt:lpstr>39</vt:lpstr>
      <vt:lpstr>40</vt:lpstr>
      <vt:lpstr>41</vt:lpstr>
      <vt:lpstr>42</vt:lpstr>
      <vt:lpstr>43</vt:lpstr>
      <vt:lpstr>44</vt:lpstr>
      <vt:lpstr>45</vt:lpstr>
      <vt:lpstr>46</vt:lpstr>
      <vt:lpstr>47</vt:lpstr>
      <vt:lpstr>48</vt:lpstr>
      <vt:lpstr>49</vt:lpstr>
      <vt:lpstr>50</vt:lpstr>
      <vt:lpstr>51</vt:lpstr>
      <vt:lpstr>52</vt:lpstr>
      <vt:lpstr>53</vt:lpstr>
      <vt:lpstr>54</vt:lpstr>
      <vt:lpstr>55</vt:lpstr>
      <vt:lpstr>56</vt:lpstr>
      <vt:lpstr>'39'!_ftn1</vt:lpstr>
      <vt:lpstr>'39'!_ftnref1</vt:lpstr>
      <vt:lpstr>'1'!Print_Area</vt:lpstr>
      <vt:lpstr>'19'!Print_Area</vt:lpstr>
      <vt:lpstr>'23'!Print_Area</vt:lpstr>
      <vt:lpstr>'31'!Print_Area</vt:lpstr>
      <vt:lpstr>'44'!Print_Area</vt:lpstr>
      <vt:lpstr>'45'!Print_Area</vt:lpstr>
      <vt:lpstr>'46'!Print_Area</vt:lpstr>
      <vt:lpstr>'1'!Print_Titles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Divulgacao-Disciplina-de-Mercado_1S2022</dc:title>
  <dc:creator/>
  <cp:lastModifiedBy/>
  <dcterms:created xsi:type="dcterms:W3CDTF">2020-09-14T08:59:40Z</dcterms:created>
  <dcterms:modified xsi:type="dcterms:W3CDTF">2022-10-04T16:06:35Z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ffd489d-8342-4f0c-9e5b-a69a195a9b09_Enabled">
    <vt:lpwstr>true</vt:lpwstr>
  </property>
  <property fmtid="{D5CDD505-2E9C-101B-9397-08002B2CF9AE}" pid="3" name="MSIP_Label_2ffd489d-8342-4f0c-9e5b-a69a195a9b09_SetDate">
    <vt:lpwstr>2022-07-28T14:03:07Z</vt:lpwstr>
  </property>
  <property fmtid="{D5CDD505-2E9C-101B-9397-08002B2CF9AE}" pid="4" name="MSIP_Label_2ffd489d-8342-4f0c-9e5b-a69a195a9b09_Method">
    <vt:lpwstr>Privileged</vt:lpwstr>
  </property>
  <property fmtid="{D5CDD505-2E9C-101B-9397-08002B2CF9AE}" pid="5" name="MSIP_Label_2ffd489d-8342-4f0c-9e5b-a69a195a9b09_Name">
    <vt:lpwstr>2ffd489d-8342-4f0c-9e5b-a69a195a9b09</vt:lpwstr>
  </property>
  <property fmtid="{D5CDD505-2E9C-101B-9397-08002B2CF9AE}" pid="6" name="MSIP_Label_2ffd489d-8342-4f0c-9e5b-a69a195a9b09_SiteId">
    <vt:lpwstr>5d89951c-b62b-46bf-b261-910b5240b0e7</vt:lpwstr>
  </property>
  <property fmtid="{D5CDD505-2E9C-101B-9397-08002B2CF9AE}" pid="7" name="MSIP_Label_2ffd489d-8342-4f0c-9e5b-a69a195a9b09_ActionId">
    <vt:lpwstr>899dabe6-a9d7-4069-a01c-cc9b923f3566</vt:lpwstr>
  </property>
  <property fmtid="{D5CDD505-2E9C-101B-9397-08002B2CF9AE}" pid="8" name="MSIP_Label_2ffd489d-8342-4f0c-9e5b-a69a195a9b09_ContentBits">
    <vt:lpwstr>0</vt:lpwstr>
  </property>
  <property fmtid="{D5CDD505-2E9C-101B-9397-08002B2CF9AE}" pid="9" name="ContentTypeId">
    <vt:lpwstr>0x0101004A9918BE4EF40F4AA4F6D1DF5575E2EC</vt:lpwstr>
  </property>
  <property fmtid="{D5CDD505-2E9C-101B-9397-08002B2CF9AE}" pid="10" name="Order">
    <vt:r8>454400</vt:r8>
  </property>
  <property fmtid="{D5CDD505-2E9C-101B-9397-08002B2CF9AE}" pid="11" name="xd_Signature">
    <vt:bool>false</vt:bool>
  </property>
  <property fmtid="{D5CDD505-2E9C-101B-9397-08002B2CF9AE}" pid="12" name="xd_ProgID">
    <vt:lpwstr/>
  </property>
  <property fmtid="{D5CDD505-2E9C-101B-9397-08002B2CF9AE}" pid="13" name="SharedWithUsers">
    <vt:lpwstr/>
  </property>
  <property fmtid="{D5CDD505-2E9C-101B-9397-08002B2CF9AE}" pid="14" name="_SourceUrl">
    <vt:lpwstr/>
  </property>
  <property fmtid="{D5CDD505-2E9C-101B-9397-08002B2CF9AE}" pid="15" name="_SharedFileIndex">
    <vt:lpwstr/>
  </property>
  <property fmtid="{D5CDD505-2E9C-101B-9397-08002B2CF9AE}" pid="16" name="TemplateUrl">
    <vt:lpwstr/>
  </property>
</Properties>
</file>