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898123B9-CF47-4075-B9F8-F649852099D3}" xr6:coauthVersionLast="47" xr6:coauthVersionMax="47" xr10:uidLastSave="{00000000-0000-0000-0000-000000000000}"/>
  <bookViews>
    <workbookView xWindow="-120" yWindow="-120" windowWidth="29040" windowHeight="15840" tabRatio="809" xr2:uid="{00000000-000D-0000-FFFF-FFFF00000000}"/>
  </bookViews>
  <sheets>
    <sheet name="Índice" sheetId="103" r:id="rId1"/>
    <sheet name="1" sheetId="19" r:id="rId2"/>
    <sheet name="2" sheetId="20" r:id="rId3"/>
    <sheet name="3" sheetId="1" r:id="rId4"/>
    <sheet name="4" sheetId="2" r:id="rId5"/>
    <sheet name="5" sheetId="23" r:id="rId6"/>
    <sheet name="6" sheetId="24" r:id="rId7"/>
    <sheet name="7" sheetId="70" r:id="rId8"/>
    <sheet name="8" sheetId="71" r:id="rId9"/>
    <sheet name="9" sheetId="72" r:id="rId10"/>
    <sheet name="10" sheetId="73" r:id="rId11"/>
    <sheet name="11" sheetId="74" r:id="rId12"/>
    <sheet name="12" sheetId="75" r:id="rId13"/>
    <sheet name="13" sheetId="76" r:id="rId14"/>
    <sheet name="14" sheetId="77" r:id="rId15"/>
    <sheet name="15" sheetId="38" r:id="rId16"/>
    <sheet name="16" sheetId="39" r:id="rId17"/>
    <sheet name="17" sheetId="152" r:id="rId18"/>
    <sheet name="18" sheetId="52" r:id="rId19"/>
    <sheet name="19" sheetId="55" r:id="rId20"/>
    <sheet name="20" sheetId="56" r:id="rId21"/>
    <sheet name="21" sheetId="153" r:id="rId22"/>
    <sheet name="22" sheetId="61" r:id="rId23"/>
    <sheet name="23" sheetId="140" r:id="rId24"/>
    <sheet name="24" sheetId="141" r:id="rId25"/>
    <sheet name="25" sheetId="144" r:id="rId26"/>
    <sheet name="26" sheetId="80" r:id="rId27"/>
    <sheet name="27" sheetId="81" r:id="rId28"/>
    <sheet name="28" sheetId="82" r:id="rId29"/>
    <sheet name="29" sheetId="83" r:id="rId30"/>
    <sheet name="30" sheetId="84" r:id="rId31"/>
    <sheet name="31" sheetId="42" r:id="rId32"/>
    <sheet name="32" sheetId="43" r:id="rId33"/>
    <sheet name="33" sheetId="45" r:id="rId34"/>
    <sheet name="34" sheetId="46" r:id="rId35"/>
    <sheet name="35" sheetId="47" r:id="rId36"/>
    <sheet name="36" sheetId="48" r:id="rId37"/>
    <sheet name="37" sheetId="148" r:id="rId38"/>
    <sheet name="38" sheetId="87" r:id="rId39"/>
    <sheet name="39" sheetId="89" r:id="rId40"/>
    <sheet name="40" sheetId="90" r:id="rId41"/>
    <sheet name="41" sheetId="91" r:id="rId42"/>
    <sheet name="42" sheetId="154" r:id="rId43"/>
    <sheet name="43" sheetId="26" r:id="rId44"/>
    <sheet name="44" sheetId="27" r:id="rId45"/>
    <sheet name="45" sheetId="28" r:id="rId46"/>
    <sheet name="46" sheetId="32" r:id="rId47"/>
    <sheet name="47" sheetId="34" r:id="rId48"/>
    <sheet name="48" sheetId="151" r:id="rId49"/>
    <sheet name="49" sheetId="150" r:id="rId50"/>
    <sheet name="50" sheetId="108" r:id="rId51"/>
    <sheet name="51" sheetId="109" r:id="rId52"/>
    <sheet name="52" sheetId="129" r:id="rId53"/>
  </sheets>
  <externalReferences>
    <externalReference r:id="rId54"/>
    <externalReference r:id="rId55"/>
  </externalReferences>
  <definedNames>
    <definedName name="_ftn1" localSheetId="38">'38'!$H$14</definedName>
    <definedName name="_ftnref1" localSheetId="38">'38'!$H$11</definedName>
    <definedName name="_Toc483499734" localSheetId="41">'41'!#REF!</definedName>
    <definedName name="_Toc483499735" localSheetId="42">'42'!#REF!</definedName>
    <definedName name="_Toc510626265" localSheetId="0">Índice!#REF!</definedName>
    <definedName name="_Toc510626266" localSheetId="0">Índice!#REF!</definedName>
    <definedName name="_Toc510626267" localSheetId="0">Índice!#REF!</definedName>
    <definedName name="_Toc510626268" localSheetId="0">Índice!#REF!</definedName>
    <definedName name="_Toc510626269" localSheetId="0">Índice!#REF!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'1'!$B$4:$E$122</definedName>
    <definedName name="_xlnm.Print_Area" localSheetId="18">'18'!$B$1:$L$18</definedName>
    <definedName name="_xlnm.Print_Area" localSheetId="21">'21'!$A$1:$S$3</definedName>
    <definedName name="_xlnm.Print_Area" localSheetId="22">'22'!$A$1:$G$24</definedName>
    <definedName name="_xlnm.Print_Area" localSheetId="30">'30'!$B$1:$F$19</definedName>
    <definedName name="_xlnm.Print_Area" localSheetId="43">'43'!$B$1:$D$20</definedName>
    <definedName name="_xlnm.Print_Area" localSheetId="44">'44'!$B$1:$E$71</definedName>
    <definedName name="_xlnm.Print_Area" localSheetId="45">'45'!$B$1:$D$17</definedName>
    <definedName name="_xlnm.Print_Titles" localSheetId="1">'1'!$4:$4</definedName>
    <definedName name="TRNR_5cc1995c6b1841c191dff95400c25a5f_123_1" localSheetId="17" hidden="1">#REF!</definedName>
    <definedName name="TRNR_5cc1995c6b1841c191dff95400c25a5f_123_1" localSheetId="21" hidden="1">#REF!</definedName>
    <definedName name="TRNR_5cc1995c6b1841c191dff95400c25a5f_123_1" localSheetId="42" hidden="1">#REF!</definedName>
    <definedName name="TRNR_5cc1995c6b1841c191dff95400c25a5f_123_1" localSheetId="48" hidden="1">#REF!</definedName>
    <definedName name="TRNR_5cc1995c6b1841c191dff95400c25a5f_123_1" localSheetId="49" hidden="1">#REF!</definedName>
    <definedName name="TRNR_5cc1995c6b1841c191dff95400c25a5f_123_1" hidden="1">#REF!</definedName>
    <definedName name="TRNR_8c384ad4934f4b269980f3c3194c1461_37_1" localSheetId="17" hidden="1">#REF!</definedName>
    <definedName name="TRNR_8c384ad4934f4b269980f3c3194c1461_37_1" localSheetId="21" hidden="1">#REF!</definedName>
    <definedName name="TRNR_8c384ad4934f4b269980f3c3194c1461_37_1" localSheetId="42" hidden="1">#REF!</definedName>
    <definedName name="TRNR_8c384ad4934f4b269980f3c3194c1461_37_1" localSheetId="48" hidden="1">#REF!</definedName>
    <definedName name="TRNR_8c384ad4934f4b269980f3c3194c1461_37_1" localSheetId="49" hidden="1">#REF!</definedName>
    <definedName name="TRNR_8c384ad4934f4b269980f3c3194c1461_37_1" hidden="1">#REF!</definedName>
    <definedName name="TRNR_f6ed9ba0ccd54407905b765622a1c5f4_363_1" localSheetId="17" hidden="1">#REF!</definedName>
    <definedName name="TRNR_f6ed9ba0ccd54407905b765622a1c5f4_363_1" localSheetId="21" hidden="1">#REF!</definedName>
    <definedName name="TRNR_f6ed9ba0ccd54407905b765622a1c5f4_363_1" localSheetId="42" hidden="1">#REF!</definedName>
    <definedName name="TRNR_f6ed9ba0ccd54407905b765622a1c5f4_363_1" localSheetId="48" hidden="1">#REF!</definedName>
    <definedName name="TRNR_f6ed9ba0ccd54407905b765622a1c5f4_363_1" localSheetId="49" hidden="1">#REF!</definedName>
    <definedName name="TRNR_f6ed9ba0ccd54407905b765622a1c5f4_363_1" hidden="1">#REF!</definedName>
    <definedName name="Uni">'[1]Nota Pensões 201512'!$M$3</definedName>
    <definedName name="Uni_2013" localSheetId="17">'[2]Notas 48 - 50AVersão PT'!#REF!</definedName>
    <definedName name="Uni_2013" localSheetId="21">'[2]Notas 48 - 50AVersão PT'!#REF!</definedName>
    <definedName name="Uni_2013" localSheetId="42">'[2]Notas 48 - 50AVersão PT'!#REF!</definedName>
    <definedName name="Uni_2013" localSheetId="48">'[2]Notas 48 - 50AVersão PT'!#REF!</definedName>
    <definedName name="Uni_2013" localSheetId="49">'[2]Notas 48 - 50AVersão PT'!#REF!</definedName>
    <definedName name="Uni_2013">'[2]Notas 48 - 50AVersão PT'!#REF!</definedName>
    <definedName name="Uni_2014" localSheetId="21">'[2]Notas 48 - 50AVersão PT'!#REF!</definedName>
    <definedName name="Uni_2014" localSheetId="42">'[2]Notas 48 - 50AVersão PT'!#REF!</definedName>
    <definedName name="Uni_2014" localSheetId="48">'[2]Notas 48 - 50AVersão PT'!#REF!</definedName>
    <definedName name="Uni_2014" localSheetId="49">'[2]Notas 48 - 50AVersão PT'!#REF!</definedName>
    <definedName name="Uni_2014">'[2]Notas 48 - 50AVersão PT'!#REF!</definedName>
    <definedName name="xxx" localSheetId="17" hidden="1">#REF!</definedName>
    <definedName name="xxx" localSheetId="21" hidden="1">#REF!</definedName>
    <definedName name="xxx" localSheetId="42" hidden="1">#REF!</definedName>
    <definedName name="xxx" localSheetId="48" hidden="1">#REF!</definedName>
    <definedName name="xxx" localSheetId="49" hidden="1">#REF!</definedName>
    <definedName name="xxx"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87" l="1"/>
  <c r="H36" i="34" l="1"/>
  <c r="G36" i="34"/>
  <c r="F36" i="34"/>
  <c r="E36" i="34"/>
  <c r="F14" i="48"/>
  <c r="E14" i="48"/>
  <c r="P21" i="140"/>
  <c r="P20" i="140"/>
  <c r="P19" i="140"/>
  <c r="P18" i="140"/>
  <c r="P17" i="140"/>
  <c r="Q16" i="140"/>
  <c r="P16" i="140"/>
  <c r="D16" i="140"/>
  <c r="P15" i="140"/>
  <c r="P13" i="140"/>
  <c r="P12" i="140" s="1"/>
  <c r="Q12" i="140"/>
  <c r="D12" i="140"/>
  <c r="M137" i="153"/>
  <c r="M136" i="153"/>
  <c r="M135" i="153"/>
  <c r="M134" i="153"/>
  <c r="M133" i="153"/>
  <c r="M132" i="153"/>
  <c r="M131" i="153"/>
  <c r="M130" i="153"/>
  <c r="M129" i="153"/>
  <c r="M128" i="153"/>
  <c r="M127" i="153"/>
  <c r="M126" i="153"/>
  <c r="M125" i="153"/>
  <c r="M124" i="153"/>
  <c r="M123" i="153"/>
  <c r="M122" i="153"/>
  <c r="M121" i="153"/>
  <c r="O119" i="153"/>
  <c r="N119" i="153"/>
  <c r="M119" i="153"/>
  <c r="L119" i="153"/>
  <c r="I119" i="153"/>
  <c r="G119" i="153"/>
  <c r="H119" i="153" s="1"/>
  <c r="E119" i="153"/>
  <c r="F119" i="153" s="1"/>
  <c r="D119" i="153"/>
  <c r="M118" i="153"/>
  <c r="M117" i="153"/>
  <c r="M116" i="153"/>
  <c r="M115" i="153"/>
  <c r="M114" i="153"/>
  <c r="M113" i="153"/>
  <c r="M112" i="153"/>
  <c r="M111" i="153"/>
  <c r="M110" i="153"/>
  <c r="M109" i="153"/>
  <c r="M108" i="153"/>
  <c r="M107" i="153"/>
  <c r="M106" i="153"/>
  <c r="M105" i="153"/>
  <c r="M104" i="153"/>
  <c r="M103" i="153"/>
  <c r="M102" i="153"/>
  <c r="O100" i="153"/>
  <c r="N100" i="153"/>
  <c r="L100" i="153"/>
  <c r="M100" i="153" s="1"/>
  <c r="J100" i="153"/>
  <c r="I100" i="153"/>
  <c r="H100" i="153"/>
  <c r="G100" i="153"/>
  <c r="K100" i="153" s="1"/>
  <c r="F100" i="153"/>
  <c r="E100" i="153"/>
  <c r="D100" i="153"/>
  <c r="M99" i="153"/>
  <c r="M98" i="153"/>
  <c r="M97" i="153"/>
  <c r="M96" i="153"/>
  <c r="M95" i="153"/>
  <c r="M94" i="153"/>
  <c r="M93" i="153"/>
  <c r="M92" i="153"/>
  <c r="M91" i="153"/>
  <c r="M90" i="153"/>
  <c r="M89" i="153"/>
  <c r="M88" i="153"/>
  <c r="M87" i="153"/>
  <c r="M86" i="153"/>
  <c r="M85" i="153"/>
  <c r="M84" i="153"/>
  <c r="M83" i="153"/>
  <c r="O81" i="153"/>
  <c r="N81" i="153"/>
  <c r="L81" i="153"/>
  <c r="I81" i="153"/>
  <c r="G81" i="153"/>
  <c r="J81" i="153" s="1"/>
  <c r="E81" i="153"/>
  <c r="F81" i="153" s="1"/>
  <c r="D81" i="153"/>
  <c r="M80" i="153"/>
  <c r="M79" i="153"/>
  <c r="M78" i="153"/>
  <c r="M77" i="153"/>
  <c r="M76" i="153"/>
  <c r="M75" i="153"/>
  <c r="M74" i="153"/>
  <c r="M73" i="153"/>
  <c r="M72" i="153"/>
  <c r="M71" i="153"/>
  <c r="M70" i="153"/>
  <c r="M69" i="153"/>
  <c r="M68" i="153"/>
  <c r="M67" i="153"/>
  <c r="M66" i="153"/>
  <c r="M65" i="153"/>
  <c r="M64" i="153"/>
  <c r="O62" i="153"/>
  <c r="N62" i="153"/>
  <c r="L62" i="153"/>
  <c r="M62" i="153" s="1"/>
  <c r="J62" i="153"/>
  <c r="I62" i="153"/>
  <c r="H62" i="153"/>
  <c r="G62" i="153"/>
  <c r="K62" i="153" s="1"/>
  <c r="F62" i="153"/>
  <c r="E62" i="153"/>
  <c r="D62" i="153"/>
  <c r="M61" i="153"/>
  <c r="M60" i="153"/>
  <c r="M59" i="153"/>
  <c r="M58" i="153"/>
  <c r="M57" i="153"/>
  <c r="M56" i="153"/>
  <c r="M55" i="153"/>
  <c r="M54" i="153"/>
  <c r="M53" i="153"/>
  <c r="M52" i="153"/>
  <c r="M51" i="153"/>
  <c r="M50" i="153"/>
  <c r="M49" i="153"/>
  <c r="M48" i="153"/>
  <c r="M47" i="153"/>
  <c r="M46" i="153"/>
  <c r="M45" i="153"/>
  <c r="O43" i="153"/>
  <c r="N43" i="153"/>
  <c r="M43" i="153"/>
  <c r="L43" i="153"/>
  <c r="I43" i="153"/>
  <c r="G43" i="153"/>
  <c r="H43" i="153" s="1"/>
  <c r="E43" i="153"/>
  <c r="F43" i="153" s="1"/>
  <c r="D43" i="153"/>
  <c r="M42" i="153"/>
  <c r="M41" i="153"/>
  <c r="M40" i="153"/>
  <c r="M39" i="153"/>
  <c r="M38" i="153"/>
  <c r="M37" i="153"/>
  <c r="M36" i="153"/>
  <c r="M35" i="153"/>
  <c r="M34" i="153"/>
  <c r="M33" i="153"/>
  <c r="M32" i="153"/>
  <c r="M31" i="153"/>
  <c r="M30" i="153"/>
  <c r="M29" i="153"/>
  <c r="M28" i="153"/>
  <c r="M27" i="153"/>
  <c r="M26" i="153"/>
  <c r="O24" i="153"/>
  <c r="N24" i="153"/>
  <c r="L24" i="153"/>
  <c r="M24" i="153" s="1"/>
  <c r="J24" i="153"/>
  <c r="I24" i="153"/>
  <c r="H24" i="153"/>
  <c r="G24" i="153"/>
  <c r="K24" i="153" s="1"/>
  <c r="F24" i="153"/>
  <c r="E24" i="153"/>
  <c r="D24" i="153"/>
  <c r="M23" i="153"/>
  <c r="M22" i="153"/>
  <c r="M21" i="153"/>
  <c r="M20" i="153"/>
  <c r="M19" i="153"/>
  <c r="M18" i="153"/>
  <c r="M17" i="153"/>
  <c r="M16" i="153"/>
  <c r="M15" i="153"/>
  <c r="M14" i="153"/>
  <c r="M13" i="153"/>
  <c r="M12" i="153"/>
  <c r="M11" i="153"/>
  <c r="M10" i="153"/>
  <c r="M9" i="153"/>
  <c r="M8" i="153"/>
  <c r="M7" i="153"/>
  <c r="T23" i="56"/>
  <c r="S22" i="56"/>
  <c r="S21" i="56"/>
  <c r="S20" i="56"/>
  <c r="S19" i="56"/>
  <c r="S18" i="56"/>
  <c r="S17" i="56"/>
  <c r="S16" i="56"/>
  <c r="S15" i="56"/>
  <c r="S14" i="56"/>
  <c r="S13" i="56"/>
  <c r="S12" i="56"/>
  <c r="S11" i="56"/>
  <c r="S10" i="56"/>
  <c r="S9" i="56"/>
  <c r="S8" i="56"/>
  <c r="S7" i="56"/>
  <c r="I23" i="55"/>
  <c r="I22" i="55"/>
  <c r="I21" i="55"/>
  <c r="I20" i="55"/>
  <c r="I17" i="55"/>
  <c r="I16" i="55"/>
  <c r="I15" i="55"/>
  <c r="I14" i="55"/>
  <c r="I13" i="55"/>
  <c r="I12" i="55"/>
  <c r="I10" i="55"/>
  <c r="I9" i="55"/>
  <c r="I8" i="55"/>
  <c r="I7" i="55"/>
  <c r="P22" i="140" l="1"/>
  <c r="J43" i="153"/>
  <c r="H81" i="153"/>
  <c r="J119" i="153"/>
  <c r="K81" i="153"/>
  <c r="K43" i="153"/>
  <c r="M81" i="153"/>
  <c r="K119" i="153"/>
  <c r="M25" i="23" l="1"/>
  <c r="N25" i="23" s="1"/>
  <c r="L25" i="23"/>
  <c r="K25" i="23"/>
  <c r="J25" i="23"/>
  <c r="H25" i="23"/>
  <c r="G25" i="23"/>
  <c r="F25" i="23"/>
  <c r="E25" i="23"/>
  <c r="D25" i="23"/>
  <c r="N22" i="23"/>
  <c r="I22" i="23"/>
  <c r="N21" i="23"/>
  <c r="I21" i="23"/>
  <c r="I25" i="23" s="1"/>
  <c r="F42" i="1"/>
  <c r="D42" i="1"/>
  <c r="F37" i="1"/>
  <c r="F35" i="1"/>
  <c r="F33" i="1"/>
  <c r="F31" i="1"/>
  <c r="F30" i="1"/>
  <c r="F29" i="1"/>
  <c r="F27" i="1"/>
  <c r="F26" i="1"/>
  <c r="F25" i="1"/>
  <c r="F24" i="1"/>
  <c r="F23" i="1"/>
  <c r="F17" i="1"/>
  <c r="D17" i="1"/>
  <c r="F16" i="1"/>
  <c r="F15" i="1"/>
  <c r="F13" i="1"/>
  <c r="F12" i="1"/>
  <c r="F11" i="1"/>
  <c r="F10" i="1"/>
  <c r="F9" i="1"/>
  <c r="D9" i="1"/>
  <c r="F8" i="1"/>
  <c r="F7" i="1"/>
  <c r="F6" i="1"/>
  <c r="B65" i="103"/>
  <c r="B66" i="103" s="1"/>
  <c r="B61" i="103"/>
  <c r="B62" i="103" s="1"/>
  <c r="B55" i="103" l="1"/>
  <c r="B56" i="103" s="1"/>
  <c r="B57" i="103" s="1"/>
  <c r="B58" i="103" s="1"/>
  <c r="B47" i="103"/>
  <c r="B48" i="103" s="1"/>
  <c r="B49" i="103" s="1"/>
  <c r="B50" i="103" s="1"/>
  <c r="B51" i="103" s="1"/>
  <c r="B52" i="103" s="1"/>
  <c r="B41" i="103"/>
  <c r="B42" i="103" s="1"/>
  <c r="B43" i="103" s="1"/>
  <c r="B44" i="103" s="1"/>
  <c r="B21" i="103"/>
  <c r="B22" i="103" s="1"/>
  <c r="B23" i="103" s="1"/>
  <c r="B24" i="103" s="1"/>
  <c r="B25" i="103" s="1"/>
  <c r="B26" i="103" s="1"/>
  <c r="B28" i="103" s="1"/>
  <c r="B29" i="103" s="1"/>
  <c r="B30" i="103" s="1"/>
  <c r="B31" i="103" s="1"/>
  <c r="B32" i="103" s="1"/>
  <c r="B33" i="103" s="1"/>
  <c r="B34" i="103" s="1"/>
  <c r="B35" i="103" s="1"/>
  <c r="B36" i="103" s="1"/>
  <c r="B37" i="103" s="1"/>
  <c r="B38" i="103" s="1"/>
</calcChain>
</file>

<file path=xl/sharedStrings.xml><?xml version="1.0" encoding="utf-8"?>
<sst xmlns="http://schemas.openxmlformats.org/spreadsheetml/2006/main" count="2364" uniqueCount="1381">
  <si>
    <t>Modelo EU OV1 — Síntese dos montantes totais das exposições ao risco</t>
  </si>
  <si>
    <t>Modelo EU KM1 — Modelo para os indicadores de base</t>
  </si>
  <si>
    <t>Total dos montantes de exposição ao risco</t>
  </si>
  <si>
    <t>Total dos requisitos de fundos próprios</t>
  </si>
  <si>
    <t>a</t>
  </si>
  <si>
    <t>b</t>
  </si>
  <si>
    <t>c</t>
  </si>
  <si>
    <t>Risco de crédito (excluindo CCR)</t>
  </si>
  <si>
    <t xml:space="preserve">do qual: método padrão </t>
  </si>
  <si>
    <t xml:space="preserve">do qual: método básico IRB (F-IRB) </t>
  </si>
  <si>
    <t>do qual: método de afetação</t>
  </si>
  <si>
    <t>EU 4a</t>
  </si>
  <si>
    <t>do qual: ações de acordo com o método de ponderação de risco simples</t>
  </si>
  <si>
    <t xml:space="preserve">do qual: método IRB avançado (A-IRB) </t>
  </si>
  <si>
    <t xml:space="preserve">Risco de crédito de contraparte - CCR </t>
  </si>
  <si>
    <t>do qual: método do modelo interno (IMM)</t>
  </si>
  <si>
    <t>EU 8a</t>
  </si>
  <si>
    <t>do qual: exposições a uma CCP</t>
  </si>
  <si>
    <t>EU 8b</t>
  </si>
  <si>
    <t>do qual: ajustamento da avaliação de crédito — CVA</t>
  </si>
  <si>
    <t>do qual: outro CCR</t>
  </si>
  <si>
    <t>Não aplicável</t>
  </si>
  <si>
    <t xml:space="preserve">Risco de liquidação </t>
  </si>
  <si>
    <t>Exposições de titularização não incluídas na carteira de negociação (após o limite máximo)</t>
  </si>
  <si>
    <t xml:space="preserve">do qual: método SEC-IRBA </t>
  </si>
  <si>
    <t>do qual: SEC-ERBA (incluindo IAA)</t>
  </si>
  <si>
    <t xml:space="preserve">do qual: método SEC-SA </t>
  </si>
  <si>
    <t>EU 19a</t>
  </si>
  <si>
    <t>do qual: 1250 % / dedução</t>
  </si>
  <si>
    <t>Riscos de posição, cambial e de mercadorias (risco de mercado)</t>
  </si>
  <si>
    <t xml:space="preserve">do qual: IMA </t>
  </si>
  <si>
    <t>EU 22a</t>
  </si>
  <si>
    <t>Grandes riscos</t>
  </si>
  <si>
    <t xml:space="preserve">Risco operacional </t>
  </si>
  <si>
    <t>EU 23a</t>
  </si>
  <si>
    <t xml:space="preserve">do qual: método do indicador básico </t>
  </si>
  <si>
    <t>EU 23b</t>
  </si>
  <si>
    <t>EU 23c</t>
  </si>
  <si>
    <t xml:space="preserve">do qual: método de medição avançada </t>
  </si>
  <si>
    <t>Montantes inferiores aos limites de dedução (sujeitos a
ponderação de risco de 250 %)</t>
  </si>
  <si>
    <t>Total</t>
  </si>
  <si>
    <t>d</t>
  </si>
  <si>
    <t>e</t>
  </si>
  <si>
    <t>Fundos próprios disponíveis (montantes)</t>
  </si>
  <si>
    <t xml:space="preserve">Fundos próprios principais de nível 1 (CET1) </t>
  </si>
  <si>
    <t xml:space="preserve">Fundos próprios de nível 1 </t>
  </si>
  <si>
    <t xml:space="preserve">Capital total </t>
  </si>
  <si>
    <t>Montantes das exposições ponderadas pelo risco</t>
  </si>
  <si>
    <t>Montante total das exposições</t>
  </si>
  <si>
    <t>Rácio de nível 1 (%)</t>
  </si>
  <si>
    <t>Rácio de fundos próprios total (%)</t>
  </si>
  <si>
    <t>Requisitos de fundos próprios adicionais para fazer face a outros riscos que não o risco de alavancagem excessiva (em percentagem do montante da exposição ponderada pelo risco)</t>
  </si>
  <si>
    <t>EU 7a</t>
  </si>
  <si>
    <t>EU 7b</t>
  </si>
  <si>
    <t xml:space="preserve">     do qual: a satisfazer através de fundos próprios CET1 (pontos percentuais)</t>
  </si>
  <si>
    <t>EU 7c</t>
  </si>
  <si>
    <t xml:space="preserve">     do qual: a satisfazer através de fundos próprios de nível 1 (pontos percentuais)</t>
  </si>
  <si>
    <t>EU 7d</t>
  </si>
  <si>
    <t>Total dos requisitos de fundos próprios SREP (%)</t>
  </si>
  <si>
    <t>Requisito combinado de fundos próprios global e de reserva de fundos próprios (em percentagem do montante da exposição ponderada pelo risco)</t>
  </si>
  <si>
    <t>Reserva de conservação de fundos próprios</t>
  </si>
  <si>
    <t>Reserva de conservação decorrente de riscos macroprudenciais ou sistémicos identificados ao nível de um Estado-Membro (%)</t>
  </si>
  <si>
    <t>Reserva contracíclica de fundos próprios específica da instituição (%)</t>
  </si>
  <si>
    <t>EU 9a</t>
  </si>
  <si>
    <t>Reserva para risco sistémico (%)</t>
  </si>
  <si>
    <t>Reserva das instituições de importância sistémica global (%)</t>
  </si>
  <si>
    <t>EU 10a</t>
  </si>
  <si>
    <t>Reserva das outras instituições de importância sistémica (%)</t>
  </si>
  <si>
    <t>Requisito combinado de reservas de fundos próprios (%)</t>
  </si>
  <si>
    <t>EU 11a</t>
  </si>
  <si>
    <t>Requisito global de fundos próprios (%)</t>
  </si>
  <si>
    <t>CET1 disponíveis após satisfação dos requisitos de fundos próprios totais SREP (%)</t>
  </si>
  <si>
    <t>Rácio de alavancagem</t>
  </si>
  <si>
    <t>Medida de exposição total</t>
  </si>
  <si>
    <t>Rácio de alavancagem (%)</t>
  </si>
  <si>
    <t>EU 14a</t>
  </si>
  <si>
    <t xml:space="preserve">Requisitos de fundos próprios adicionais para fazer face ao risco de alavancagem excessiva (%) </t>
  </si>
  <si>
    <t>EU 14b</t>
  </si>
  <si>
    <t>EU 14c</t>
  </si>
  <si>
    <t>EU 14d</t>
  </si>
  <si>
    <t>Requisito de reserva para rácio de alavancagem (%)</t>
  </si>
  <si>
    <t>EU 14e</t>
  </si>
  <si>
    <t>Requisito de rácio de alavancagem global (%)</t>
  </si>
  <si>
    <t>Total dos ativos líquidos de elevada qualidade (HQLA) (valor ponderado - média)</t>
  </si>
  <si>
    <t>EU 16a</t>
  </si>
  <si>
    <t xml:space="preserve">Saídas de caixa - Valor ponderado total </t>
  </si>
  <si>
    <t>EU 16b</t>
  </si>
  <si>
    <t xml:space="preserve">Entradas de caixa - Valor ponderado total </t>
  </si>
  <si>
    <t>Total de saídas de caixa líquidas (valor ajustado)</t>
  </si>
  <si>
    <t>Rácio de cobertura de liquidez (%)</t>
  </si>
  <si>
    <t>Total de financiamento estável disponível</t>
  </si>
  <si>
    <t>Total de financiamento estável requerido</t>
  </si>
  <si>
    <t>Rácio NSFR (%)</t>
  </si>
  <si>
    <t>Valor de exposição</t>
  </si>
  <si>
    <t>a)</t>
  </si>
  <si>
    <t>b)</t>
  </si>
  <si>
    <t>c)</t>
  </si>
  <si>
    <t>f</t>
  </si>
  <si>
    <t>g</t>
  </si>
  <si>
    <t>h</t>
  </si>
  <si>
    <t>Títulos de capital</t>
  </si>
  <si>
    <t>Risco operacional</t>
  </si>
  <si>
    <t>Modelo EU CC1 - Composição dos fundos próprios regulamentares</t>
  </si>
  <si>
    <t>Modelo EU CC2 - Reconciliação dos fundos próprios regulamentares com o balanço nas demonstrações financeiras auditadas</t>
  </si>
  <si>
    <t>Montantes</t>
  </si>
  <si>
    <t xml:space="preserve">Fundos próprios principais de nível 1 (CET1)  Instrumentos e reservas                                             </t>
  </si>
  <si>
    <t xml:space="preserve">Instrumentos de fundos próprios e contas de prémios de emissão conexos </t>
  </si>
  <si>
    <t xml:space="preserve">     do qual: Tipo de instrumento 1</t>
  </si>
  <si>
    <t xml:space="preserve">     do qual: Tipo de instrumento 2</t>
  </si>
  <si>
    <t xml:space="preserve">     do qual: Tipo de instrumento 3</t>
  </si>
  <si>
    <t xml:space="preserve">Resultados retidos </t>
  </si>
  <si>
    <t>Outro rendimento integral acumulado (e outras reservas)</t>
  </si>
  <si>
    <t>EU-3a</t>
  </si>
  <si>
    <t>Fundos para riscos bancários gerais</t>
  </si>
  <si>
    <t xml:space="preserve">Montante dos elementos considerados a que se refere o artigo 484.º, n.º 3, do CRR e das contas de prémios de emissão conexos sujeitos a eliminação progressiva dos CET1 </t>
  </si>
  <si>
    <t>Interesses minoritários (montante permitido nos CET1 consolidados)</t>
  </si>
  <si>
    <t>EU-5a</t>
  </si>
  <si>
    <t xml:space="preserve">Lucros provisórios objeto de revisão independente, líquidos de qualquer encargo ou dividendo previsível </t>
  </si>
  <si>
    <t>Fundos próprios principais de nível 1 (CET1) antes de ajustamentos regulamentares</t>
  </si>
  <si>
    <t>Fundos próprios principais de nível 1 (CET1): ajustamentos regulamentares </t>
  </si>
  <si>
    <t>Ajustamentos de valor adicionais (valor negativo)</t>
  </si>
  <si>
    <t>Ativos intangíveis (líquidos do passivo por impostos correspondente) (valor negativo)</t>
  </si>
  <si>
    <t>Ativos por impostos diferidos que dependem de rentabilidade futura, excluindo os decorrentes de diferenças temporárias (líquidos do passivo por impostos correspondente, se estiverem preenchidas as condições previstas no artigo 38.º, n.º 3, do CRR) (valor negativo)</t>
  </si>
  <si>
    <t>Reservas de justo valor relativas a ganhos ou perdas decorrentes de coberturas de fluxos de caixa de instrumentos financeiros que não são avaliados pelo justo valor</t>
  </si>
  <si>
    <t xml:space="preserve">Montantes negativos resultantes do cálculo dos montantes das perdas esperadas </t>
  </si>
  <si>
    <t>Qualquer aumento dos fundos próprios que resulte de ativos titularizados (valor negativo)</t>
  </si>
  <si>
    <t>Ganhos ou perdas com passivos avaliados pelo justo valor resultantes de alterações na qualidade de crédito da própria instituição</t>
  </si>
  <si>
    <t>Ativos de fundos de pensões com benefícios definidos (valor negativo)</t>
  </si>
  <si>
    <t>Detenções diretas e indiretas, pela instituição, dos seus próprios instrumentos de CET1 (valor negativo)</t>
  </si>
  <si>
    <t>Detenções diretas, indiretas e sintéticas de instrumentos de CET1 de entidades do setor financeiro que têm detenções cruzadas recíprocas com a instituição com o objetivo de inflacionar artificialmente os fundos próprios da instituição (valor negativo)</t>
  </si>
  <si>
    <t>Detenções diretas, indiretas e sintéticas, pela instituição, de instrumentos de CET1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</si>
  <si>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CET1 de entidades do setor financeiro nas quais a instituição tem um investimento significativo (montante acima do limiar de 10 % e líquido de posições curtas elegíveis) (valor negativo)</t>
  </si>
  <si>
    <t>EU-20a</t>
  </si>
  <si>
    <t>Montante de exposição dos seguintes elementos elegíveis para uma ponderação de risco de 1250 %, nos casos em que a instituição opta pela alternativa da dedução</t>
  </si>
  <si>
    <t>EU-20b</t>
  </si>
  <si>
    <t xml:space="preserve">     do qual: detenções elegíveis fora do setor financeiro (valor negativo)</t>
  </si>
  <si>
    <t>EU-20c</t>
  </si>
  <si>
    <t xml:space="preserve">     do qual: posições de titularização (valor negativo)</t>
  </si>
  <si>
    <t>EU-20d</t>
  </si>
  <si>
    <t xml:space="preserve">     do qual: transações incompletas (valor negativo)</t>
  </si>
  <si>
    <t>Montante acima do limiar de 17,65 % (valor negativo)</t>
  </si>
  <si>
    <t xml:space="preserve">     do qual: detenções diretas e indiretas, pela instituição, de instrumentos de CET1 de entidades do setor financeiro nas quais a instituição tem um investimento significativo</t>
  </si>
  <si>
    <t xml:space="preserve">     do qual: ativos por impostos diferidos decorrentes de diferenças temporárias</t>
  </si>
  <si>
    <t>EU-25a</t>
  </si>
  <si>
    <t>Perdas relativas ao exercício em curso (valor negativo)</t>
  </si>
  <si>
    <t>EU-25b</t>
  </si>
  <si>
    <t>Encargos por impostos previsíveis relativos a elementos dos CET1, exceto no caso de a instituição ajustar adequadamente o montante dos elementos dos CET1, na medida em que esses encargos por impostos reduzam o montante até ao qual esses elementos podem ser utilizados para a cobertura de riscos ou perdas (valor negativo)</t>
  </si>
  <si>
    <t>27a</t>
  </si>
  <si>
    <t>Total dos ajustamentos regulamentares dos fundos próprios principais de nível 1 (CET1)</t>
  </si>
  <si>
    <t>Fundos próprios adicionais de nível 1 (AT1): Instrumentos</t>
  </si>
  <si>
    <t>Instrumentos de fundos próprios e contas de prémios de emissão conexos</t>
  </si>
  <si>
    <t xml:space="preserve">     do qual: classificados como fundos próprios segundo as normas contabilísticas aplicáveis</t>
  </si>
  <si>
    <t xml:space="preserve">     do qual: classificados como passivos segundo as normas contabilísticas aplicáveis</t>
  </si>
  <si>
    <t>Montante dos elementos considerados a que se refere o artigo 484.º, n.º 4, do CRR e das contas de prémios de emissão conexos sujeitos a eliminação progressiva dos AT1</t>
  </si>
  <si>
    <t>EU-33a</t>
  </si>
  <si>
    <t>Montante dos elementos considerados a que se refere o artigo 494.º-A, n.º 1, do CRR sujeitos a eliminação progressiva dos AT1</t>
  </si>
  <si>
    <t>EU-33b</t>
  </si>
  <si>
    <t>Montante dos elementos considerados a que se refere o artigo 494.º-B, n.º 1, do CRR sujeitos a eliminação progressiva dos AT1</t>
  </si>
  <si>
    <t xml:space="preserve">Fundos próprios de nível 1 considerados incluídos nos AT1 consolidados (incluindo interesses minoritários não incluídos na linha 5) emitidos por filiais e detidos por terceiros </t>
  </si>
  <si>
    <t xml:space="preserve">    do qual: instrumentos emitidos por filiais sujeitos a eliminação progressiva </t>
  </si>
  <si>
    <t>Fundos próprios adicionais de nível 1 (AT1) antes de ajustamentos regulamentares</t>
  </si>
  <si>
    <t>Fundos próprios adicionais de nível 1 (AT1): ajustamentos regulamentares</t>
  </si>
  <si>
    <t>Detenções diretas e indiretas, pela instituição, dos seus próprios instrumentos de AT1 (valor negativo)</t>
  </si>
  <si>
    <t>Detenções diretas, indiretas e sintéticas de instrumentos de AT1 de entidades do setor financeiro que têm detenções cruzadas recíprocas com a instituição com o objetivo de inflacionar artificialmente os fundos próprios da instituição (valor negativo)</t>
  </si>
  <si>
    <t>Detenções diretas, indiretas e sintéticas de instrumentos de AT1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</si>
  <si>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AT1 de entidades do setor financeiro nas quais a instituição tem um investimento significativo (líquido de posições curtas elegíveis) (valor negativo)</t>
  </si>
  <si>
    <t xml:space="preserve">42a </t>
  </si>
  <si>
    <t>Outros ajustamentos regulamentares dos fundos próprios AT1</t>
  </si>
  <si>
    <t>Total dos ajustamentos regulamentares dos fundos próprios adicionais de nível 1 (AT1)</t>
  </si>
  <si>
    <t xml:space="preserve">Fundos próprios adicionais de nível 1 (AT1) </t>
  </si>
  <si>
    <t>Fundos próprios de nível 1 (T1 = CET1 + AT1)</t>
  </si>
  <si>
    <t>Fundos próprios de nível 2 (T2): Instrumentos</t>
  </si>
  <si>
    <t>Montante dos elementos considerados a que se refere o artigo 484.º, n.º 5, do CRR e prémios de emissão conexos elegíveis sujeitos a eliminação progressiva dos T2 como descrito no artigo 486.º, n.º 4, do CRR</t>
  </si>
  <si>
    <t>EU-47a</t>
  </si>
  <si>
    <t>Montante dos elementos considerados a que se refere o artigo 494.º-A, n.º 2, do CRR sujeitos a eliminação progressiva dos T2</t>
  </si>
  <si>
    <t>EU-47b</t>
  </si>
  <si>
    <t>Montante dos elementos considerados a que se refere o artigo 494.º-B, n.º 2, do CRR sujeitos a eliminação progressiva dos T2</t>
  </si>
  <si>
    <t xml:space="preserve">Instrumentos de fundos próprios considerados incluídos nos fundos próprios T2 consolidados (incluindo interesses minoritários e instrumentos dos AT1 não incluídos nas linhas 5 ou 34) emitidos por filiais e detidos por terceiros </t>
  </si>
  <si>
    <t xml:space="preserve">   do qual: instrumentos emitidos por filiais sujeitos a eliminação progressiva</t>
  </si>
  <si>
    <t>Ajustamentos para risco de crédito</t>
  </si>
  <si>
    <t>Fundos próprios de nível 2 (T2) antes de ajustamentos regulamentares</t>
  </si>
  <si>
    <t>Fundos próprios de nível 2 (T2): ajustamentos regulamentares </t>
  </si>
  <si>
    <t>Detenções diretas, indiretas e sintéticas, pela instituição, dos seus próprios instrumentos de T2 e empréstimos subordinados (valor negativo)</t>
  </si>
  <si>
    <t>Detenções diretas, indiretas e sintéticas de instrumentos de T2 e de empréstimos subordinados de entidades do setor financeiro que têm detenções cruzadas recíprocas com a instituição com o objetivo de inflacionar artificialmente os fundos próprios da instituição (valor negativo)</t>
  </si>
  <si>
    <t xml:space="preserve">Detenções diretas, indiretas e sintéticas de instrumentos de T2 e de empréstimos subordinados de entidades do setor financeiro nas quais a instituição não tem um investimento significativo (montante acima do limiar de 10 % e líquido de posições curtas elegíveis) (valor negativo)  </t>
  </si>
  <si>
    <t>54a</t>
  </si>
  <si>
    <t>Detenções diretas, indiretas e sintéticas, pela instituição, de instrumentos de T2 e de empréstimos subordinados de entidades do setor financeiro nas quais a instituição tem um investimento significativo (líquido de posições curtas elegíveis) (valor negativo)</t>
  </si>
  <si>
    <t>Deduções dos passivos elegíveis que excedem os passivos elegíveis da instituição (valor negativo)</t>
  </si>
  <si>
    <t>EU-56b</t>
  </si>
  <si>
    <t>Outros ajustamentos regulamentares dos fundos próprios T2</t>
  </si>
  <si>
    <t>Total dos ajustamentos regulamentares dos fundos próprios de nível 2 (T2)</t>
  </si>
  <si>
    <t xml:space="preserve">Fundos próprios de nível 2 (T2) </t>
  </si>
  <si>
    <t>Fundos próprios totais (TC = T1 + T2)</t>
  </si>
  <si>
    <t>Montante total de exposição ao risco</t>
  </si>
  <si>
    <t>Rácios e requisitos de fundos próprios, incluindo reservas prudenciais </t>
  </si>
  <si>
    <t>Fundos próprios principais de nível 1</t>
  </si>
  <si>
    <t>Fundos próprios de nível 1</t>
  </si>
  <si>
    <t>Total de fundos próprios</t>
  </si>
  <si>
    <t>Requisitos globais de fundos próprios CET1 da instituição</t>
  </si>
  <si>
    <t xml:space="preserve">do qual: requisito de reserva prudencial para conservação de fundos próprios </t>
  </si>
  <si>
    <t xml:space="preserve">do qual: requisito de reserva prudencial contracíclica de fundos próprios </t>
  </si>
  <si>
    <t xml:space="preserve">do qual: requisito de reserva prudencial para risco sistémico </t>
  </si>
  <si>
    <t>EU-67a</t>
  </si>
  <si>
    <t>do qual: requisito de reserva prudencial para instituições de importância sistémica global (G-SII) ou para outras instituições de importância sistémica (O-SII)</t>
  </si>
  <si>
    <t>EU-67b</t>
  </si>
  <si>
    <t>do qual: requisito de fundos próprios adicionais para fazer face a outros riscos que não o risco de alavancagem excessiva</t>
  </si>
  <si>
    <t>Fundos próprios principais de nível 1 (em percentagem do montante de exposição ao risco) disponíveis após satisfação dos requisitos mínimos de fundos próprios</t>
  </si>
  <si>
    <t>Mínimos nacionais (se diferentes de Basileia III)</t>
  </si>
  <si>
    <t>Montantes abaixo dos limiares de dedução (antes da ponderação pelo risco) </t>
  </si>
  <si>
    <t xml:space="preserve">Detenções diretas e indiretas, pela instituição, de instrumentos de CET1 de entidades do setor financeiro nas quais a instituição tem um investimento significativo (montante abaixo do limiar de 17,65 % e líquido de posições curtas elegíveis) </t>
  </si>
  <si>
    <t>Limites aplicáveis à inclusão de provisões nos T2 </t>
  </si>
  <si>
    <t>Ajustamentos para o risco de crédito incluídos nos T2 relacionados com exposições sujeitas ao método-padrão (antes da aplicação do limite máximo)</t>
  </si>
  <si>
    <t>Limite máximo para a inclusão de ajustamentos para o risco de crédito nos T2 de acordo com o método-padrão</t>
  </si>
  <si>
    <t>Ajustamentos para o risco de crédito incluídos nos T2 relacionados com as exposições sujeitas ao método das notações internas (antes da aplicação do limite máximo)</t>
  </si>
  <si>
    <t>Limite máximo para a inclusão de ajustamentos para o risco de crédito nos T2 de acordo com o método das notações internas</t>
  </si>
  <si>
    <t>Instrumentos de fundos próprios sujeitos a disposições de eliminação progressiva (aplicável apenas entre 1 de janeiro de 2014 e 1 de janeiro de 2022)</t>
  </si>
  <si>
    <t>Limite máximo atual para os instrumentos de CET1 sujeitos a disposições de eliminação progressiva</t>
  </si>
  <si>
    <t>Montante excluído dos CET1 devido ao limite máximo (excesso em relação ao limite máximo após resgates e vencimentos)</t>
  </si>
  <si>
    <t>Limite máximo atual para os instrumentos de AT1 sujeitos a disposições de eliminação progressiva</t>
  </si>
  <si>
    <t>Montante excluído dos AT1 devido ao limite máximo (excesso em relação ao limite máximo após resgates e vencimentos)</t>
  </si>
  <si>
    <t>Limite máximo atual para os instrumentos de T2 sujeitos a disposições de eliminação progressiva</t>
  </si>
  <si>
    <t>Montante excluído dos T2 devido ao limite máximo (excesso em relação ao limite máximo após resgates e vencimentos)</t>
  </si>
  <si>
    <t>2a</t>
  </si>
  <si>
    <t>EU-9a</t>
  </si>
  <si>
    <t>EU-9b</t>
  </si>
  <si>
    <t>Modelo EU CCyB2 - Montante da reserva contracíclica de fundos próprios específica da instituição</t>
  </si>
  <si>
    <t>Modelo EU CCyB1  - Distribuição geográfica das exposições de crédito relevantes para o cálculo da reserva contracíclica de fundos próprios</t>
  </si>
  <si>
    <t>i</t>
  </si>
  <si>
    <t>j</t>
  </si>
  <si>
    <t>k</t>
  </si>
  <si>
    <t>l</t>
  </si>
  <si>
    <t>m</t>
  </si>
  <si>
    <t>Exposições de crédito gerais</t>
  </si>
  <si>
    <t>Exposições de crédito relevantes - Risco de mercado</t>
  </si>
  <si>
    <t>Exposições de titularização - valor de exposição extra carteira de negociação</t>
  </si>
  <si>
    <t>Valor total de exposição</t>
  </si>
  <si>
    <t>Requisitos de fundos próprios</t>
  </si>
  <si>
    <t xml:space="preserve">Montantes das exposições ponderadas pelo risco </t>
  </si>
  <si>
    <t>Ponderações dos requisitos de fundos próprios
(%)</t>
  </si>
  <si>
    <t>Taxas de reserva contracíclica
(%)</t>
  </si>
  <si>
    <t>Valor de exposição segundo o método-padrão</t>
  </si>
  <si>
    <t>Valor de exposição segundo o método IRB</t>
  </si>
  <si>
    <t>Soma das posições longas e curtas das exposições da carteira de negociação para efeitos do método-padrão</t>
  </si>
  <si>
    <t>Valor das exposições da carteira de negociação para efeitos do método dos modelos internos</t>
  </si>
  <si>
    <t>Exposições ao risco de crédito relevantes - Risco de crédito</t>
  </si>
  <si>
    <t xml:space="preserve">Exposições de crédito relevantes - Exposições de titularização extra carteira de negociação </t>
  </si>
  <si>
    <t xml:space="preserve"> Total</t>
  </si>
  <si>
    <t>010</t>
  </si>
  <si>
    <t>Discriminação por país</t>
  </si>
  <si>
    <t>020</t>
  </si>
  <si>
    <t>Taxa de reserva contracíclica de fundos próprios específica da instituição</t>
  </si>
  <si>
    <t>Requisito de reserva contracíclica de fundos próprios específica da instituição</t>
  </si>
  <si>
    <t>Modelo EU LR1 - LRSum: Resumo da conciliação dos ativos contabilísticos e das exposições utilizadas para efeitos do rácio de alavancagem</t>
  </si>
  <si>
    <t>Modelo EU LR2 - LRCom: Divulgação comum do rácio de alavancagem</t>
  </si>
  <si>
    <t>Montante aplicável</t>
  </si>
  <si>
    <t>Total dos ativos nas demonstrações financeiras publicadas</t>
  </si>
  <si>
    <t>Ajustamento para as entidades que são consolidadas para efeitos contabilísticos mas estão fora do âmbito de consolidação prudencial</t>
  </si>
  <si>
    <t>(Ajustamento para exposições titularizadas que satisfazem os requisitos operacionais para o reconhecimento da transferência de risco)</t>
  </si>
  <si>
    <t>(Ajustamento para ativos fiduciários que são reconhecidos no balanço de acordo com o quadro contabilístico aplicável mas são excluídos da medida de exposição total de acordo com o artigo 429.º-A, n.º 1, alínea i), do CRR)</t>
  </si>
  <si>
    <t>Ajustamento para compras e vendas normalizadas de ativos financeiros sujeitos à contabilização pela data de negociação</t>
  </si>
  <si>
    <t>Ajustamento para transações de gestão centralizada de tesouraria elegíveis</t>
  </si>
  <si>
    <t>Ajustamento para operações de financiamento através de valores mobiliários (SFT)</t>
  </si>
  <si>
    <t>Ajustamento para elementos extrapatrimoniais (ou seja, conversão das exposições extrapatrimoniais em montantes de equivalente-crédito)</t>
  </si>
  <si>
    <t>(Ajustamento para correções de valor para efeitos de avaliação prudente e provisões específicas e gerais que reduziram os fundos próprios de nível 1)</t>
  </si>
  <si>
    <t>EU-11a</t>
  </si>
  <si>
    <t>(Ajustamento para exposições excluídas da medida de exposição total de acordo com o artigo 429.º-A, n.º 1, alínea c), do CRR)</t>
  </si>
  <si>
    <t>EU-11b</t>
  </si>
  <si>
    <t>(Ajustamento para exposições excluídas da medida de exposição total de acordo com o artigo 429.º-A, n.º 1, alínea j), do CRR)</t>
  </si>
  <si>
    <t>Outros ajustamentos</t>
  </si>
  <si>
    <t>Exposições para efeitos do rácio de alavancagem CRR</t>
  </si>
  <si>
    <t>Exposições patrimoniais (excluindo derivados e SFT)</t>
  </si>
  <si>
    <t>Elementos patrimoniais (excluindo derivados e SFT mas incluindo cauções)</t>
  </si>
  <si>
    <t>Valor bruto das cauções dadas no âmbito de derivados quando deduzidas aos ativos do balanço de acordo com o quadro contabilístico aplicável</t>
  </si>
  <si>
    <t>(Deduções de contas a receber contabilizados como ativos para a margem de variação em numerário fornecida em operações de derivados)</t>
  </si>
  <si>
    <t>(Ajustamento para valores mobiliários recebidos no âmbito de operações de financiamento através de valores mobiliários que são reconhecidos como ativos)</t>
  </si>
  <si>
    <t>(Ajustamentos para risco geral de crédito aos elementos patrimoniais)</t>
  </si>
  <si>
    <t>(Montantes dos ativos deduzidos na determinação dos fundos próprios de nível 1)</t>
  </si>
  <si>
    <t xml:space="preserve">Total de exposições patrimoniais (excluindo derivados e SFT) </t>
  </si>
  <si>
    <t>Exposições sobre derivados</t>
  </si>
  <si>
    <t>Custo de substituição associado a operações de derivados SA-CCR (ou seja, líquido de margem de variação em numerário elegível)</t>
  </si>
  <si>
    <t>EU-8a</t>
  </si>
  <si>
    <t>Derrogação aplicável aos derivados: contribuição dos custos de substituição de acordo com o método padrão simplificado</t>
  </si>
  <si>
    <t xml:space="preserve">Montantes adicionais para as exposições futuras potenciais associadas às operações de derivados SA-CCR </t>
  </si>
  <si>
    <t>Derrogação aplicável aos derivados: contribuição da exposição futura potencial de acordo com o método padrão simplificado</t>
  </si>
  <si>
    <t>Exposição determinada pelo método do risco inicial</t>
  </si>
  <si>
    <t>(Componente CCP isenta das exposições em que uma instituição procede em nome de um cliente à compensação através de uma CCP) (SA-CCR)</t>
  </si>
  <si>
    <t>EU-10a</t>
  </si>
  <si>
    <t>EU-10b</t>
  </si>
  <si>
    <t>Montante nocional efetivo ajustado dos derivados de crédito vendidos</t>
  </si>
  <si>
    <t>(Diferenças nocionais efetivas ajustadas e deduções das majorações para os derivados de crédito vendidos)</t>
  </si>
  <si>
    <t xml:space="preserve">Total de exposições sobre derivados </t>
  </si>
  <si>
    <t>Exposições sobre operações de financiamento através de valores mobiliários (SFT)</t>
  </si>
  <si>
    <t>Valor bruto dos ativos SFT (sem reconhecimento da compensação), após ajustamento para as operações contabilizadas como vendas</t>
  </si>
  <si>
    <t>(Valor líquido dos montantes a pagar e a receber em numerário dos ativos SFT em termos brutos)</t>
  </si>
  <si>
    <t>Exposição ao risco de crédito de contraparte para ativos SFT</t>
  </si>
  <si>
    <t>EU-16a</t>
  </si>
  <si>
    <t>Derrogação aplicável às SFT: Exposição ao risco de crédito de contraparte de acordo com o artigo 429.º-B, n.º 5, e o artigo 222.º do CRR</t>
  </si>
  <si>
    <t>Exposições pela participação em transações na qualidade de agente</t>
  </si>
  <si>
    <t>EU-17a</t>
  </si>
  <si>
    <t>(Componente CCP isenta das exposições SFT em que uma instituição procede em nome de um cliente à compensação através de uma CCP)</t>
  </si>
  <si>
    <t>Total das exposições sobre operações de financiamento através de valores mobiliários</t>
  </si>
  <si>
    <t xml:space="preserve">Outras exposições extrapatrimoniais </t>
  </si>
  <si>
    <t>Exposições extrapatrimoniais em valor nocional bruto</t>
  </si>
  <si>
    <t>(Ajustamentos para conversão em montantes de equivalente-crédito)</t>
  </si>
  <si>
    <t>Exposições extrapatrimoniais</t>
  </si>
  <si>
    <t>Exposições excluídas</t>
  </si>
  <si>
    <t>EU-22a</t>
  </si>
  <si>
    <t>(Exposições excluídas da medida de exposição total, de acordo com o artigo 429.º-A, n.º 1, alínea c), do CRR)</t>
  </si>
  <si>
    <t>EU-22b</t>
  </si>
  <si>
    <t>(Exposições isentas de acordo com o artigo 429.º-A, n.º 1, alínea j), do CRR (patrimoniais e extrapatrimoniais))</t>
  </si>
  <si>
    <t>EU-22c</t>
  </si>
  <si>
    <t>(Exposições de bancos (ou unidades) públicos de desenvolvimento excluídas — Investimentos do setor público)</t>
  </si>
  <si>
    <t>EU-22d</t>
  </si>
  <si>
    <t>(Exposições de bancos (ou unidades) públicos de desenvolvimento excluídas— Empréstimos de fomento )</t>
  </si>
  <si>
    <t>EU-22e</t>
  </si>
  <si>
    <t>EU-22f</t>
  </si>
  <si>
    <t xml:space="preserve">(Partes garantidas de exposições decorrentes de créditos à exportação excluídas) </t>
  </si>
  <si>
    <t>EU-22g</t>
  </si>
  <si>
    <t>(Excedentes de caução depositados em agentes tripartidos excluídos)</t>
  </si>
  <si>
    <t>EU-22h</t>
  </si>
  <si>
    <t>(Serviços auxiliares de centrais de valores mobiliários/instituições excluídos, de acordo com o artigo 429.º-A, n.º 1, alínea o), do CRR</t>
  </si>
  <si>
    <t>EU-22i</t>
  </si>
  <si>
    <t>(Serviços auxiliares de centrais de valores mobiliários de instituições designadas excluídos, de acordo com o artigo 429.º-A, n.º 1, alínea p), do CRR</t>
  </si>
  <si>
    <t>EU-22j</t>
  </si>
  <si>
    <t>(Redução do valor de exposição de empréstimos de pré-financiamento ou intercalares)</t>
  </si>
  <si>
    <t>EU-22k</t>
  </si>
  <si>
    <t>(Total de exposições isentas)</t>
  </si>
  <si>
    <t>Fundos próprios e medida de exposição total</t>
  </si>
  <si>
    <t>EU-25</t>
  </si>
  <si>
    <t>Rácio de alavancagem (excluindo o impacto da isenção dos investimentos do setor público e dos empréstimos de fomento) (%)</t>
  </si>
  <si>
    <t>25a</t>
  </si>
  <si>
    <t>Requisito regulamentar de rácio de alavancagem mínimo (%)</t>
  </si>
  <si>
    <t>EU-26a</t>
  </si>
  <si>
    <t>EU-26b</t>
  </si>
  <si>
    <t xml:space="preserve">     do qual: a satisfazer através de fundos próprios CET1</t>
  </si>
  <si>
    <t>EU-27a</t>
  </si>
  <si>
    <t>Escolha das disposições transitórias e exposições relevantes</t>
  </si>
  <si>
    <t>Escolha quanto às disposições transitórias para a definição da medida dos fundos próprios</t>
  </si>
  <si>
    <t>Divulgação dos valores médios</t>
  </si>
  <si>
    <t>Valor no final do trimestre dos ativos SFT em termos brutos, após ajustamento para operações contabilísticas de venda e líquidos dos montantes das contas a pagar e a receber em numerário associadas</t>
  </si>
  <si>
    <t>30a</t>
  </si>
  <si>
    <t>Rácio de alavancagem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</si>
  <si>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31a</t>
  </si>
  <si>
    <t>Rácio de alavancagem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</si>
  <si>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Modelo EU LR3 - LRSpl: Repartição das exposições patrimoniais 
(excluindo derivados, SFT e exposições isentas)</t>
  </si>
  <si>
    <t>EU-1</t>
  </si>
  <si>
    <t>Total das exposições patrimoniais (excluindo derivados, SFT e exposições isentas), do qual:</t>
  </si>
  <si>
    <t>EU-2</t>
  </si>
  <si>
    <t>Exposições na carteira de negociação</t>
  </si>
  <si>
    <t>EU-3</t>
  </si>
  <si>
    <t>Exposições na carteira bancária, do qual:</t>
  </si>
  <si>
    <t>EU-4</t>
  </si>
  <si>
    <t>Obrigações cobertas</t>
  </si>
  <si>
    <t>EU-5</t>
  </si>
  <si>
    <t>Exposições tratadas como soberanas</t>
  </si>
  <si>
    <t>EU-6</t>
  </si>
  <si>
    <t>Exposições perante administrações regionais, bancos multilaterais de desenvolvimento, organizações internacionais e entidades do setor público não tratadas como soberanas</t>
  </si>
  <si>
    <t>EU-7</t>
  </si>
  <si>
    <t>Instituições</t>
  </si>
  <si>
    <t>EU-8</t>
  </si>
  <si>
    <t>Garantidas por hipotecas sobre imóveis</t>
  </si>
  <si>
    <t>EU-9</t>
  </si>
  <si>
    <t>Exposições sobre clientes de retalho</t>
  </si>
  <si>
    <t>EU-10</t>
  </si>
  <si>
    <t>Empresas</t>
  </si>
  <si>
    <t>EU-11</t>
  </si>
  <si>
    <t>Exposições em situação de incumprimento</t>
  </si>
  <si>
    <t>EU-12</t>
  </si>
  <si>
    <t>Outras exposições (p. ex.: títulos de capital, titularizações e outros ativos não correspondentes a obrigações de crédito)</t>
  </si>
  <si>
    <t>Modelo EU LIQ1 — Informação quantitativa sobre o rácio de cobertura de liquidez (LCR)</t>
  </si>
  <si>
    <t xml:space="preserve">Modelo EU LIQ2: Rácio de Financiamento Estável Líquido </t>
  </si>
  <si>
    <t>Valor total não ponderado (média)</t>
  </si>
  <si>
    <t>Valor total ponderado (média)</t>
  </si>
  <si>
    <t>EU 1a</t>
  </si>
  <si>
    <t>Trimestre que termina em (DD Mês AAA)</t>
  </si>
  <si>
    <t>EU 1b</t>
  </si>
  <si>
    <t>Número de pontos de dados utilizados para calcular as médias</t>
  </si>
  <si>
    <t>ATIVOS LÍQUIDOS DE ELEVADA QUALIDADE</t>
  </si>
  <si>
    <t>Total dos ativos líquidos de elevada qualidade (HQLA)</t>
  </si>
  <si>
    <t>CAIXA — SAÍDAS</t>
  </si>
  <si>
    <t>Depósitos de retalho e depósitos de pequenas empresas clientes, do qual:</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</si>
  <si>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</si>
  <si>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</si>
  <si>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</si>
  <si>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</si>
  <si>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</si>
  <si>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</si>
  <si>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</si>
  <si>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</si>
  <si>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exposições sobre derivados e outros requisitos de caução</t>
  </si>
  <si>
    <t>Saídas relacionadas com perda de financiamento sobre produtos de dívida</t>
  </si>
  <si>
    <t>Facilidades de crédito e de liquidez</t>
  </si>
  <si>
    <t>Outras obrigações contratuais de financiamento</t>
  </si>
  <si>
    <t>Outras obrigações contingentes de financiamento</t>
  </si>
  <si>
    <t>TOTAL DE SAÍDAS DE CAIXA</t>
  </si>
  <si>
    <t>CAIXA — ENTRADAS</t>
  </si>
  <si>
    <t>Empréstimos garantidos (por exemplo, acordos de revenda)</t>
  </si>
  <si>
    <t>Entradas provenientes de exposições plenamente produtivas</t>
  </si>
  <si>
    <t>Outras entradas de caixa</t>
  </si>
  <si>
    <t>EU-19a</t>
  </si>
  <si>
    <t>(Diferença entre o total das entradas ponderadas e o total das saídas ponderadas decorrentes de operações em países terceiros onde existem restrições à transferência ou que são expressas em moedas não convertíveis)</t>
  </si>
  <si>
    <t>EU-19b</t>
  </si>
  <si>
    <t>(Entradas em excesso provenientes de uma instituição de crédito especializada conexa)</t>
  </si>
  <si>
    <t>TOTAL DE ENTRADAS DE CAIXA</t>
  </si>
  <si>
    <t>Entradas totalmente isentas</t>
  </si>
  <si>
    <t>Entradas sujeitas ao limite máximo de 90 %</t>
  </si>
  <si>
    <t>Entradas Sujeitas ao limite máximo de 75 %</t>
  </si>
  <si>
    <t xml:space="preserve">VALOR AJUSTADO TOTAL </t>
  </si>
  <si>
    <t>EU-21</t>
  </si>
  <si>
    <t>RESERVA DE LIQUIDEZ</t>
  </si>
  <si>
    <t>TOTAL DE SAÍDAS DE CAIXA LÍQUIDAS</t>
  </si>
  <si>
    <t>RÁCIO DE COBERTURA DE LIQUIDEZ</t>
  </si>
  <si>
    <t>de acordo com o artigo 451.º-A, n.º 3, do CRR</t>
  </si>
  <si>
    <t>Valor não ponderado por prazo de vencimento residual</t>
  </si>
  <si>
    <t>Valor ponderado</t>
  </si>
  <si>
    <t>Sem prazo de vencimento</t>
  </si>
  <si>
    <t>&lt; 6 meses</t>
  </si>
  <si>
    <t>de 6 meses até &lt; 1ano</t>
  </si>
  <si>
    <t>≥ 1 ano</t>
  </si>
  <si>
    <t>Elementos de financiamento estável disponível (ASF)</t>
  </si>
  <si>
    <t>Elementos e instrumentos de fundos próprios</t>
  </si>
  <si>
    <t>Fundos próprios</t>
  </si>
  <si>
    <t>Outros instrumentos de fundos próprios</t>
  </si>
  <si>
    <t>Depósitos de retalho</t>
  </si>
  <si>
    <t>Financiamento por grosso:</t>
  </si>
  <si>
    <t>Depósitos operacionais</t>
  </si>
  <si>
    <t>Outro financiamento por grosso</t>
  </si>
  <si>
    <t>Passivos interdependentes</t>
  </si>
  <si>
    <t xml:space="preserve">Outros passivos: </t>
  </si>
  <si>
    <t xml:space="preserve">Passivos de derivados para efeitos do NSFR </t>
  </si>
  <si>
    <t>Todos os outros passivos e instrumentos de fundos próprios não incluídos nas categorias anteriores</t>
  </si>
  <si>
    <t>Total de financiamento estável disponível (ASF)</t>
  </si>
  <si>
    <t>Elementos de financiamento estável requeridos (RSF)</t>
  </si>
  <si>
    <t>EU-15a</t>
  </si>
  <si>
    <t>Ativos onerados por um prazo de vencimento residual igual ou superior a um ano que fazem parte de um conjunto de cobertura</t>
  </si>
  <si>
    <t>Depósitos detidos noutras instituições financeiras para fins operacionais</t>
  </si>
  <si>
    <t>Empréstimos e valores mobiliários produtivos:</t>
  </si>
  <si>
    <t>Com um ponderador de risco igual ou inferior a 35 % segundo o Método Padrão de Basileia II para o risco de crédito</t>
  </si>
  <si>
    <t xml:space="preserve">Empréstimos hipotecários sobre imóveis destinados à habitação, produtivos, dos qualis: </t>
  </si>
  <si>
    <t>Outros empréstimos e valores mobiliários que não se encontram em situação de incumprimento e não são elegíveis como HQLA, incluindo títulos de capital cotados em bolsa e elementos patrimoniais de financiamento ao comércio</t>
  </si>
  <si>
    <t>Ativos interdependentes</t>
  </si>
  <si>
    <t xml:space="preserve">Outros activos: </t>
  </si>
  <si>
    <t>Mercadorias comercializadas fisicamente</t>
  </si>
  <si>
    <t>Ativos entregues como margem inicial para contratos de derivados e contribuições para fundos de proteção de CCP</t>
  </si>
  <si>
    <t xml:space="preserve">Passivos de derivados para efeitos do NSFR antes de dedução da margem de variação entregue </t>
  </si>
  <si>
    <t>Todos os outros ativos não incluídos nas categorias anteriores</t>
  </si>
  <si>
    <t>Elementos extrapatrimoniais</t>
  </si>
  <si>
    <t>Total de RSF</t>
  </si>
  <si>
    <t>Rácio de Financiamento Estável Líquido (%)</t>
  </si>
  <si>
    <t>Modelo EU CR1-A: Prazo de vencimento das exposições</t>
  </si>
  <si>
    <t>Modelo EU CQ1: Qualidade de crédito das exposições reestruturadas</t>
  </si>
  <si>
    <t>Modelo EU CQ2: Qualidade da restruturação</t>
  </si>
  <si>
    <t xml:space="preserve">Modelo EU CQ6: Avaliação das cauções - empréstimos e adiantamentos </t>
  </si>
  <si>
    <t xml:space="preserve">Modelo EU CQ7: Cauções obtidas por aquisição da posse e processos de execução </t>
  </si>
  <si>
    <t>Modelo EU CQ8: Cauções obtidas por aquisição da posse e processos de execução - discriminação por antiguidade</t>
  </si>
  <si>
    <t xml:space="preserve">Modelo EU CR1: Exposições produtivas e não produtivas e provisões relacionadas. </t>
  </si>
  <si>
    <t>n</t>
  </si>
  <si>
    <t>o</t>
  </si>
  <si>
    <t>Montante escriturado bruto/montante nominal</t>
  </si>
  <si>
    <t>Imparidade acumulada, variações negativas acumuladas no justo valor resultantes do risco de crédito e provisões</t>
  </si>
  <si>
    <t>Abates parciais acumulados</t>
  </si>
  <si>
    <t>Cauções e garantias financeiras recebidas</t>
  </si>
  <si>
    <t>Exposições produtivas</t>
  </si>
  <si>
    <t>Exposições não produtivas</t>
  </si>
  <si>
    <t>Exposições produtivas - Imparidade acumulada e provisões</t>
  </si>
  <si>
    <t xml:space="preserve">Exposições não produtivas - Imparidade acumulada, variações negativas acumuladas no justo valor resultantes do risco de crédito e provisões </t>
  </si>
  <si>
    <t>Sobre exposições produtivas</t>
  </si>
  <si>
    <t>Sobre exposições não produtivas</t>
  </si>
  <si>
    <t>do qual, fase 1</t>
  </si>
  <si>
    <t>do qual, fase 2</t>
  </si>
  <si>
    <t>do qual, fase 3</t>
  </si>
  <si>
    <t>005</t>
  </si>
  <si>
    <t>Saldos de caixa em bancos centrais e outros depósitos à ordem</t>
  </si>
  <si>
    <t>Empréstimos e adiantamentos</t>
  </si>
  <si>
    <t>Bancos centrais</t>
  </si>
  <si>
    <t>030</t>
  </si>
  <si>
    <t>Administrações públicas</t>
  </si>
  <si>
    <t>040</t>
  </si>
  <si>
    <t>Instituições de crédito</t>
  </si>
  <si>
    <t>050</t>
  </si>
  <si>
    <t>Outras empresas financeiras</t>
  </si>
  <si>
    <t>060</t>
  </si>
  <si>
    <t>Empresas não-financeiras</t>
  </si>
  <si>
    <t>070</t>
  </si>
  <si>
    <t xml:space="preserve">          do qual, PME</t>
  </si>
  <si>
    <t>080</t>
  </si>
  <si>
    <t>Famílias</t>
  </si>
  <si>
    <t>090</t>
  </si>
  <si>
    <t>Valores mobiliários representativos de dívida</t>
  </si>
  <si>
    <t>100</t>
  </si>
  <si>
    <t>110</t>
  </si>
  <si>
    <t>120</t>
  </si>
  <si>
    <t>130</t>
  </si>
  <si>
    <t>140</t>
  </si>
  <si>
    <t>150</t>
  </si>
  <si>
    <t>160</t>
  </si>
  <si>
    <t>170</t>
  </si>
  <si>
    <t>180</t>
  </si>
  <si>
    <t>190</t>
  </si>
  <si>
    <t>200</t>
  </si>
  <si>
    <t>210</t>
  </si>
  <si>
    <t>220</t>
  </si>
  <si>
    <t>Valor líquido de exposição</t>
  </si>
  <si>
    <t>À vista</t>
  </si>
  <si>
    <t>≤ 1 ano</t>
  </si>
  <si>
    <t>&gt; 1 ano ≤ 5 anos</t>
  </si>
  <si>
    <t>&gt; 5 anos</t>
  </si>
  <si>
    <t>Prazo de vencimento não estabelecido</t>
  </si>
  <si>
    <t xml:space="preserve">Montante escriturado bruto               </t>
  </si>
  <si>
    <t>Saídas das carteiras não produtivas</t>
  </si>
  <si>
    <t>Montante escriturado bruto/Montante nominal das exposições que são objeto de medidas de reestruturação</t>
  </si>
  <si>
    <t>Cauções recebidas e garantias financeiras recebidas sobre exposições restruturadas</t>
  </si>
  <si>
    <t>Restruturadas produtivas</t>
  </si>
  <si>
    <t>Reestruturadas não produtivas</t>
  </si>
  <si>
    <t>Sobre exposições restruturadas produtivas</t>
  </si>
  <si>
    <t>Sobre exposições restruturadas não produtivas</t>
  </si>
  <si>
    <t>Do qual, cauções e garantias financeiras recebidas sobre exposições não produtivas que são objeto de medidas de reestruturação</t>
  </si>
  <si>
    <t>Do qual, em situação de incumprimento</t>
  </si>
  <si>
    <t>Do qual, em situação de imparidade</t>
  </si>
  <si>
    <t>Compromissos de empréstimo concedidos</t>
  </si>
  <si>
    <t>Montante escriturado bruto das exposições reestruturadas</t>
  </si>
  <si>
    <t>Empréstimos e adiantamentos que foram restruturados mais de duas vezes</t>
  </si>
  <si>
    <t>Empréstimos e adiantamentos não produtivos reestruturados que não satisfazem os critérios de saída da categoria de não produtivos</t>
  </si>
  <si>
    <t>Com probabilidade reduzida de pagamento, mas não vencido ou vencido há ≤ 90 dias</t>
  </si>
  <si>
    <t>Imparidade acumulada</t>
  </si>
  <si>
    <t>Provisões para compromissos e garantias financeiras extrapatrimoniais concedidos</t>
  </si>
  <si>
    <t>Variações negativas acumuladas no justo valor resultantes do risco de crédito sobre exposições não produtivas</t>
  </si>
  <si>
    <t>Do qual, não produtivos</t>
  </si>
  <si>
    <t>Do qual, sujeitos a imparidade</t>
  </si>
  <si>
    <t>Exposições patrimoniais</t>
  </si>
  <si>
    <t>Modelo EU CQ5: Qualidade de crédito dos empréstimos e adiantamentos a empresas não financeiras, por setor</t>
  </si>
  <si>
    <t>Montante escriturado bruto</t>
  </si>
  <si>
    <t>Do qual, empréstimos e adiantamentos sujeitos a imparidade</t>
  </si>
  <si>
    <t>Agricultura, silvicultura e pesca</t>
  </si>
  <si>
    <t>Indústrias extrativas</t>
  </si>
  <si>
    <t>Indústria transformadora</t>
  </si>
  <si>
    <t>Produção e distribuição de eletricidade, gás, vapor e ar frio</t>
  </si>
  <si>
    <t>Abastecimento de água</t>
  </si>
  <si>
    <t>Construção</t>
  </si>
  <si>
    <t>Comércio por grosso e a retalho</t>
  </si>
  <si>
    <t>Transporte e armazenamento</t>
  </si>
  <si>
    <t>Atividades de alojamento e restauração</t>
  </si>
  <si>
    <t>Informação e comunicação</t>
  </si>
  <si>
    <t>Atividades financeiras e de seguros</t>
  </si>
  <si>
    <t>Atividades imobiliárias</t>
  </si>
  <si>
    <t>Atividades de consultoria, científicas, técnicas e similares</t>
  </si>
  <si>
    <t>Atividades administrativas e dos serviços de apoio</t>
  </si>
  <si>
    <t>Administração pública e defesa, segurança social obrigatória</t>
  </si>
  <si>
    <t>Educação</t>
  </si>
  <si>
    <t>Serviços de saúde e atividades de ação social</t>
  </si>
  <si>
    <t>Atividades artísticas, de espetáculos e recreativas</t>
  </si>
  <si>
    <t>Outros serviços</t>
  </si>
  <si>
    <t>Produtivas</t>
  </si>
  <si>
    <t>Não produtivas</t>
  </si>
  <si>
    <t>Vencido &gt; 90 dias</t>
  </si>
  <si>
    <t>Do qual, vencido &gt; 30 dias ≤ 90 dias</t>
  </si>
  <si>
    <t>Do qual, vencido &gt; 90 dias ≤ 180 dias</t>
  </si>
  <si>
    <t>Do qual: Vencido &gt; 180 dias ≤ 1 ano</t>
  </si>
  <si>
    <t>Do qual: vencido &gt; 2 anos ≤ 5 anos</t>
  </si>
  <si>
    <t>Do qual: Vencido &gt; 5 ano ≤ 7 anos</t>
  </si>
  <si>
    <t>Do qual: vencido &gt; 7 anos</t>
  </si>
  <si>
    <t>Do qual, garantido</t>
  </si>
  <si>
    <t>Do qual, garantido por bens imóveis</t>
  </si>
  <si>
    <t>Do qual, instrumentos com um rácio empréstimo/valor (LTV) superior a 60 % e inferior ou igual a 80 %</t>
  </si>
  <si>
    <t>Do qual, instrumentos com um rácio empréstimo/valor (LTV) superior a 80 % e inferior ou igual a 100 %</t>
  </si>
  <si>
    <t>Do qual, instrumentos com um rácio empréstimo/valor (LTV) superior a 100 %</t>
  </si>
  <si>
    <t>Imparidade acumulada para ativos garantidos</t>
  </si>
  <si>
    <t>Cauções</t>
  </si>
  <si>
    <t>Do qual, valor limitado ao valor de exposição</t>
  </si>
  <si>
    <t>Do qual, bens imóveis</t>
  </si>
  <si>
    <t>Do qual, valor acima do limite máximo</t>
  </si>
  <si>
    <t>Garantias financeiras recebidas</t>
  </si>
  <si>
    <t xml:space="preserve">Cauções obtidas por aquisição da posse </t>
  </si>
  <si>
    <t>Valor no reconhecimento inicial</t>
  </si>
  <si>
    <t>Variações negativas acumuladas</t>
  </si>
  <si>
    <t>Ativos fixos tangíveis (PP&amp;E)</t>
  </si>
  <si>
    <t>Outros ativos (não PP&amp;E)</t>
  </si>
  <si>
    <t>Bens imóveis de habitação</t>
  </si>
  <si>
    <t>Bens imóveis comerciais</t>
  </si>
  <si>
    <t>Bens móveis (automóveis, embarcações, etc.)</t>
  </si>
  <si>
    <t>Instrumentos de capital próprio e de dívida</t>
  </si>
  <si>
    <t>Outros tipos de cauções</t>
  </si>
  <si>
    <t>Redução do saldo da dívida</t>
  </si>
  <si>
    <t>Total de cauções obtidas por aquisição da posse</t>
  </si>
  <si>
    <t>Restruturado ≤ 2 anos</t>
  </si>
  <si>
    <t>Restruturado &gt; 2 anos ≤ 5 anos</t>
  </si>
  <si>
    <t>Restruturado &gt; 5 anos</t>
  </si>
  <si>
    <t>Do qual, ativos não correntes detidos para venda</t>
  </si>
  <si>
    <t>Cauções obtidas por aquisição da posse classificadas como PP&amp;E</t>
  </si>
  <si>
    <t>Cauções obtidas por aquisição da posse com exceção das classificadas como PP&amp;E</t>
  </si>
  <si>
    <t>Modelo EU CR3 – Síntese das técnicas de CRM  Divulgação da utilização de técnicas de redução do risco de crédito</t>
  </si>
  <si>
    <t xml:space="preserve">Montante escriturado não garantido </t>
  </si>
  <si>
    <t>Montante escriturado garantido</t>
  </si>
  <si>
    <t xml:space="preserve">Valores mobiliários representativos de dívida </t>
  </si>
  <si>
    <t xml:space="preserve">     Do qual exposições não produtivas</t>
  </si>
  <si>
    <t xml:space="preserve">            Do qual em situação de incumprimento </t>
  </si>
  <si>
    <t>Modelo EU CR4 – Método padrão – Exposição ao risco de crédito e efeitos de redução do risco de crédito (CRM)</t>
  </si>
  <si>
    <t>Modelo EU CR5 – Método padrão</t>
  </si>
  <si>
    <t xml:space="preserve"> Classes de exposição</t>
  </si>
  <si>
    <t>Exposições antes de fatores de conversão de crédito (CCF) e antes de CRM</t>
  </si>
  <si>
    <t>Exposições após CCF e após CRM</t>
  </si>
  <si>
    <t>Ativos ponderados pelo risco (RWA) e densidade dos RWA</t>
  </si>
  <si>
    <t>RWA</t>
  </si>
  <si>
    <t xml:space="preserve">Densidade dos RWA (%) </t>
  </si>
  <si>
    <t>Administrações centrais ou bancos centrais</t>
  </si>
  <si>
    <t>Administrações regionais ou autoridades locais</t>
  </si>
  <si>
    <t>Entidades do setor público</t>
  </si>
  <si>
    <t>Bancos multilaterais de desenvolvimento</t>
  </si>
  <si>
    <t>Organizações internacionais</t>
  </si>
  <si>
    <t>Retalho</t>
  </si>
  <si>
    <t>Garantido por hipotecas sobre bens imóveis</t>
  </si>
  <si>
    <t>Exposições associadas a riscos particularmente elevados</t>
  </si>
  <si>
    <t>Instituições e empresas com uma avaliação de crédito de curto prazo</t>
  </si>
  <si>
    <t>Organismos de investimento coletivo</t>
  </si>
  <si>
    <t>Outros elementos</t>
  </si>
  <si>
    <t>TOTAL</t>
  </si>
  <si>
    <t>Ponderador de risco</t>
  </si>
  <si>
    <t>Do qual não objeto de notação</t>
  </si>
  <si>
    <t>Outros</t>
  </si>
  <si>
    <t>p</t>
  </si>
  <si>
    <t>q</t>
  </si>
  <si>
    <t>Exposições de retalho</t>
  </si>
  <si>
    <t>Exposições garantidas por hipotecas sobre imóveis</t>
  </si>
  <si>
    <t>Exposições sobre instituições e empresas com uma avaliação de crédito de curto prazo</t>
  </si>
  <si>
    <t>Unidades de participação ou ações em organismos de investimento coletivo</t>
  </si>
  <si>
    <t>Exposições sobre títulos de capital</t>
  </si>
  <si>
    <t>Modelo EU CR7 – Método IRB – Efeito sobre os RWEA dos derivados de crédito utilizados como técnicas de CRM</t>
  </si>
  <si>
    <t>Modelo EU CR7-A — Método IRB — Divulgação da extensão da utilização de técnicas de CRM</t>
  </si>
  <si>
    <t xml:space="preserve">Modelo EU CR8 – Declarações de fluxos de RWEA relativos a exposições ao risco de crédito de acordo com o método IRB </t>
  </si>
  <si>
    <t>A-IRB</t>
  </si>
  <si>
    <t>Intervalo de PD</t>
  </si>
  <si>
    <t>Exposições extrapatrimoniais antes de CCF</t>
  </si>
  <si>
    <t>CCF médio ponderado por exposição</t>
  </si>
  <si>
    <t>Exposição após CCF e após CRM</t>
  </si>
  <si>
    <t>PD média ponderada por exposição (%)</t>
  </si>
  <si>
    <t>Número de devedores</t>
  </si>
  <si>
    <t>LGD média ponderada por exposição (%)</t>
  </si>
  <si>
    <t>Prazo médio de vencimento ponderado por exposição (anos)</t>
  </si>
  <si>
    <t>Montante da exposição ponderada pelo risco após aplicação dos fatores de apoio</t>
  </si>
  <si>
    <t>Densidade do montante da exposição ponderada pelo risco</t>
  </si>
  <si>
    <t>Montante das perdas esperadas</t>
  </si>
  <si>
    <t>Ajustamentos de valor e provisões</t>
  </si>
  <si>
    <t xml:space="preserve">Administrações centrais ou bancos centrais </t>
  </si>
  <si>
    <t>3.1</t>
  </si>
  <si>
    <t>3.2</t>
  </si>
  <si>
    <t>4.1</t>
  </si>
  <si>
    <t>4.2</t>
  </si>
  <si>
    <t>4.3</t>
  </si>
  <si>
    <t>do qual, Retalho – Renováveis elegíveis</t>
  </si>
  <si>
    <t>4.4</t>
  </si>
  <si>
    <t>do qual, Retalho – Outros, PME</t>
  </si>
  <si>
    <t>4.5</t>
  </si>
  <si>
    <t>Montante de exposição ponderado pelo risco antes da aplicação de derivados de crédito</t>
  </si>
  <si>
    <t>Montante de exposição ponderado pelo risco efetivo</t>
  </si>
  <si>
    <t>Exposições de acordo com o F-IRB</t>
  </si>
  <si>
    <t>Administrações centrais e bancos centrais</t>
  </si>
  <si>
    <t xml:space="preserve">Empresas </t>
  </si>
  <si>
    <t>do qual, Empresas - PME</t>
  </si>
  <si>
    <t>do qual, Empresas - Financiamento especializado</t>
  </si>
  <si>
    <t>Exposições de acordo com o A-IRB</t>
  </si>
  <si>
    <t>8.1</t>
  </si>
  <si>
    <t>8.2</t>
  </si>
  <si>
    <t>9.1</t>
  </si>
  <si>
    <t xml:space="preserve">do qual, Retalho - PME - Garantido por cauções de bens imóveis </t>
  </si>
  <si>
    <t>9.2</t>
  </si>
  <si>
    <t>do qual, Retalho - não PME - Garantido por cauções de bens imóveis</t>
  </si>
  <si>
    <t>9.3</t>
  </si>
  <si>
    <t>9.4</t>
  </si>
  <si>
    <t>do qual, Retalho - PME - Outros</t>
  </si>
  <si>
    <t>9.5</t>
  </si>
  <si>
    <t>do qual, Retalho - não PME - Outros</t>
  </si>
  <si>
    <t>TOTAL (incluindo exposições F-IRB e exposições A-IRB)</t>
  </si>
  <si>
    <t xml:space="preserve">Total de exposições
</t>
  </si>
  <si>
    <t>Técnicas de redução do risco de crédito</t>
  </si>
  <si>
    <t>Métodos de redução do risco de crédito no cálculo dos RWEA</t>
  </si>
  <si>
    <t>Proteção real de crédito (FCP)</t>
  </si>
  <si>
    <t>3.3</t>
  </si>
  <si>
    <t>do qual, Empresas - Outros</t>
  </si>
  <si>
    <t>do qual, Retalho – Outros, não PME</t>
  </si>
  <si>
    <t>Montante de exposição ponderado pelo risco</t>
  </si>
  <si>
    <t>Montante de exposição ponderado pelo risco no final do período de relato anterior</t>
  </si>
  <si>
    <t>Volume dos ativos (+/-)</t>
  </si>
  <si>
    <t>Qualidade dos ativos (+/-)</t>
  </si>
  <si>
    <t>Atualizações de modelos (+/-)</t>
  </si>
  <si>
    <t>Metodologia e política (+/-)</t>
  </si>
  <si>
    <t>Aquisições e alienações (+/-)</t>
  </si>
  <si>
    <t>Movimentos cambiais (+/-)</t>
  </si>
  <si>
    <t>Outros (+/-)</t>
  </si>
  <si>
    <t>Montante de exposição ponderado pelo risco no final do período de relato</t>
  </si>
  <si>
    <t>Modelo EU CR10 — Financiamento especializado e exposições sobre títulos de capital de acordo com o método da ponderação do risco simples</t>
  </si>
  <si>
    <t>Modelo EU CR10.1</t>
  </si>
  <si>
    <t>Financiamento especializado: Financiamento de projetos (método de afetação)</t>
  </si>
  <si>
    <t>Categorias regulamentares</t>
  </si>
  <si>
    <t>Prazo de vencimento residual</t>
  </si>
  <si>
    <t>Exposição patrimonial</t>
  </si>
  <si>
    <t>Exposição extrapatrimonial</t>
  </si>
  <si>
    <t>Categoria 1</t>
  </si>
  <si>
    <t>Inferior a 2,5 anos</t>
  </si>
  <si>
    <t>Igual ou superior a 2,5 anos</t>
  </si>
  <si>
    <t>Categoria 2</t>
  </si>
  <si>
    <t>Categoria 3</t>
  </si>
  <si>
    <t>Categoria 4</t>
  </si>
  <si>
    <t>Categoria 5</t>
  </si>
  <si>
    <t>Modelo EU CCR1 – Análise da exposição ao CCR por método</t>
  </si>
  <si>
    <t>Modelo EU CCR2 — Operações sujeitas a requisitos de fundos próprios para o risco de CVA</t>
  </si>
  <si>
    <t>Modelo EU CCR3 – Método padrão – exposições ao CCR por ponderadores de risco e classes de exposição regulamentares</t>
  </si>
  <si>
    <t>Modelo EU CCR6 – Exposições sobre derivados de crédito</t>
  </si>
  <si>
    <t>Modelo EU CCR7 – Declarações de fluxos de RWEA das exposições ao CCR de acordo com o método IMM</t>
  </si>
  <si>
    <t>Modelo EU CCR8 – Exposições sobre CCP</t>
  </si>
  <si>
    <t>Custo de substituição (RC)</t>
  </si>
  <si>
    <t>Exposição futura potencial (PFE)</t>
  </si>
  <si>
    <t>EEPE</t>
  </si>
  <si>
    <t>Valor de exposição antes de CRM</t>
  </si>
  <si>
    <t>Valor de exposição após CRM</t>
  </si>
  <si>
    <t>RWEA</t>
  </si>
  <si>
    <t>EU - Método do risco inicial (para derivados)</t>
  </si>
  <si>
    <t>EU - SA-CCR Simplificado (para derivados)</t>
  </si>
  <si>
    <t>SA-CCR (para derivados)</t>
  </si>
  <si>
    <t>IMM (para derivados e SFT)</t>
  </si>
  <si>
    <t>Do qual conjuntos de compensação de operações de financiamento através de valores mobiliários</t>
  </si>
  <si>
    <t>2b</t>
  </si>
  <si>
    <t>Do qual derivados e conjuntos de compensação de derivados e operações de liquidação longa</t>
  </si>
  <si>
    <t>2c</t>
  </si>
  <si>
    <t>Do qual decorrente de conjuntos de compensação contratual entre produtos</t>
  </si>
  <si>
    <t>Método simples baseado em cauções financeiras (para SFT)</t>
  </si>
  <si>
    <t>Método integral baseado em cauções financeiras (para SFT)</t>
  </si>
  <si>
    <t>VaR (Valor em risco) para SFT</t>
  </si>
  <si>
    <t>Total de operações sujeitas ao método avançado</t>
  </si>
  <si>
    <t xml:space="preserve">   i) Componente VaR (incluindo o multiplicador de três)</t>
  </si>
  <si>
    <t xml:space="preserve">   ii) Componente VaR sob tensão (incluindo o multiplicador de três):</t>
  </si>
  <si>
    <t>Operações sujeitas ao método padrão</t>
  </si>
  <si>
    <t xml:space="preserve">Total de operações sujeitas a requisitos de fundos próprios para o risco de CVA </t>
  </si>
  <si>
    <t>Classes de exposição</t>
  </si>
  <si>
    <t xml:space="preserve">Administrações regionais ou autoridades locais </t>
  </si>
  <si>
    <t>Escala de PD</t>
  </si>
  <si>
    <t>PD média ponderada da exposição (%)</t>
  </si>
  <si>
    <t>Densidade dos montantes das exposições ponderados pelo risco</t>
  </si>
  <si>
    <t>Cauções utilizadas em operações de derivados</t>
  </si>
  <si>
    <t>Cauções utilizadas em SFT</t>
  </si>
  <si>
    <t>Tipo de caução</t>
  </si>
  <si>
    <t>Justo valor das cauções recebidas</t>
  </si>
  <si>
    <t>Justo valor das cauções dadas</t>
  </si>
  <si>
    <t>Segregadas</t>
  </si>
  <si>
    <t>Não segregadas</t>
  </si>
  <si>
    <t>Numerário – moeda nacional</t>
  </si>
  <si>
    <t>Numerário – outras moedas</t>
  </si>
  <si>
    <t>Dívida soberana nacional</t>
  </si>
  <si>
    <t>Outra dívida soberana</t>
  </si>
  <si>
    <t>Dívida de agência estatal</t>
  </si>
  <si>
    <t>Obrigações de empresas</t>
  </si>
  <si>
    <t>Outras cauções</t>
  </si>
  <si>
    <t>Proteção adquirida</t>
  </si>
  <si>
    <t>Proteção vendida</t>
  </si>
  <si>
    <t>Montantes nocionais</t>
  </si>
  <si>
    <t>Opções de crédito</t>
  </si>
  <si>
    <t>Outros derivados de crédito</t>
  </si>
  <si>
    <t>Total de montantes nocionais</t>
  </si>
  <si>
    <t>Justos valores</t>
  </si>
  <si>
    <t>Justo valor positivo (ativo)</t>
  </si>
  <si>
    <t>Justo valor negativo (passivo)</t>
  </si>
  <si>
    <t>RWEA no final do período de reporte anterior</t>
  </si>
  <si>
    <t>Volume dos ativos</t>
  </si>
  <si>
    <t>Qualidade de crédito das contrapartes</t>
  </si>
  <si>
    <t>Atualizações dos modelos (apenas IMM)</t>
  </si>
  <si>
    <t>Metodologia e políticas (apenas IMM)</t>
  </si>
  <si>
    <t>Aquisições e alienações</t>
  </si>
  <si>
    <t>Movimentos cambiais</t>
  </si>
  <si>
    <t>RWEA no final do período de reporte atual</t>
  </si>
  <si>
    <t xml:space="preserve">Valor de exposição </t>
  </si>
  <si>
    <t>Exposições sobre QCCP elegíveis (total)</t>
  </si>
  <si>
    <t>Exposições para transações em QCCP (excluindo margem inicial e contribuições para o fundo de proteção) do qual</t>
  </si>
  <si>
    <t xml:space="preserve">   i) Derivados OTC</t>
  </si>
  <si>
    <t xml:space="preserve">   ii) Derivados transacionados em bolsa</t>
  </si>
  <si>
    <t xml:space="preserve">   iii) SFT</t>
  </si>
  <si>
    <t xml:space="preserve">   iv) Conjuntos de compensação em que a compensação contratual entre produtos foi aprovada</t>
  </si>
  <si>
    <t>Margem inicial segregada</t>
  </si>
  <si>
    <t>Margem inicial não segregada</t>
  </si>
  <si>
    <t>Contribuições pré-financiadas para o fundo de proteção</t>
  </si>
  <si>
    <t>Contribuições não financiadas para o fundo de proteção</t>
  </si>
  <si>
    <t>Exposições a CCP não elegíveis (total)</t>
  </si>
  <si>
    <t>Exposições para transações em CCP não elegíveis (excluindo margem inicial e contribuições para o fundo de proteção); do qual</t>
  </si>
  <si>
    <t>Modelo EU-SEC1 — Exposições de titularização extra carteira de negociação</t>
  </si>
  <si>
    <t>Modelo EU-SEC2 — Exposições de titularização na carteira de negociação</t>
  </si>
  <si>
    <t>Modelo EU-SEC3 — Exposições de titularização extra carteira de negociação e requisitos de fundos próprios regulamentares associados — a instituição atua na qualidade de cedente ou patrocinador</t>
  </si>
  <si>
    <t>Modelo EU-SEC4 — Exposições de titularização extra carteira de negociação e requisitos de fundos próprios regulamentares associados — a instituição atua na qualidade de investidor</t>
  </si>
  <si>
    <t>Modelo EU-SEC5 — Exposições titularizadas pela instituição — Exposições em situação de incumprimento e ajustamentos para riscos de crédito específicos</t>
  </si>
  <si>
    <t>A instituição atua na qualidade de cedente</t>
  </si>
  <si>
    <t>A instituição atua na qualidade de patrocinador</t>
  </si>
  <si>
    <t>A instituição atua na qualidade de investidor</t>
  </si>
  <si>
    <t>Tradicional</t>
  </si>
  <si>
    <t>Sintética</t>
  </si>
  <si>
    <t>Subtotal</t>
  </si>
  <si>
    <t>STS</t>
  </si>
  <si>
    <t>Não STS</t>
  </si>
  <si>
    <t>do qual, SRT</t>
  </si>
  <si>
    <t>Total das exposições</t>
  </si>
  <si>
    <t>Retalho (total)</t>
  </si>
  <si>
    <t xml:space="preserve">   empréstimos hipotecários sobre imóveis de habitação</t>
  </si>
  <si>
    <t xml:space="preserve">   cartões de crédito</t>
  </si>
  <si>
    <t xml:space="preserve">   outras exposições de retalho </t>
  </si>
  <si>
    <t xml:space="preserve">   retitularização</t>
  </si>
  <si>
    <t>Por grosso (total)</t>
  </si>
  <si>
    <t xml:space="preserve">   empréstimos a empresas</t>
  </si>
  <si>
    <t xml:space="preserve">   empréstimos hipotecários sobre imóveis comerciais </t>
  </si>
  <si>
    <t xml:space="preserve">   locações e contas a receber</t>
  </si>
  <si>
    <t xml:space="preserve">   por grosso, outros</t>
  </si>
  <si>
    <t>Valores de exposição (por escalões de ponderação de risco (RW)/deduções)</t>
  </si>
  <si>
    <t>Valores de exposição (por abordagem regulamentar)</t>
  </si>
  <si>
    <t>Montante de exposição ponderado pelo risco (RWEA)
 (por abordagem regulamentar)</t>
  </si>
  <si>
    <t>Requisito de fundos próprios após aplicação do limite máximo</t>
  </si>
  <si>
    <t>RW ≤ 20 %</t>
  </si>
  <si>
    <t xml:space="preserve"> RW &gt; 20 % e até 50 %</t>
  </si>
  <si>
    <t xml:space="preserve"> RW &gt; 50 % e até 100 %</t>
  </si>
  <si>
    <t xml:space="preserve"> RW &gt; 100 % e até 1250 %</t>
  </si>
  <si>
    <t>RW 1250 %/deduções</t>
  </si>
  <si>
    <t>SEC-IRBA</t>
  </si>
  <si>
    <t>SEC-ERBA
(incluindo IAA)</t>
  </si>
  <si>
    <t>SEC-SA</t>
  </si>
  <si>
    <t>RW 1250 %/ deduções</t>
  </si>
  <si>
    <t>RW 1250 %
deduções</t>
  </si>
  <si>
    <t xml:space="preserve">Operações tradicionais </t>
  </si>
  <si>
    <t xml:space="preserve">   Titularização</t>
  </si>
  <si>
    <t xml:space="preserve">       Retalho</t>
  </si>
  <si>
    <t xml:space="preserve">       do qual, STS</t>
  </si>
  <si>
    <t xml:space="preserve">       Por grosso</t>
  </si>
  <si>
    <t xml:space="preserve">   Retitularização</t>
  </si>
  <si>
    <t xml:space="preserve">Operações sintéticas </t>
  </si>
  <si>
    <t xml:space="preserve">       Subjacente de retalho</t>
  </si>
  <si>
    <t>Montante de exposição ponderado pelo risco (RWEA) 
(por abordagem regulamentar)</t>
  </si>
  <si>
    <t>RW  1250 %/deduções</t>
  </si>
  <si>
    <t xml:space="preserve">Titularização tradicional </t>
  </si>
  <si>
    <t xml:space="preserve">Titularização sintética </t>
  </si>
  <si>
    <t>Exposições titularizadas pela instituição — A instituição atua na qualidade de cedente ou patrocinador</t>
  </si>
  <si>
    <t>Total do montante nominal em dívida</t>
  </si>
  <si>
    <t>Total do montante dos ajustamentos para risco específico de crédito efetuados durante o período</t>
  </si>
  <si>
    <t>do qual, exposições em situação de incumprimento</t>
  </si>
  <si>
    <t>Modelo EU MR1 – Risco de mercado de acordo com o método padrão</t>
  </si>
  <si>
    <t>Modelo EU MR2-A – Risco de mercado de acordo com o método dos modelos internos (IMA)</t>
  </si>
  <si>
    <t>Modelo EU MR3 – Valores IMA para as carteiras de negociação</t>
  </si>
  <si>
    <t>Modelo EU MR4 – Comparação das estimativas de VaR com os ganhos/perdas</t>
  </si>
  <si>
    <t>Risco de taxa de juro (geral e específico)</t>
  </si>
  <si>
    <t>Risco sobre títulos de capital (geral e específico)</t>
  </si>
  <si>
    <t>Risco cambial</t>
  </si>
  <si>
    <t xml:space="preserve">Risco sobre mercadorias </t>
  </si>
  <si>
    <t xml:space="preserve">Opções </t>
  </si>
  <si>
    <t>Método simplificado</t>
  </si>
  <si>
    <t>Método Delta-plus</t>
  </si>
  <si>
    <t>Método baseado em cenários</t>
  </si>
  <si>
    <t>Fator de multiplicação (mc) x média dos 60 dias úteis anteriores (VaRavg)</t>
  </si>
  <si>
    <t>Medida IRC mais recente</t>
  </si>
  <si>
    <t>Medida IRC média de 12 semanas</t>
  </si>
  <si>
    <t>Medida de risco global mais recente</t>
  </si>
  <si>
    <t>Medida de risco global média de 12 semanas</t>
  </si>
  <si>
    <t xml:space="preserve">Medida de risco global - Valor mínimo </t>
  </si>
  <si>
    <t xml:space="preserve">Outros </t>
  </si>
  <si>
    <t>Modelo EU MR2-B – Declarações de fluxos de RWA para os riscos de mercado de acordo com o método IMA</t>
  </si>
  <si>
    <t>VaR</t>
  </si>
  <si>
    <t>SVaR</t>
  </si>
  <si>
    <t>IRC</t>
  </si>
  <si>
    <t>Medida de risco global</t>
  </si>
  <si>
    <t>Total de RWEA</t>
  </si>
  <si>
    <t>Total de requisitos de fundos próprios</t>
  </si>
  <si>
    <t xml:space="preserve">RWEA no final do período anterior </t>
  </si>
  <si>
    <t>1a</t>
  </si>
  <si>
    <t>Ajustamento regulamentar</t>
  </si>
  <si>
    <t>1b</t>
  </si>
  <si>
    <t xml:space="preserve">RWEA no final do trimestre anterior (final do dia) </t>
  </si>
  <si>
    <t xml:space="preserve">Variação dos níveis de risco </t>
  </si>
  <si>
    <t xml:space="preserve">Atualizações/alterações de modelo </t>
  </si>
  <si>
    <t>Metodologia e políticas</t>
  </si>
  <si>
    <t xml:space="preserve">Aquisições e alienações </t>
  </si>
  <si>
    <t xml:space="preserve">Movimentos cambiais </t>
  </si>
  <si>
    <t>8a</t>
  </si>
  <si>
    <t xml:space="preserve">RWEA no final do período de divulgação (final do dia) </t>
  </si>
  <si>
    <t>8b</t>
  </si>
  <si>
    <t xml:space="preserve">RWEA no final do período de divulgação </t>
  </si>
  <si>
    <t xml:space="preserve">VaR (10 dias 99 %) </t>
  </si>
  <si>
    <t>Valor máximo</t>
  </si>
  <si>
    <t>Valor médio</t>
  </si>
  <si>
    <t xml:space="preserve">Valor mínimo </t>
  </si>
  <si>
    <t>Final do período</t>
  </si>
  <si>
    <t>SVaR (10 dias 99 %)</t>
  </si>
  <si>
    <t>IRC (99,9 %)</t>
  </si>
  <si>
    <t xml:space="preserve">Medida de risco global (99,9 %) </t>
  </si>
  <si>
    <t>Rácios de Fundos próprios (em percentagem do montante da exposição ponderada pelo risco)</t>
  </si>
  <si>
    <t>(Ajustamento para isenção temporária das exposições sobre bancos centrais (se aplicável))</t>
  </si>
  <si>
    <t>Ajustamento para instrumentos financeiros derivados</t>
  </si>
  <si>
    <t>(Componente CCP isenta das exposições em que uma instituição procede em nome de um cliente à compensação através de uma CCP) (método do risco inicial)</t>
  </si>
  <si>
    <t>(Provisões gerais deduzidas na determinação dos fundos próprios de nível 1 e provisões específicas associadas às exposições extrapatrimoniais)</t>
  </si>
  <si>
    <t>Rácio de alavancagem (excluindo o impacto de qualquer isenção temporária aplicável às reservas junto de bancos centrais) (%)</t>
  </si>
  <si>
    <t>EU-27b</t>
  </si>
  <si>
    <t>Medida de exposição total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</si>
  <si>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Medida de exposição total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</si>
  <si>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Operações de financiamento através de valores mobiliários com clientes financeiros caucionadas por HQLA de nível 1, produtivas, sujeitas a uma margem de avaliação (haircut) de 0 %</t>
  </si>
  <si>
    <t>Operações de financiamento através de valores mobiliários com clientes financeiros caucionadas por outros ativos, produtivas, e empréstimos e adiantamentos a instituições financeiras, produtivos</t>
  </si>
  <si>
    <t>Empréstimos a clientes empresariais não financeiros, produtivos, empréstimos a clientes de retalho e pequenas empresas, produtivos, e empréstimos a entidades soberanas e entidades do setor público, produtivos, do qual:</t>
  </si>
  <si>
    <t xml:space="preserve"> Proteção pessoal de crédito (UFCP)</t>
  </si>
  <si>
    <t>do qual, Retalho – Bens imóveis, PME</t>
  </si>
  <si>
    <t>do qual, Retalho – Bens imóveis, não PME</t>
  </si>
  <si>
    <r>
      <rPr>
        <b/>
        <sz val="16"/>
        <color rgb="FFD1005D"/>
        <rFont val="FocoMbcp"/>
        <family val="2"/>
      </rPr>
      <t>Modelo EU CCR5 — Composição das cauções para as exposições ao CCR</t>
    </r>
  </si>
  <si>
    <t xml:space="preserve">VaR do dia anterior (VaR t-1 ) </t>
  </si>
  <si>
    <t>SVaR mais recente disponível (SVaR t-1 ))</t>
  </si>
  <si>
    <t>Fator de multiplicação (ms) x média dos 60 dias úteis anteriores (SVaRavg)</t>
  </si>
  <si>
    <t>Voltar ao Índice</t>
  </si>
  <si>
    <t>Rácios de capital e resumo dos seus principais componentes</t>
  </si>
  <si>
    <t xml:space="preserve">    Fully implemented</t>
  </si>
  <si>
    <t xml:space="preserve">  Phased-in</t>
  </si>
  <si>
    <t>FUNDOS PRÓPRIOS</t>
  </si>
  <si>
    <t>Fundos próprios de nível 1 (tier 1)</t>
  </si>
  <si>
    <t>dos quais: Fundos próprios principais de nível 1 (CET1)</t>
  </si>
  <si>
    <t>Fundos próprios de nível 2 (tier 2)</t>
  </si>
  <si>
    <t>Fundos próprios totais</t>
  </si>
  <si>
    <t>Risco de crédito e risco de crédito de contraparte</t>
  </si>
  <si>
    <t>Risco de mercado</t>
  </si>
  <si>
    <t>Credit Valuation Adjustments (CVA)</t>
  </si>
  <si>
    <t>RÁCIOS DE CAPITAL</t>
  </si>
  <si>
    <t>Rácio common equity tier 1</t>
  </si>
  <si>
    <t>Rácio tier 1</t>
  </si>
  <si>
    <t>Rácio total</t>
  </si>
  <si>
    <t>Reconciliação entre o capital contabilístico e regulamentar</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</si>
  <si>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</si>
  <si>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</si>
  <si>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</si>
  <si>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</si>
  <si>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</si>
  <si>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</si>
  <si>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</si>
  <si>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</si>
  <si>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</si>
  <si>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</si>
  <si>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</si>
  <si>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</si>
  <si>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</si>
  <si>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Lucro líquido do exercício atribuível aos acionistas do Banco não elegível para FPP1</t>
  </si>
  <si>
    <t xml:space="preserve">Interesses que não controlam (minoritários) não elegíveis para FPP1 </t>
  </si>
  <si>
    <t>Outros ajustamentos regulamentares</t>
  </si>
  <si>
    <t>Dos quais: Ativos intangíveis</t>
  </si>
  <si>
    <t>Dos quais: Goodwill</t>
  </si>
  <si>
    <t>Dos quais: Ativos por impostos diferidos</t>
  </si>
  <si>
    <t>Dos quais: Outros</t>
  </si>
  <si>
    <t>FUNDOS PRÓPRIOS PRINCIPAIS DE NÍVEL 1 (FPP1)</t>
  </si>
  <si>
    <t>Passivos subordinados</t>
  </si>
  <si>
    <t>Ajustamentos transferidos de FPP1</t>
  </si>
  <si>
    <t>Ajustamentos transferidos de FP2</t>
  </si>
  <si>
    <t>Outros Ajustamentos</t>
  </si>
  <si>
    <t>Dos quais: Insuficiência de provisões para perdas esperadas</t>
  </si>
  <si>
    <t>Dos quais: Montantes residuais de instrumentos de FPP1 de entidades do setor financeiro nas quais a instituição tem um investimento significativo</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</si>
  <si>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</si>
  <si>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</si>
  <si>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</si>
  <si>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</si>
  <si>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</si>
  <si>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</si>
  <si>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</si>
  <si>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Modelo IFRS9-FL - Divulgação uniforme do regime transitório para reduzir o impacto da IFRS 9</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</si>
  <si>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</si>
  <si>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</si>
  <si>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</si>
  <si>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principais de nível 1 (CET1) se o regime de tratamento temporário dos ganhos e perdas não realizados avaliados ao justo valor através de de outro rendimento integral, de acordo com o artigo 468 da CRR, não tivesse sido aplicado</t>
  </si>
  <si>
    <t>Fundos próprios de nível 1 se o regime transitório da IFRS 9 ou perdas de crédito esperadas análogas não tivesse sido aplicado</t>
  </si>
  <si>
    <t>4a</t>
  </si>
  <si>
    <t>Fundos próprios de nível 1 se o regime de tratamento temporário de ganhos e perdas não realizados avaliados ao justo valor através de de outro rendimento integral, de acordo com o artigo 468 da CRR, não tivesse sido aplicado</t>
  </si>
  <si>
    <t>Fundos próprios totais se o regime transitório da IFRS 9 ou perdas de crédito esperadas análogas não tivesse sido aplicado</t>
  </si>
  <si>
    <t>6a</t>
  </si>
  <si>
    <t>Fundos próprios totais se o regime de tratamento temporário de ganhos e perdas não realizados avaliados ao justo valor através de de outro rendimento integral, de acordo com o artigo 468 da CRR,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</si>
  <si>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</si>
  <si>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</si>
  <si>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</si>
  <si>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</si>
  <si>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</si>
  <si>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</si>
  <si>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10a</t>
  </si>
  <si>
    <t>Fundos próprios principais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</si>
  <si>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</si>
  <si>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</si>
  <si>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12a</t>
  </si>
  <si>
    <t>Fundos próprios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</si>
  <si>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</si>
  <si>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</si>
  <si>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RÁCIO DE ALAVANCAGEM</t>
  </si>
  <si>
    <t>Medida da exposição total do rácio de alavancagem</t>
  </si>
  <si>
    <t>Rácio de alavancagem se o regime transitório da IFRS 9 ou perdas de crédito esperadas análogas não tivesse sido aplicado</t>
  </si>
  <si>
    <t>17a</t>
  </si>
  <si>
    <t>Rácio de alavancagem  se o regime de tratamento temporário de ganhos e perdas não realizados avaliados ao justo valor através de de outro rendimento integral, de acordo com o artigo 468 da CRR, não tivesse sido aplicado</t>
  </si>
  <si>
    <t>Outras divulgações regulamentares periódicas</t>
  </si>
  <si>
    <t>Modelo IFRS9-FL - Divulgação uniforme do regime transitório para reduzir o impacto da IFRS 9  (EBA/GL/2020/12)</t>
  </si>
  <si>
    <t xml:space="preserve"> Síntese dos montantes totais das exposições ao risco</t>
  </si>
  <si>
    <t>Modelo para os indicadores de base</t>
  </si>
  <si>
    <t>Composição dos fundos próprios regulamentares</t>
  </si>
  <si>
    <t>Reconciliação dos fundos próprios regulamentares com o balanço nas demonstrações financeiras auditadas</t>
  </si>
  <si>
    <t>Distribuição geográfica das exposições de crédito relevantes para o cálculo da reserva contracíclica de fundos próprios</t>
  </si>
  <si>
    <t>Montante da reserva contracíclica de fundos próprios específica da instituição</t>
  </si>
  <si>
    <t>Resumo da conciliação dos ativos contabilísticos e das exposições utilizadas para efeitos do rácio de alavancagem</t>
  </si>
  <si>
    <t>Divulgação comum do rácio de alavancagem</t>
  </si>
  <si>
    <t>Repartição das exposições patrimoniais (excluindo derivados, SFT e exposições isentas)</t>
  </si>
  <si>
    <t>Informação quantitativa sobre o rácio de cobertura de liquidez (LCR)</t>
  </si>
  <si>
    <t xml:space="preserve">Rácio de Financiamento Estável Líquido </t>
  </si>
  <si>
    <t>Exposições produtivas e não produtivas e provisões relacionadas</t>
  </si>
  <si>
    <t>Prazo de vencimento das exposições</t>
  </si>
  <si>
    <t>Qualidade de crédito das exposições reestruturadas</t>
  </si>
  <si>
    <t>Qualidade das exposições não produtivas, por localização geográfica </t>
  </si>
  <si>
    <t>Qualidade de crédito dos empréstimos e adiantamentos, por setor</t>
  </si>
  <si>
    <t>Qualidade da restruturação</t>
  </si>
  <si>
    <t>Variações no volume de empréstimos e adiantamentos não produtivos</t>
  </si>
  <si>
    <t xml:space="preserve">Avaliação das cauções - empréstimos e adiantamentos </t>
  </si>
  <si>
    <t xml:space="preserve">Cauções obtidas por aquisição da posse e processos de execução </t>
  </si>
  <si>
    <t>Cauções obtidas por aquisição da posse e processos de execução - discriminação por antiguidade</t>
  </si>
  <si>
    <t>Síntese das técnicas de CRM  Divulgação da utilização de técnicas de redução do risco de crédito</t>
  </si>
  <si>
    <t>Método padrão – Exposição ao risco de crédito e efeitos de redução do risco de crédito (CRM)</t>
  </si>
  <si>
    <t>Método padrão</t>
  </si>
  <si>
    <t>Método IRB – Efeito sobre os RWEA dos derivados de crédito utilizados como técnicas de CRM</t>
  </si>
  <si>
    <t>Método IRB — Divulgação da extensão da utilização de técnicas de CRM</t>
  </si>
  <si>
    <t xml:space="preserve">Declarações de fluxos de RWEA relativos a exposições ao risco de crédito de acordo com o método IRB </t>
  </si>
  <si>
    <t>Exposições de financiamento especializado e em títulos de capital de acordo com o método da ponderação do risco simples</t>
  </si>
  <si>
    <t>Análise da exposição ao CCR por método</t>
  </si>
  <si>
    <t>Operações sujeitas a requisitos de fundos próprios para o risco de CVA</t>
  </si>
  <si>
    <t>Método padrão – exposições ao CCR por ponderadores de risco e classes de exposição regulamentares</t>
  </si>
  <si>
    <t>Método IRB – exposições ao CRR por classes de exposição e intervalos de PD</t>
  </si>
  <si>
    <t>Composição das cauções para as exposições ao CCR</t>
  </si>
  <si>
    <t>Exposições sobre derivados de crédito</t>
  </si>
  <si>
    <t>Declarações de fluxos de RWEA das exposições ao CCR de acordo com o método IMM</t>
  </si>
  <si>
    <t>Exposições sobre CCP</t>
  </si>
  <si>
    <t>Exposições de titularização extra carteira de negociação</t>
  </si>
  <si>
    <t>Exposições de titularização na carteira de negociação</t>
  </si>
  <si>
    <t>Exposições de titularização extra carteira de negociação e requisitos de fundos próprios regulamentares associados — a instituição atua na qualidade de cedente ou patrocinador</t>
  </si>
  <si>
    <t>Exposições de titularização extra carteira de negociação e requisitos de fundos próprios regulamentares associados — a instituição atua na qualidade de investidor</t>
  </si>
  <si>
    <t>Exposições titularizadas pela instituição — Exposições em situação de incumprimento e ajustamentos para riscos de crédito específicos</t>
  </si>
  <si>
    <t>Risco de mercado de acordo com o método padrão</t>
  </si>
  <si>
    <t>Risco de mercado de acordo com o método dos modelos internos (IMA)</t>
  </si>
  <si>
    <t>Declarações de fluxos de RWEA para os riscos de mercado de acordo com o método IMA</t>
  </si>
  <si>
    <t>Valores IMA para as carteiras de negociação</t>
  </si>
  <si>
    <t>Comparação das estimativas de VaR com os ganhos/perdas</t>
  </si>
  <si>
    <t>Modelos ITS 2020/04</t>
  </si>
  <si>
    <t>Milhares de euros</t>
  </si>
  <si>
    <t xml:space="preserve">EU CC1 </t>
  </si>
  <si>
    <t xml:space="preserve">EU CC2 </t>
  </si>
  <si>
    <t xml:space="preserve">EU OV1 </t>
  </si>
  <si>
    <t xml:space="preserve">EU KM1 </t>
  </si>
  <si>
    <t xml:space="preserve">EU CCyB1 </t>
  </si>
  <si>
    <t>EU CCyB2</t>
  </si>
  <si>
    <t xml:space="preserve">EU CCR1 </t>
  </si>
  <si>
    <t xml:space="preserve">EU CCR2 </t>
  </si>
  <si>
    <t xml:space="preserve">EU CCR3 </t>
  </si>
  <si>
    <t xml:space="preserve">EU CCR4 </t>
  </si>
  <si>
    <t xml:space="preserve">EU CCR5 </t>
  </si>
  <si>
    <t xml:space="preserve">EU CCR6 </t>
  </si>
  <si>
    <t xml:space="preserve">EU CCR7 </t>
  </si>
  <si>
    <t xml:space="preserve">EU CCR8 </t>
  </si>
  <si>
    <t>EU CR1</t>
  </si>
  <si>
    <t>EU CR1-A</t>
  </si>
  <si>
    <t>EU CR2</t>
  </si>
  <si>
    <t xml:space="preserve">EU CR3 </t>
  </si>
  <si>
    <t xml:space="preserve">EU CR4 </t>
  </si>
  <si>
    <t xml:space="preserve">EU CR5 </t>
  </si>
  <si>
    <t xml:space="preserve">EU CR6 </t>
  </si>
  <si>
    <t>EU CR7</t>
  </si>
  <si>
    <t xml:space="preserve">EU CR7-A </t>
  </si>
  <si>
    <t xml:space="preserve">EU CR8 </t>
  </si>
  <si>
    <t xml:space="preserve">EU CR10 </t>
  </si>
  <si>
    <t xml:space="preserve">EU-SEC1 </t>
  </si>
  <si>
    <t xml:space="preserve">EU-SEC2 </t>
  </si>
  <si>
    <t>EU-SEC3</t>
  </si>
  <si>
    <t>EU-SEC4</t>
  </si>
  <si>
    <t xml:space="preserve">EU-SEC5 </t>
  </si>
  <si>
    <t>EU CQ1</t>
  </si>
  <si>
    <t>EU CQ2</t>
  </si>
  <si>
    <t>EU CQ4</t>
  </si>
  <si>
    <t>EU CQ5</t>
  </si>
  <si>
    <t>EU CQ6</t>
  </si>
  <si>
    <t>EU CQ7</t>
  </si>
  <si>
    <t>EU CQ8</t>
  </si>
  <si>
    <t>EU MR1</t>
  </si>
  <si>
    <t>EU MR2-A</t>
  </si>
  <si>
    <t>EU MR2-B</t>
  </si>
  <si>
    <t xml:space="preserve">EU MR3 </t>
  </si>
  <si>
    <t xml:space="preserve">EU MR4 </t>
  </si>
  <si>
    <t xml:space="preserve">EU LR1 </t>
  </si>
  <si>
    <t xml:space="preserve">EU LR2 </t>
  </si>
  <si>
    <t>EU LR3</t>
  </si>
  <si>
    <t xml:space="preserve">EU LIQ1 </t>
  </si>
  <si>
    <t>EU LIQ2</t>
  </si>
  <si>
    <t>Instrumentos de fundos próprios e prémios de emissão conexos</t>
  </si>
  <si>
    <t>Rácio de Cobertura de Liquidez (*)</t>
  </si>
  <si>
    <t>* Liquidity coverage ratio é a média das observações de final de mês dos últimos 12 meses em cada trimestre</t>
  </si>
  <si>
    <t>AO</t>
  </si>
  <si>
    <t>BR</t>
  </si>
  <si>
    <t>CH</t>
  </si>
  <si>
    <t>DE</t>
  </si>
  <si>
    <t>ES</t>
  </si>
  <si>
    <t>FR</t>
  </si>
  <si>
    <t>GB</t>
  </si>
  <si>
    <t>HK</t>
  </si>
  <si>
    <t>KW</t>
  </si>
  <si>
    <t>LU</t>
  </si>
  <si>
    <t>MZ</t>
  </si>
  <si>
    <t>NL</t>
  </si>
  <si>
    <t>PL</t>
  </si>
  <si>
    <t>PT</t>
  </si>
  <si>
    <t>UA</t>
  </si>
  <si>
    <t>US</t>
  </si>
  <si>
    <t>CORPORATE</t>
  </si>
  <si>
    <t>0.00 to &lt;0.15</t>
  </si>
  <si>
    <t>0.15 to &lt;0.25</t>
  </si>
  <si>
    <t>0.25 to &lt;0.50</t>
  </si>
  <si>
    <t>0.50 to &lt;0.75</t>
  </si>
  <si>
    <t>0.75 to &lt;2.50</t>
  </si>
  <si>
    <t>2.50 to &lt;10.00</t>
  </si>
  <si>
    <t>10.00 to &lt;100.00</t>
  </si>
  <si>
    <t>100.00 (Default)</t>
  </si>
  <si>
    <t>Subtotal Corporate</t>
  </si>
  <si>
    <t>OTHER RETAIL - SME</t>
  </si>
  <si>
    <t>Subtotal Other Retail SME</t>
  </si>
  <si>
    <t>Modelo EU CR6 – Método IRB – Exposições ao risco de crédito por classes de exposição e intervalo de PD</t>
  </si>
  <si>
    <t>0.00 to &lt;0.10</t>
  </si>
  <si>
    <t>0.10  to &lt;0.15</t>
  </si>
  <si>
    <t>0.75 to &lt;1.75</t>
  </si>
  <si>
    <t>1.75 to &lt;2.5</t>
  </si>
  <si>
    <t>2.5 to &lt;5</t>
  </si>
  <si>
    <t>5 to &lt;10</t>
  </si>
  <si>
    <t>10 to &lt;20</t>
  </si>
  <si>
    <t>20 to &lt;30</t>
  </si>
  <si>
    <t>30.00 to &lt;100.00</t>
  </si>
  <si>
    <t>CORPORATE SME</t>
  </si>
  <si>
    <t>Subtotal Corporate SME</t>
  </si>
  <si>
    <t>QUALIFYING REVOLVING RETAIL EXPOSURES</t>
  </si>
  <si>
    <t>Subtotal Qualifying Revolving Retail Exposures</t>
  </si>
  <si>
    <t>OTHER RETAIL - NON SME</t>
  </si>
  <si>
    <t>Subtotal Other Retail Non SME</t>
  </si>
  <si>
    <t xml:space="preserve">RWEA sem efeitos de substituição
(apenas efeitos de redução)
</t>
  </si>
  <si>
    <t xml:space="preserve">RWEA com efeitos de substituição
(efeitos de redução e de substituição)
</t>
  </si>
  <si>
    <t xml:space="preserve"> 
Parte das exposições cobertas por cauções financeiras (% )</t>
  </si>
  <si>
    <t>Parte das exposições cobertas por outras cauções elegíveis (%)</t>
  </si>
  <si>
    <t>Parte das exposições cobertas por outras proteções reais de crédito (%)</t>
  </si>
  <si>
    <t xml:space="preserve">
Parte das exposições cobertas por garantias (% )</t>
  </si>
  <si>
    <t>Parte das exposições cobertas por derivados de crédito (% )</t>
  </si>
  <si>
    <t>Parte das exposições cobertas por cauções de bens imóveis (% )</t>
  </si>
  <si>
    <t>Parte das exposições cobertas por créditos a receber (% )</t>
  </si>
  <si>
    <t>Parte das exposições cobertas por outras cauções de bens físicos (%)</t>
  </si>
  <si>
    <t>Parte das exposições cobertas por depósitos em numerário (%)</t>
  </si>
  <si>
    <t>Parte das exposições cobertas por apólices de seguro de vida (%)</t>
  </si>
  <si>
    <t>Parte das exposições cobertas por instrumentos detidos por um terceiro (%)</t>
  </si>
  <si>
    <t>Portugal</t>
  </si>
  <si>
    <t>Polónia</t>
  </si>
  <si>
    <t>Moçambique e outros</t>
  </si>
  <si>
    <t>f </t>
  </si>
  <si>
    <r>
      <t>Modelo EU CQ4: Qualidade das exposições não produtivas, por localização geográfica</t>
    </r>
    <r>
      <rPr>
        <sz val="14"/>
        <color rgb="FFD1005D"/>
        <rFont val="FocoMbcp"/>
        <family val="2"/>
      </rPr>
      <t> </t>
    </r>
  </si>
  <si>
    <t>Do qual: vencido &gt; 1 ano ≤ 2 anos</t>
  </si>
  <si>
    <t>VaR-P&amp;L</t>
  </si>
  <si>
    <t>Âmbito de consolidação: consolidado</t>
  </si>
  <si>
    <t>Ativos de derivados para efeitos do NSFR </t>
  </si>
  <si>
    <t>Balanço Consolidado de acordo com as Demontrações Financeiras publicadas</t>
  </si>
  <si>
    <t>Balanço Consolidado Regulamentar</t>
  </si>
  <si>
    <t>Referência às rubricas do Template CC1</t>
  </si>
  <si>
    <t>ATIVOS</t>
  </si>
  <si>
    <t>Caixa e disponibilidades em Bancos Centrais</t>
  </si>
  <si>
    <t>Disponibilidades em outras instituições de crédito</t>
  </si>
  <si>
    <t>Ativos financeiros ao custo amortizado</t>
  </si>
  <si>
    <t>Aplicações em instituições de crédito</t>
  </si>
  <si>
    <t>Créditos a clientes</t>
  </si>
  <si>
    <t xml:space="preserve">Dos quais: </t>
  </si>
  <si>
    <t>Empréstimos subordinados</t>
  </si>
  <si>
    <t>Títulos de dívida</t>
  </si>
  <si>
    <t>Ativos financeiros ao justo valor através de resultados</t>
  </si>
  <si>
    <t>Ativos financeiros detidos para negociação</t>
  </si>
  <si>
    <t>Ativos financeiros não detidos para negociação</t>
  </si>
  <si>
    <t>obrigatoriamente ao justo valor através de resultados</t>
  </si>
  <si>
    <t>Ativos financeiros designados ao justo valor</t>
  </si>
  <si>
    <t>através de resultados</t>
  </si>
  <si>
    <t>Ativos financeiros ao justo valor através</t>
  </si>
  <si>
    <t>de outro rendimento integral</t>
  </si>
  <si>
    <t>Ativos com acordo de recompra</t>
  </si>
  <si>
    <t>Derivados de cobertura</t>
  </si>
  <si>
    <t>Investimentos em associadas</t>
  </si>
  <si>
    <t xml:space="preserve"> Detenções diretas e indiretas da instituição de instrumentos de FPP1 de entidades financeiras nas quais a instituição tem um investimento significativo</t>
  </si>
  <si>
    <t>Outros ajustamentos regulamentares de transição a FPP1</t>
  </si>
  <si>
    <t xml:space="preserve">Goodwill </t>
  </si>
  <si>
    <t>Ativos não correntes detidos para venda</t>
  </si>
  <si>
    <t>Propriedades de investimento</t>
  </si>
  <si>
    <t>Outros ativos tangíveis</t>
  </si>
  <si>
    <t>Goodwill e ativos intangíveis</t>
  </si>
  <si>
    <t>Goodwill e ativos intangíveis, excluindo ativos de programas informáticos classificados como ativos intangíveis não enquadráveis no ambito do artigo 13a da Reulamentação 241/2014</t>
  </si>
  <si>
    <t>Ativos por impostos correntes</t>
  </si>
  <si>
    <t>Ativos por impostos diferidos</t>
  </si>
  <si>
    <t>Dependentes de rendibilidade futura excluindo decorrentes de diferenças temporárias</t>
  </si>
  <si>
    <t>Decorrentes de diferenças temporárias ((montante acima do limite de 10%)</t>
  </si>
  <si>
    <t>Decorrentes de diferenças temporárias (montante acima do limiar de 17.65%)</t>
  </si>
  <si>
    <t>Outros ativos</t>
  </si>
  <si>
    <t>Ativos de fundos de pensões com benefícios definidos</t>
  </si>
  <si>
    <t>Fundo Único de Resolução</t>
  </si>
  <si>
    <t>Total do Ativo</t>
  </si>
  <si>
    <t>PASSIVOS</t>
  </si>
  <si>
    <t>Passivos financeiros ao custo amortizado</t>
  </si>
  <si>
    <t>Recursos de instituições de crédito</t>
  </si>
  <si>
    <t>Recursos de clientes e outros empréstimos</t>
  </si>
  <si>
    <t>Títulos de dívida não subordinada emitidos</t>
  </si>
  <si>
    <t>Instrumentos de fundos próprios emitidos por filiais e detidos por terceiros</t>
  </si>
  <si>
    <t>Passivos financeiros ao justo valor através de resultados</t>
  </si>
  <si>
    <t>Passivos financeiros detidos para negociação</t>
  </si>
  <si>
    <t>Passivos financeiros designados ao justo valor</t>
  </si>
  <si>
    <t>Passivos não correntes detidos para venda</t>
  </si>
  <si>
    <t>Provisões</t>
  </si>
  <si>
    <t>Passivos por impostos correntes</t>
  </si>
  <si>
    <t>Passivos por impostos diferidos</t>
  </si>
  <si>
    <t>Outros passivos</t>
  </si>
  <si>
    <t>Total do Passivo</t>
  </si>
  <si>
    <t>Capitais Próprios</t>
  </si>
  <si>
    <t>Ações preferenciais</t>
  </si>
  <si>
    <t>Reservas legais e estatutárias</t>
  </si>
  <si>
    <t>Resultado líquido do exercício atribuível aos acionistas</t>
  </si>
  <si>
    <t>Total dos Capitais Próprios atribuíveis aos acionistas</t>
  </si>
  <si>
    <t>Interesses que não controlam</t>
  </si>
  <si>
    <t>Montante permitido nos FPP1 consolidados</t>
  </si>
  <si>
    <t>Montante permitido nos FPA1 consolidados</t>
  </si>
  <si>
    <t>Montante permitido nos FPA2 consolidados</t>
  </si>
  <si>
    <t>Total dos Capitais Próprios</t>
  </si>
  <si>
    <t>Total do Passivo e dos Capitais Próprios</t>
  </si>
  <si>
    <t>Informação quantitativa</t>
  </si>
  <si>
    <t>EU 14f</t>
  </si>
  <si>
    <t>Requisitos de SREP (%)</t>
  </si>
  <si>
    <t>Requisitos totais (%)</t>
  </si>
  <si>
    <t>Requisitos de reserva para rácio de alavancagem</t>
  </si>
  <si>
    <t>Requisitos adicionais de AT1 para rácio de alavancagem (%)</t>
  </si>
  <si>
    <t xml:space="preserve">Requisitos adicionais de fundos próprios (CET1 rácio de alavancagem)(%) </t>
  </si>
  <si>
    <t>Requisitos adicionais de AT2 para rácio de alavancagem (%)</t>
  </si>
  <si>
    <t>Euros</t>
  </si>
  <si>
    <r>
      <t>Método IRB – Exposições ao risco de crédito por classes de exposição e intervalo de PD (</t>
    </r>
    <r>
      <rPr>
        <i/>
        <sz val="10"/>
        <color rgb="FF575756"/>
        <rFont val="FocoMbcp"/>
        <family val="2"/>
      </rPr>
      <t>past due</t>
    </r>
    <r>
      <rPr>
        <sz val="10"/>
        <color rgb="FF575756"/>
        <rFont val="FocoMbcp"/>
        <family val="2"/>
      </rPr>
      <t>)</t>
    </r>
  </si>
  <si>
    <t>Ativos por impostos diferidos decorrentes de diferenças temporárias (montante acima do limiar de 10 %, líquido do passivo por impostos correspondente, se estiverem preenchidas as condições previstas no artigo 38.º, n.º 3, do CRR) (valor negativo)</t>
  </si>
  <si>
    <t>Deduções dos AT1 elegíveis que excedem os AT1 da instituição (valor negativo)</t>
  </si>
  <si>
    <t>Deduções dos T2 elegíveis que excedem os T2 da instituição (valor negativo)</t>
  </si>
  <si>
    <t>EU-56a </t>
  </si>
  <si>
    <t xml:space="preserve">Detenções diretas e indiretas de fundos próprios e passivos elegíveis de entidades do setor financeiro nas quais a instituição não tem um investimento significativo (montante abaixo do limiar de 10 % e líquido de posições curtas elegíveis)   </t>
  </si>
  <si>
    <t>Ativos por impostos diferidos decorrentes de diferenças temporárias (montante abaixo do limiar de 17,65 %, líquido do passivo por impostos correspondente, se estiverem preenchidas as condições previstas no artigo 38.º, n.º 3, do CRR)</t>
  </si>
  <si>
    <r>
      <t>Fonte com base nos números/letras de referência do balanço de acordo com o perímetro regulamentar de consolidação</t>
    </r>
    <r>
      <rPr>
        <sz val="10"/>
        <color rgb="FF575756"/>
        <rFont val="FocoMbcp"/>
        <family val="2"/>
      </rPr>
      <t> </t>
    </r>
  </si>
  <si>
    <t>Rácio de fundos próprios principais de nível 1 (%)</t>
  </si>
  <si>
    <t xml:space="preserve">Requisitos de fundos próprios adicionais para fazer face a outros riscos que não o risco de alavancagem excessiva (%) </t>
  </si>
  <si>
    <t>Requisitos de fundos próprios adicionais para fazer face ao risco de alavancagem excessiva (em percentagem da medida de exposição total)</t>
  </si>
  <si>
    <t>Alpha utilizado para calcular o valor de exposição regulamentar</t>
  </si>
  <si>
    <r>
      <rPr>
        <sz val="8"/>
        <color rgb="FF575756"/>
        <rFont val="FocoMbcp"/>
        <family val="2"/>
      </rPr>
      <t>Operações sujeitas ao método alternativo (baseado no método do risco inicial )</t>
    </r>
  </si>
  <si>
    <t xml:space="preserve">Valor total de exposição </t>
  </si>
  <si>
    <t xml:space="preserve">Do qual garantido por caução </t>
  </si>
  <si>
    <t>Do qual garantido por garantias financeiras</t>
  </si>
  <si>
    <t>Do qual garantido por derivados de crédito</t>
  </si>
  <si>
    <r>
      <t>VaR</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</si>
  <si>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t>SVaR</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</si>
  <si>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t>IRC</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</si>
  <si>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rPr>
        <b/>
        <sz val="8"/>
        <color rgb="FF575756"/>
        <rFont val="FocoMbcp"/>
        <family val="2"/>
      </rPr>
      <t>Medida de risco global</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t>
    </r>
    <r>
      <rPr>
        <i/>
        <sz val="8"/>
        <color rgb="FF575756"/>
        <rFont val="FocoMbcp"/>
        <family val="2"/>
      </rPr>
      <t>b</t>
    </r>
    <r>
      <rPr>
        <sz val="8"/>
        <color rgb="FF575756"/>
        <rFont val="FocoMbcp"/>
        <family val="2"/>
      </rPr>
      <t xml:space="preserve"> e </t>
    </r>
    <r>
      <rPr>
        <i/>
        <sz val="8"/>
        <color rgb="FF575756"/>
        <rFont val="FocoMbcp"/>
        <family val="2"/>
      </rPr>
      <t>c</t>
    </r>
    <r>
      <rPr>
        <sz val="8"/>
        <color rgb="FF575756"/>
        <rFont val="FocoMbcp"/>
        <family val="2"/>
      </rPr>
      <t>)</t>
    </r>
  </si>
  <si>
    <t>(Componente CCP isenta das exposições em que uma instituição procede em nome de um cliente à compensação através de uma CCP) (método-padrão simplificado)</t>
  </si>
  <si>
    <t>(Exposições sobre empréstimos de fomento sub-rogados por bancos (ou unidades) de desenvolvimento não públicos excluídas)</t>
  </si>
  <si>
    <t>Média dos valores diários dos ativos de SFT em termos brutos, após ajustamento para operações contabilísticas de venda e líquidos dos montantes das contas a pagar e a receber em numerário associadas</t>
  </si>
  <si>
    <r>
      <rPr>
        <i/>
        <sz val="8"/>
        <color rgb="FF575756"/>
        <rFont val="FocoMbcp"/>
        <family val="2"/>
      </rPr>
      <t>Swaps</t>
    </r>
    <r>
      <rPr>
        <sz val="8"/>
        <color rgb="FF575756"/>
        <rFont val="FocoMbcp"/>
        <family val="2"/>
      </rPr>
      <t xml:space="preserve"> de risco de incumprimento uninominais</t>
    </r>
  </si>
  <si>
    <r>
      <rPr>
        <i/>
        <sz val="8"/>
        <color rgb="FF575756"/>
        <rFont val="FocoMbcp"/>
        <family val="2"/>
      </rPr>
      <t>Swaps</t>
    </r>
    <r>
      <rPr>
        <sz val="8"/>
        <color rgb="FF575756"/>
        <rFont val="FocoMbcp"/>
        <family val="2"/>
      </rPr>
      <t xml:space="preserve"> de risco de incumprimento indiciais</t>
    </r>
  </si>
  <si>
    <r>
      <rPr>
        <i/>
        <sz val="8"/>
        <color rgb="FF575756"/>
        <rFont val="FocoMbcp"/>
        <family val="2"/>
      </rPr>
      <t>Swaps</t>
    </r>
    <r>
      <rPr>
        <sz val="8"/>
        <color rgb="FF575756"/>
        <rFont val="FocoMbcp"/>
        <family val="2"/>
      </rPr>
      <t xml:space="preserve"> de retorno total</t>
    </r>
  </si>
  <si>
    <t>Modelo EU CCR4 – Método IRB – exposições ao CCR por classes de exposição e escala de PD</t>
  </si>
  <si>
    <r>
      <t xml:space="preserve">Produtos </t>
    </r>
    <r>
      <rPr>
        <b/>
        <i/>
        <sz val="8"/>
        <color rgb="FF575756"/>
        <rFont val="FocoMbcp"/>
        <family val="2"/>
      </rPr>
      <t>Outright</t>
    </r>
  </si>
  <si>
    <t>Titularização (risco específico)</t>
  </si>
  <si>
    <t>EU LIQB</t>
  </si>
  <si>
    <t>(a)</t>
  </si>
  <si>
    <t>(b)</t>
  </si>
  <si>
    <t>(c)</t>
  </si>
  <si>
    <t>(d)</t>
  </si>
  <si>
    <t>(e)</t>
  </si>
  <si>
    <t>(f)</t>
  </si>
  <si>
    <t>(g)</t>
  </si>
  <si>
    <t>Explicações sobre os principais fatores determinantes dos resultados do cálculo do LCR e sobre a evolução do contributo dos elementos utilizados no cálculo do LCR ao longo do tempo</t>
  </si>
  <si>
    <t>Explicações sobre a evolução do LCR ao longo do tempo</t>
  </si>
  <si>
    <t>Explicações sobre a concentração efetiva das fontes de financiamento</t>
  </si>
  <si>
    <t>Exposições sobre derivados e potenciais acionamentos de caução</t>
  </si>
  <si>
    <t>Incongruência de divisas no LCR</t>
  </si>
  <si>
    <t>Outros elementos, no cálculo do LCR, que não figuram no modelo para a divulgação do LCR mas que a instituição considera relevantes para o seu perfil de liquidez</t>
  </si>
  <si>
    <t>Informação qualitativa sobre o LCR</t>
  </si>
  <si>
    <t>30 Jun 2022</t>
  </si>
  <si>
    <t>41;43</t>
  </si>
  <si>
    <t>14;18</t>
  </si>
  <si>
    <t>14, 20, 21</t>
  </si>
  <si>
    <t>26, 45</t>
  </si>
  <si>
    <t>48, 49</t>
  </si>
  <si>
    <t>2;3</t>
  </si>
  <si>
    <t>2;3;11;14</t>
  </si>
  <si>
    <t>5a</t>
  </si>
  <si>
    <t>4, 5</t>
  </si>
  <si>
    <t>34, 35</t>
  </si>
  <si>
    <t>A reserva de liquidez do Grupo consiste em depósitos junto do banco central, títulos de dívida pública emitidos sobretudo por países europeus, títulos emitidos por empresas. A maior parte da reserva de liquidez consiste em títulos de Nível 1 sob as regras do LCR, definidos como Ativos Líquidos de Elevada Qualidade (“HQLA”). O Grupo BCP dispõe de uma reserva de liquidez adicional composta por ativos elegíveis junto de bancos centrais não HQLA (obrigações hipotecárias retidas e listas de crédito) que estão disponíveis para utilização imediata como colateral para obtenção de financiamento adicional junto do BCE e são reconhecidos no mercado de repo no primeiro caso. O Banco define para os indicadores de risco de liquidez limiares internos acima do requisito regulamentar, que monitoriza de forma a assegurar uma gestão prudente do risco incorrido pelo Grupo tanto a curto como a médio prazo.</t>
  </si>
  <si>
    <t>As transações de derivados realizados pelo Grupo BCP são na sua grande maioria efetuadas ao abrigo de contratos de garantia que asseguram a cobertura de risco de crédito associado a variações do valor de mercado dessas transações. As entidades do Grupo incluem o risco de liquidez, considerando os impactos de um cenário de mercado adverso que leva a mudanças nos valores de mercado dos derivados, levando à criação de necessidades de liquidez adicionais devido a necessidades de cobertura/reposição de colaterais. Na abordagem do LCR, este requisito adicional de liquidez é apurado pela observação histórica da variação líquida mais significativa destes colaterais (entre valores a receber e a pagar), no sentido de acréscimo de utilização de liquidez por estes colaterais em intervalos de 30 dias de calendário, nos últimos 24 meses.</t>
  </si>
  <si>
    <t>O Grupo BCP monitoriza as divisas significativas (onde passivos &gt; 5% do total do passivo) e respetiva reserva de liquidez e saídas líquidas de caixa. Apenas as moedas EUR e PLN têm um montante significativo de financiamento obtido, maioritariamente devido à atividade em Portugal e a registada pela subsidiária na Polónia, que se revelou relevante ao nível do Grupo. O rácio de cobertura de liquidez em EUR e PLN está significativamente acima dos 100% exigidos.</t>
  </si>
  <si>
    <t>Nenhum item relevante no cálculo de LCR foi excluido do modelo de divulgação do LCR</t>
  </si>
  <si>
    <t>-</t>
  </si>
  <si>
    <t>Modelo EU CR10.5</t>
  </si>
  <si>
    <t>Exposições em títulos de capital abrangidas pelo método de ponderação do risco simples</t>
  </si>
  <si>
    <r>
      <t xml:space="preserve">Exposições sobre </t>
    </r>
    <r>
      <rPr>
        <i/>
        <sz val="9"/>
        <color rgb="FF575756"/>
        <rFont val="FocoMbcp"/>
        <family val="2"/>
      </rPr>
      <t>Private equity</t>
    </r>
  </si>
  <si>
    <t>Exposições sobre títulos de capital cotados em Bolsa</t>
  </si>
  <si>
    <t xml:space="preserve">Exposições sobre outros títulos de capital </t>
  </si>
  <si>
    <t>Data</t>
  </si>
  <si>
    <t>EU IRRBB1</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</si>
  <si>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</si>
  <si>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</si>
  <si>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</si>
  <si>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</si>
  <si>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Supervisory shock scenarios</t>
  </si>
  <si>
    <t>Dez 22</t>
  </si>
  <si>
    <t>Jun 22</t>
  </si>
  <si>
    <t>Modelo EU IRRBB1 -Riscos de taxa de juro das atividades não incluídas na carteira de negociação</t>
  </si>
  <si>
    <t>Riscos de taxa de juro das atividades não incluídas na carteira de negociação</t>
  </si>
  <si>
    <t>Movimento paralelo ascendente</t>
  </si>
  <si>
    <t>Movimento paralelo descendente</t>
  </si>
  <si>
    <t>Aumento da inclinação da curva</t>
  </si>
  <si>
    <t>Diminuição da inclinação da curva</t>
  </si>
  <si>
    <t>Taxas a curto prazo em alta</t>
  </si>
  <si>
    <t>Taxas a curto prazo em baixa</t>
  </si>
  <si>
    <t>Alterações do valor económico do capital próprio</t>
  </si>
  <si>
    <t>Alterações dos resultados líquidos de juros</t>
  </si>
  <si>
    <t>30 jun 2023</t>
  </si>
  <si>
    <t>Jun 23</t>
  </si>
  <si>
    <t>Mar 23</t>
  </si>
  <si>
    <t>Dec 22</t>
  </si>
  <si>
    <t>Sep 22</t>
  </si>
  <si>
    <t>Jun 2023</t>
  </si>
  <si>
    <t>Dec 2022</t>
  </si>
  <si>
    <t>30 Jun 2023</t>
  </si>
  <si>
    <t>31 Mar 2023</t>
  </si>
  <si>
    <t>Row number</t>
  </si>
  <si>
    <t xml:space="preserve">Qualitative information </t>
  </si>
  <si>
    <t>O rácio regulamentar de Cobertura de Liquidez do Grupo (LCR) em junho de 2023 situou-se em 237%, confortavelmente acima dos requisitos internos e regulatórios, suportado por carteiras de ativos de elevada liquidez em valor compatível com a gestão prudente da liquidez de curto prazo do Grupo.
Os principais impulsionadores foram a sólida base de financiamento do Grupo BCP, assente em depósitos de retalho considerados estáveis por natureza, gerando um nível reduzido de outflows. Por outro lado, apesar do wholesale funding apresentar uma estabilidade inferior, originando potencialmente outflows superiores, é efetuada uma gestão adequada dos mismatches de maturidades. O buffer de liquidez é composto essencialmente, por ativos de Nível 1, assentes em dívida pública soberana e depósito junto dos bancos centrais.</t>
  </si>
  <si>
    <t>O financiamento do modelo de negócio das operações do Grupo BCP assenta essencialmente nos depósitos de clientes do retalho, caraterizados por elevada de estabilidade, complementados por depósitos corporate e de entidades financeiras suportando sobretudo relações operacionais. A concentração dos maiores depositantes tem vindo a reduzir-se materialmente nos últimos anos nas maiores operações do Grupo, apresentando atualmente valores muito confortáveis. O Grupo BCP assegura ainda recursos de longo prazo, como os empréstimos obtidos junto do Banco Europeu de Investimento (BEI), que contribuem para a base de financiamento estável do Grupo. Para cumprir os requisitos de capital regulamentar e Requisitos Mínimos de Fundos Próprios e Passivos Elegíveis (MREL), o Grupo também emite dívida sénior e subordinada. Essas emissões suportam requisitos regulamentares de capital, e contribuem para o aumento da diversificação das fontes de financiamento wholesale. Globalmente, o modelo de financiamento do Grupo BCP configura uma base de financiamento bem diversificado, não se antecipando concentrações significativas de refinanciamento no futuro previsível.</t>
  </si>
  <si>
    <t>Descrição pormenorizada da composição da reserva de liquidez da instituição</t>
  </si>
  <si>
    <t>Divulgação de Disciplina de Mercado Junho 2023</t>
  </si>
  <si>
    <t>1.4</t>
  </si>
  <si>
    <t>OTHER RETAIL - Non-SME</t>
  </si>
  <si>
    <t>Subtotal Other Retail Non-SME</t>
  </si>
  <si>
    <t>Total (CCR exposições relevantes)</t>
  </si>
  <si>
    <t xml:space="preserve">EU CR2 - EBA/GL/2022/13 - Modelo 8 - Alterações no montante de empréstimos e adiantamentos não produtivos </t>
  </si>
  <si>
    <t>Não aplicável: NPL &lt; 5%</t>
  </si>
  <si>
    <t>Recuperações acumuladas líquidas relacionadas</t>
  </si>
  <si>
    <t>1</t>
  </si>
  <si>
    <t>Montante inicial de empréstimos e adiantamentos não produtivos</t>
  </si>
  <si>
    <t>2</t>
  </si>
  <si>
    <t>Entradas para carteiras não produtivas</t>
  </si>
  <si>
    <t>3</t>
  </si>
  <si>
    <t>4</t>
  </si>
  <si>
    <t>Saída para carteiras produtivas</t>
  </si>
  <si>
    <t>5</t>
  </si>
  <si>
    <t>Saída resultante de reembolso de empréstimo, parcial ou total</t>
  </si>
  <si>
    <t>6</t>
  </si>
  <si>
    <t>Saída resutlante da liquidação de garantias</t>
  </si>
  <si>
    <t>7</t>
  </si>
  <si>
    <t>Saída resutlante da aquisição de posse de garantias</t>
  </si>
  <si>
    <t>8</t>
  </si>
  <si>
    <t>Saída resutlante da venda de instrumentos</t>
  </si>
  <si>
    <t>9</t>
  </si>
  <si>
    <t>Saída resutlante da transferência de risco</t>
  </si>
  <si>
    <t>10</t>
  </si>
  <si>
    <t>Saída resultante de abatimentos</t>
  </si>
  <si>
    <t>11</t>
  </si>
  <si>
    <t>Saída resultante de outras situações</t>
  </si>
  <si>
    <t>12</t>
  </si>
  <si>
    <t>Saída resultante de reclassificação como detido para venda</t>
  </si>
  <si>
    <t>13</t>
  </si>
  <si>
    <t>Montante final de empréstimos e adiantamentos não produtivos</t>
  </si>
  <si>
    <t>SECURED BY REAL ESTATE SME</t>
  </si>
  <si>
    <t>Subtotal Secured by Real Estate SME</t>
  </si>
  <si>
    <t>SECURED BY REAL ESTATE NON SME</t>
  </si>
  <si>
    <t>Subtotal Secured by Real Estate Non SME</t>
  </si>
  <si>
    <t>Total (todas as exposições)</t>
  </si>
  <si>
    <t>0</t>
  </si>
  <si>
    <t>T
(30/06/2023)</t>
  </si>
  <si>
    <t>T-1 
(31/03/2023)</t>
  </si>
  <si>
    <t>T-2
(31/12/2022)</t>
  </si>
  <si>
    <t>T-3
(30/09/2022)</t>
  </si>
  <si>
    <t>Template EU LIQ B Informação qualitativa sobre o LCR, que complementa o EU LIQ1</t>
  </si>
  <si>
    <t>31 Dez 2022</t>
  </si>
  <si>
    <t>30 Set 2022</t>
  </si>
  <si>
    <t xml:space="preserve">Key Driver </t>
  </si>
  <si>
    <t>Movimentos nas taxas de câmbio</t>
  </si>
  <si>
    <t>Movimentos nas taxas do mercado monetário e nos rendimentos da dívida soberana; e perdas nos produtos de alocação de ativos</t>
  </si>
  <si>
    <t>Perdas em produtos de alocação de ativos</t>
  </si>
  <si>
    <t>Perdas em produtos de alocação de ativos; Movimentos nas taxas de rendibilidade da dívida soberana.</t>
  </si>
  <si>
    <t>Alterações nas taxas de câmbio; Movimentos nas taxas de rendibilidade da dívida soberana.</t>
  </si>
  <si>
    <t>Perdas em produtos de alocação de ativos.</t>
  </si>
  <si>
    <t>Alterações nas taxas de câmbio; Perdas em produtos de alocação de ativos; Movimentos nas taxas de rendibilidade da dívida soberana.</t>
  </si>
  <si>
    <t>Movimentos nas taxas de rendibilidade da dívida soberana.</t>
  </si>
  <si>
    <t xml:space="preserve">Rácio de Financiamento Estável Líquido (NSFR) </t>
  </si>
  <si>
    <t>O quadro abaixo demonstra o impacto em valor económico do capital próprio (EVE) e da margem financeira (NII) nas posições da carteira bancária do Grupo, por via de movimentos nas taxas de juro. O valor máximo de perda de valor económico do capital próprio em Junho de 2023 era de -104,2 milhões de euros, em comparação com -216,8 milhões de euros em Dezembro de 2022. A perda máxima na margem financeira era de -496,3 milhões de euros em Junho de 2023, em comparação com -323,2 milhões de euros em Dezembro de 2022. A variação nestas sensibilidades decorre do aumento dos ativos a taxa fixa na carteira do Banco bem como o acréscimo do nível de taxas de juro neste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</si>
</sst>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Red]\-&quot;£&quot;#,##0"/>
    <numFmt numFmtId="165" formatCode="0.0%"/>
    <numFmt numFmtId="166" formatCode="#,##0\ \ "/>
    <numFmt numFmtId="167" formatCode="_-* #,##0_-;\-* #,##0_-;_-* &quot;-&quot;??_-;_-@_-"/>
    <numFmt numFmtId="168" formatCode="#,##0_ ;\-#,##0\ "/>
    <numFmt numFmtId="169" formatCode="#,##0.0"/>
  </numFmts>
  <fonts count="115">
    <font>
      <sz val="11"/>
      <color theme="1"/>
      <name val="Calibri"/>
      <family val="2"/>
      <scheme val="minor"/>
    </font>
    <font>
      <sz val="11"/>
      <color theme="1"/>
      <name val="Trebuchet MS"/>
      <family val="2"/>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sz val="9"/>
      <name val="FocoMbcp"/>
      <family val="2"/>
    </font>
    <font>
      <sz val="11"/>
      <name val="FocoMbcp"/>
      <family val="2"/>
    </font>
    <font>
      <b/>
      <sz val="11"/>
      <name val="FocoMbcp"/>
      <family val="2"/>
    </font>
    <font>
      <sz val="10"/>
      <name val="FocoMbcp"/>
      <family val="2"/>
    </font>
    <font>
      <b/>
      <sz val="10"/>
      <name val="FocoMbcp"/>
      <family val="2"/>
    </font>
    <font>
      <b/>
      <sz val="14"/>
      <color rgb="FFD1005D"/>
      <name val="FocoMbcp"/>
      <family val="2"/>
    </font>
    <font>
      <sz val="9"/>
      <color theme="1"/>
      <name val="FocoMbcp"/>
      <family val="2"/>
    </font>
    <font>
      <sz val="11"/>
      <color theme="1"/>
      <name val="FocoMbcp"/>
      <family val="2"/>
    </font>
    <font>
      <b/>
      <sz val="11"/>
      <color theme="1"/>
      <name val="FocoMbcp"/>
      <family val="2"/>
    </font>
    <font>
      <sz val="11"/>
      <color rgb="FF000000"/>
      <name val="FocoMbcp"/>
      <family val="2"/>
    </font>
    <font>
      <b/>
      <sz val="11"/>
      <color rgb="FF000000"/>
      <name val="FocoMbcp"/>
      <family val="2"/>
    </font>
    <font>
      <sz val="11"/>
      <color rgb="FFFF0000"/>
      <name val="FocoMbcp"/>
      <family val="2"/>
    </font>
    <font>
      <sz val="10"/>
      <color theme="1"/>
      <name val="FocoMbcp"/>
      <family val="2"/>
    </font>
    <font>
      <b/>
      <sz val="10"/>
      <color theme="1"/>
      <name val="FocoMbcp"/>
      <family val="2"/>
    </font>
    <font>
      <sz val="10"/>
      <color rgb="FF000000"/>
      <name val="FocoMbcp"/>
      <family val="2"/>
    </font>
    <font>
      <sz val="10"/>
      <color rgb="FFFF0000"/>
      <name val="FocoMbcp"/>
      <family val="2"/>
    </font>
    <font>
      <sz val="12"/>
      <color theme="1"/>
      <name val="FocoMbcp"/>
      <family val="2"/>
    </font>
    <font>
      <b/>
      <sz val="10"/>
      <color rgb="FFD1005D"/>
      <name val="FocoMbcp"/>
      <family val="2"/>
    </font>
    <font>
      <b/>
      <sz val="14"/>
      <color theme="1"/>
      <name val="FocoMbcp"/>
      <family val="2"/>
    </font>
    <font>
      <b/>
      <sz val="14"/>
      <name val="FocoMbcp"/>
      <family val="2"/>
    </font>
    <font>
      <sz val="14"/>
      <color theme="1"/>
      <name val="FocoMbcp"/>
      <family val="2"/>
    </font>
    <font>
      <b/>
      <sz val="8"/>
      <color theme="1"/>
      <name val="FocoMbcp"/>
      <family val="2"/>
    </font>
    <font>
      <sz val="8"/>
      <color theme="1"/>
      <name val="FocoMbcp"/>
      <family val="2"/>
    </font>
    <font>
      <sz val="8"/>
      <name val="FocoMbcp"/>
      <family val="2"/>
    </font>
    <font>
      <b/>
      <sz val="11"/>
      <color rgb="FFFF0000"/>
      <name val="FocoMbcp"/>
      <family val="2"/>
    </font>
    <font>
      <b/>
      <sz val="14"/>
      <color rgb="FF000000"/>
      <name val="FocoMbcp"/>
      <family val="2"/>
    </font>
    <font>
      <b/>
      <sz val="12"/>
      <color rgb="FF000000"/>
      <name val="FocoMbcp"/>
      <family val="2"/>
    </font>
    <font>
      <u/>
      <sz val="11"/>
      <color rgb="FF008080"/>
      <name val="FocoMbcp"/>
      <family val="2"/>
    </font>
    <font>
      <sz val="8.5"/>
      <color theme="1"/>
      <name val="FocoMbcp"/>
      <family val="2"/>
    </font>
    <font>
      <sz val="16"/>
      <color theme="1"/>
      <name val="FocoMbcp"/>
      <family val="2"/>
    </font>
    <font>
      <b/>
      <sz val="16"/>
      <color theme="1"/>
      <name val="FocoMbcp"/>
      <family val="2"/>
    </font>
    <font>
      <b/>
      <sz val="12"/>
      <color theme="1"/>
      <name val="FocoMbcp"/>
      <family val="2"/>
    </font>
    <font>
      <b/>
      <sz val="18"/>
      <color rgb="FFFF0000"/>
      <name val="FocoMbcp"/>
      <family val="2"/>
    </font>
    <font>
      <i/>
      <sz val="10"/>
      <color theme="1"/>
      <name val="FocoMbcp"/>
      <family val="2"/>
    </font>
    <font>
      <sz val="8"/>
      <color rgb="FFFF0000"/>
      <name val="FocoMbcp"/>
      <family val="2"/>
    </font>
    <font>
      <sz val="18"/>
      <color theme="1"/>
      <name val="FocoMbcp"/>
      <family val="2"/>
    </font>
    <font>
      <b/>
      <sz val="16"/>
      <color rgb="FFD1005D"/>
      <name val="FocoMbcp"/>
      <family val="2"/>
    </font>
    <font>
      <b/>
      <sz val="11"/>
      <color rgb="FFD1005D"/>
      <name val="FocoMbcp"/>
      <family val="2"/>
    </font>
    <font>
      <u/>
      <sz val="10"/>
      <color rgb="FFD1005D"/>
      <name val="FocoMbcp"/>
      <family val="2"/>
    </font>
    <font>
      <sz val="10"/>
      <color rgb="FFD1005D"/>
      <name val="FocoMbcp"/>
      <family val="2"/>
    </font>
    <font>
      <sz val="8"/>
      <color rgb="FF575756"/>
      <name val="FocoMbcp"/>
      <family val="2"/>
    </font>
    <font>
      <sz val="10"/>
      <color indexed="8"/>
      <name val="Helvetica Neue"/>
    </font>
    <font>
      <b/>
      <sz val="8"/>
      <color rgb="FF575756"/>
      <name val="FocoMbcp"/>
      <family val="2"/>
    </font>
    <font>
      <sz val="10"/>
      <color indexed="9"/>
      <name val="FocoMbcp"/>
      <family val="2"/>
    </font>
    <font>
      <b/>
      <sz val="10"/>
      <color indexed="9"/>
      <name val="FocoMbcp"/>
      <family val="2"/>
    </font>
    <font>
      <b/>
      <sz val="9"/>
      <color rgb="FFD1005D"/>
      <name val="FocoMbcp"/>
      <family val="2"/>
    </font>
    <font>
      <b/>
      <sz val="9"/>
      <color indexed="9"/>
      <name val="FocoMbcp"/>
      <family val="2"/>
    </font>
    <font>
      <sz val="9"/>
      <color theme="1" tint="0.34998626667073579"/>
      <name val="FocoMbcp"/>
      <family val="2"/>
    </font>
    <font>
      <sz val="8"/>
      <color theme="1" tint="0.34998626667073579"/>
      <name val="FocoMbcp Light"/>
      <family val="2"/>
    </font>
    <font>
      <sz val="9"/>
      <color theme="1" tint="0.34998626667073579"/>
      <name val="Trebuchet MS"/>
      <family val="2"/>
    </font>
    <font>
      <sz val="8"/>
      <name val="FocoMbcp Light"/>
      <family val="2"/>
    </font>
    <font>
      <sz val="11"/>
      <color rgb="FF575756"/>
      <name val="FocoMbcp"/>
      <family val="2"/>
    </font>
    <font>
      <sz val="8"/>
      <color theme="1" tint="0.249977111117893"/>
      <name val="FocoMbcp"/>
      <family val="2"/>
    </font>
    <font>
      <sz val="7"/>
      <color rgb="FF575756"/>
      <name val="FocoMbcp Light"/>
      <family val="2"/>
    </font>
    <font>
      <b/>
      <sz val="10"/>
      <color rgb="FF575756"/>
      <name val="FocoMbcp"/>
      <family val="2"/>
    </font>
    <font>
      <sz val="10"/>
      <name val="Arial Rounded MT Bold"/>
      <family val="2"/>
    </font>
    <font>
      <sz val="11"/>
      <color rgb="FF000000"/>
      <name val="Trebuchet MS"/>
      <family val="2"/>
    </font>
    <font>
      <u/>
      <sz val="10"/>
      <color theme="10"/>
      <name val="Arial"/>
      <family val="2"/>
    </font>
    <font>
      <b/>
      <sz val="10"/>
      <name val="Arial"/>
      <family val="2"/>
    </font>
    <font>
      <u/>
      <sz val="9"/>
      <color rgb="FFD1005D"/>
      <name val="FocoMbcp"/>
      <family val="2"/>
    </font>
    <font>
      <b/>
      <i/>
      <sz val="10"/>
      <color rgb="FFD1005D"/>
      <name val="FocoMbcp"/>
      <family val="2"/>
    </font>
    <font>
      <b/>
      <i/>
      <sz val="10"/>
      <color rgb="FFD1005D"/>
      <name val="Calibri"/>
      <family val="2"/>
      <scheme val="minor"/>
    </font>
    <font>
      <b/>
      <i/>
      <sz val="10"/>
      <color theme="1"/>
      <name val="FocoMbcp"/>
      <family val="2"/>
    </font>
    <font>
      <b/>
      <sz val="8"/>
      <name val="FocoMbcp"/>
      <family val="2"/>
    </font>
    <font>
      <sz val="14"/>
      <color rgb="FFD1005D"/>
      <name val="FocoMbcp"/>
      <family val="2"/>
    </font>
    <font>
      <b/>
      <i/>
      <sz val="10"/>
      <color rgb="FF575756"/>
      <name val="FocoMbcp"/>
      <family val="2"/>
    </font>
    <font>
      <sz val="10"/>
      <color rgb="FF575756"/>
      <name val="FocoMbcp"/>
      <family val="2"/>
    </font>
    <font>
      <sz val="10"/>
      <color rgb="FF575756"/>
      <name val="FocoMbcp Light"/>
      <family val="2"/>
    </font>
    <font>
      <b/>
      <sz val="22"/>
      <color rgb="FFD1005D"/>
      <name val="FocoMbcp"/>
      <family val="2"/>
    </font>
    <font>
      <b/>
      <sz val="12"/>
      <color rgb="FFD1005D"/>
      <name val="FocoMbcp"/>
      <family val="2"/>
    </font>
    <font>
      <b/>
      <sz val="12"/>
      <color theme="1" tint="0.499984740745262"/>
      <name val="FocoMbcp"/>
      <family val="2"/>
    </font>
    <font>
      <b/>
      <u/>
      <sz val="10"/>
      <color rgb="FFD1005D"/>
      <name val="FocoMbcp"/>
      <family val="2"/>
    </font>
    <font>
      <i/>
      <sz val="10"/>
      <color rgb="FF575756"/>
      <name val="FocoMbcp"/>
      <family val="2"/>
    </font>
    <font>
      <sz val="9"/>
      <color rgb="FF575756"/>
      <name val="FocoMbcp"/>
      <family val="2"/>
    </font>
    <font>
      <b/>
      <sz val="9"/>
      <color rgb="FF575756"/>
      <name val="FocoMbcp"/>
      <family val="2"/>
    </font>
    <font>
      <i/>
      <sz val="11"/>
      <color rgb="FF575756"/>
      <name val="FocoMbcp"/>
      <family val="2"/>
    </font>
    <font>
      <b/>
      <sz val="11"/>
      <color rgb="FF575756"/>
      <name val="FocoMbcp"/>
      <family val="2"/>
    </font>
    <font>
      <b/>
      <strike/>
      <sz val="10"/>
      <color theme="0" tint="-0.249977111117893"/>
      <name val="FocoMbcp"/>
      <family val="2"/>
    </font>
    <font>
      <sz val="8"/>
      <color rgb="FF575756"/>
      <name val="Arial"/>
      <family val="2"/>
    </font>
    <font>
      <u/>
      <sz val="8"/>
      <color rgb="FF575756"/>
      <name val="FocoMbcp"/>
      <family val="2"/>
    </font>
    <font>
      <sz val="12"/>
      <color rgb="FF575756"/>
      <name val="FocoMbcp"/>
      <family val="2"/>
    </font>
    <font>
      <sz val="8"/>
      <color rgb="FF575756"/>
      <name val="Calibri"/>
      <family val="2"/>
      <scheme val="minor"/>
    </font>
    <font>
      <b/>
      <sz val="8"/>
      <color rgb="FF575756"/>
      <name val="Calibri"/>
      <family val="2"/>
      <scheme val="minor"/>
    </font>
    <font>
      <b/>
      <sz val="8"/>
      <color rgb="FFD1005D"/>
      <name val="FocoMbcp"/>
      <family val="2"/>
    </font>
    <font>
      <i/>
      <sz val="8"/>
      <color rgb="FF575756"/>
      <name val="FocoMbcp"/>
      <family val="2"/>
    </font>
    <font>
      <b/>
      <i/>
      <sz val="8"/>
      <color theme="1"/>
      <name val="FocoMbcp"/>
      <family val="2"/>
    </font>
    <font>
      <b/>
      <i/>
      <sz val="8"/>
      <color theme="1" tint="0.499984740745262"/>
      <name val="FocoMbcp"/>
      <family val="2"/>
    </font>
    <font>
      <sz val="8"/>
      <color theme="1" tint="0.499984740745262"/>
      <name val="FocoMbcp"/>
      <family val="2"/>
    </font>
    <font>
      <sz val="8"/>
      <color rgb="FF000000"/>
      <name val="FocoMbcp"/>
      <family val="2"/>
    </font>
    <font>
      <strike/>
      <sz val="8"/>
      <color rgb="FF575756"/>
      <name val="FocoMbcp"/>
      <family val="2"/>
    </font>
    <font>
      <sz val="10"/>
      <color rgb="FF575756"/>
      <name val="Arial"/>
      <family val="2"/>
    </font>
    <font>
      <u/>
      <sz val="10"/>
      <color rgb="FF575756"/>
      <name val="FocoMbcp"/>
      <family val="2"/>
    </font>
    <font>
      <b/>
      <sz val="7.5"/>
      <color rgb="FF575756"/>
      <name val="FocoMbcp"/>
      <family val="2"/>
    </font>
    <font>
      <sz val="9"/>
      <color rgb="FF575756"/>
      <name val="FocoMbcp Light"/>
      <family val="2"/>
    </font>
    <font>
      <b/>
      <i/>
      <sz val="8"/>
      <color rgb="FF575756"/>
      <name val="FocoMbcp"/>
      <family val="2"/>
    </font>
    <font>
      <b/>
      <sz val="8"/>
      <color rgb="FF575756"/>
      <name val="FocoMbcp"/>
      <family val="2"/>
    </font>
    <font>
      <i/>
      <sz val="9"/>
      <color rgb="FF575756"/>
      <name val="FocoMbcp"/>
      <family val="2"/>
    </font>
    <font>
      <sz val="11"/>
      <color rgb="FF0070C0"/>
      <name val="FocoMbcp"/>
      <family val="2"/>
    </font>
    <font>
      <b/>
      <u/>
      <sz val="11"/>
      <color rgb="FFD1005D"/>
      <name val="Calibri"/>
      <family val="2"/>
      <scheme val="minor"/>
    </font>
    <font>
      <sz val="12"/>
      <name val="Calibri"/>
      <family val="2"/>
      <scheme val="minor"/>
    </font>
    <font>
      <sz val="11"/>
      <name val="Calibri"/>
      <family val="2"/>
      <scheme val="minor"/>
    </font>
    <font>
      <b/>
      <sz val="9"/>
      <color rgb="FF575756"/>
      <name val="FocoMbcp"/>
      <family val="2"/>
    </font>
    <font>
      <sz val="9"/>
      <color rgb="FF575756"/>
      <name val="FocoMbcp"/>
      <family val="2"/>
    </font>
    <font>
      <b/>
      <sz val="10"/>
      <color rgb="FF575756"/>
      <name val="Calibri"/>
      <family val="2"/>
      <scheme val="minor"/>
    </font>
    <font>
      <i/>
      <sz val="11"/>
      <color theme="1"/>
      <name val="FocoMbcp"/>
      <family val="2"/>
    </font>
    <font>
      <b/>
      <sz val="8"/>
      <color rgb="FF575756"/>
      <name val="FocoMbcp"/>
      <family val="2"/>
    </font>
    <font>
      <sz val="8"/>
      <color rgb="FF575756"/>
      <name val="FocoMbcp"/>
      <family val="2"/>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FFFFFF"/>
        <bgColor rgb="FF000000"/>
      </patternFill>
    </fill>
    <fill>
      <patternFill patternType="solid">
        <fgColor rgb="FFBFBFB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rgb="FFD1005D"/>
      </bottom>
      <diagonal/>
    </border>
    <border>
      <left/>
      <right/>
      <top style="thin">
        <color rgb="FFD1005D"/>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medium">
        <color rgb="FFD1005D"/>
      </bottom>
      <diagonal/>
    </border>
    <border>
      <left/>
      <right/>
      <top style="thin">
        <color rgb="FFBFBFBF"/>
      </top>
      <bottom/>
      <diagonal/>
    </border>
    <border>
      <left/>
      <right/>
      <top style="thin">
        <color rgb="FFD1005D"/>
      </top>
      <bottom style="medium">
        <color rgb="FFD1005D"/>
      </bottom>
      <diagonal/>
    </border>
    <border>
      <left/>
      <right/>
      <top style="thin">
        <color rgb="FFD1005D"/>
      </top>
      <bottom style="thin">
        <color rgb="FFBFBFBF"/>
      </bottom>
      <diagonal/>
    </border>
    <border>
      <left/>
      <right/>
      <top style="thin">
        <color rgb="FFD1005D"/>
      </top>
      <bottom style="thin">
        <color rgb="FFD1005D"/>
      </bottom>
      <diagonal/>
    </border>
    <border>
      <left/>
      <right/>
      <top style="medium">
        <color rgb="FFD1005D"/>
      </top>
      <bottom style="thin">
        <color rgb="FFBFBFBF"/>
      </bottom>
      <diagonal/>
    </border>
    <border>
      <left/>
      <right/>
      <top style="medium">
        <color rgb="FFD1005D"/>
      </top>
      <bottom style="thin">
        <color rgb="FFD1005D"/>
      </bottom>
      <diagonal/>
    </border>
    <border>
      <left/>
      <right/>
      <top style="thin">
        <color rgb="FFBFBFBF"/>
      </top>
      <bottom style="thin">
        <color rgb="FFD1005D"/>
      </bottom>
      <diagonal/>
    </border>
    <border>
      <left style="thin">
        <color rgb="FFD1005D"/>
      </left>
      <right style="thin">
        <color rgb="FFD1005D"/>
      </right>
      <top style="thin">
        <color rgb="FFD1005D"/>
      </top>
      <bottom style="thin">
        <color rgb="FFD1005D"/>
      </bottom>
      <diagonal/>
    </border>
    <border>
      <left style="thin">
        <color rgb="FFD1005D"/>
      </left>
      <right style="thin">
        <color rgb="FFD1005D"/>
      </right>
      <top style="thin">
        <color rgb="FFD1005D"/>
      </top>
      <bottom/>
      <diagonal/>
    </border>
    <border>
      <left style="thin">
        <color rgb="FFD1005D"/>
      </left>
      <right style="thin">
        <color rgb="FFD1005D"/>
      </right>
      <top/>
      <bottom/>
      <diagonal/>
    </border>
    <border>
      <left/>
      <right/>
      <top style="medium">
        <color rgb="FFD1005D"/>
      </top>
      <bottom style="medium">
        <color rgb="FFD1005D"/>
      </bottom>
      <diagonal/>
    </border>
    <border>
      <left style="thin">
        <color rgb="FFD1005D"/>
      </left>
      <right/>
      <top style="thin">
        <color rgb="FFD1005D"/>
      </top>
      <bottom/>
      <diagonal/>
    </border>
    <border>
      <left/>
      <right style="thin">
        <color rgb="FFD1005D"/>
      </right>
      <top style="thin">
        <color rgb="FFD1005D"/>
      </top>
      <bottom style="thin">
        <color rgb="FFD1005D"/>
      </bottom>
      <diagonal/>
    </border>
    <border>
      <left style="thin">
        <color rgb="FFD1005D"/>
      </left>
      <right style="thin">
        <color rgb="FFD1005D"/>
      </right>
      <top/>
      <bottom style="medium">
        <color rgb="FFD1005D"/>
      </bottom>
      <diagonal/>
    </border>
    <border>
      <left/>
      <right/>
      <top style="medium">
        <color rgb="FFD1005D"/>
      </top>
      <bottom/>
      <diagonal/>
    </border>
    <border>
      <left/>
      <right style="thin">
        <color rgb="FFD1005D"/>
      </right>
      <top style="thin">
        <color rgb="FFD1005D"/>
      </top>
      <bottom style="medium">
        <color rgb="FFD1005D"/>
      </bottom>
      <diagonal/>
    </border>
    <border>
      <left style="thin">
        <color rgb="FFD1005D"/>
      </left>
      <right/>
      <top style="thin">
        <color rgb="FFD1005D"/>
      </top>
      <bottom style="medium">
        <color rgb="FFD1005D"/>
      </bottom>
      <diagonal/>
    </border>
    <border>
      <left style="thin">
        <color rgb="FFD1005D"/>
      </left>
      <right/>
      <top style="thin">
        <color rgb="FFD1005D"/>
      </top>
      <bottom style="thin">
        <color rgb="FFD1005D"/>
      </bottom>
      <diagonal/>
    </border>
    <border>
      <left style="thin">
        <color rgb="FFD1005D"/>
      </left>
      <right/>
      <top/>
      <bottom style="medium">
        <color rgb="FFD1005D"/>
      </bottom>
      <diagonal/>
    </border>
    <border>
      <left style="thin">
        <color rgb="FFD1005D"/>
      </left>
      <right style="thin">
        <color rgb="FFD1005D"/>
      </right>
      <top style="thin">
        <color rgb="FFD1005D"/>
      </top>
      <bottom style="medium">
        <color rgb="FFD1005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theme="0" tint="-0.499984740745262"/>
      </top>
      <bottom style="thin">
        <color theme="0" tint="-0.499984740745262"/>
      </bottom>
      <diagonal/>
    </border>
    <border>
      <left/>
      <right/>
      <top style="thin">
        <color theme="0" tint="-0.499984740745262"/>
      </top>
      <bottom style="medium">
        <color rgb="FFD1005D"/>
      </bottom>
      <diagonal/>
    </border>
    <border>
      <left/>
      <right/>
      <top/>
      <bottom style="thin">
        <color theme="0" tint="-0.499984740745262"/>
      </bottom>
      <diagonal/>
    </border>
    <border>
      <left/>
      <right style="thin">
        <color indexed="64"/>
      </right>
      <top style="thin">
        <color indexed="64"/>
      </top>
      <bottom style="thin">
        <color indexed="64"/>
      </bottom>
      <diagonal/>
    </border>
    <border>
      <left/>
      <right/>
      <top style="thin">
        <color rgb="FFD1005D"/>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rgb="FFD1005D"/>
      </bottom>
      <diagonal/>
    </border>
  </borders>
  <cellStyleXfs count="34">
    <xf numFmtId="0" fontId="0" fillId="0" borderId="0"/>
    <xf numFmtId="0" fontId="2" fillId="2" borderId="2"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3" fontId="3" fillId="3" borderId="1" applyFont="0">
      <alignment horizontal="right" vertical="center"/>
      <protection locked="0"/>
    </xf>
    <xf numFmtId="0" fontId="5" fillId="0" borderId="0" applyNumberFormat="0" applyFill="0" applyBorder="0" applyAlignment="0" applyProtection="0"/>
    <xf numFmtId="9" fontId="6" fillId="0" borderId="0" applyFont="0" applyFill="0" applyBorder="0" applyAlignment="0" applyProtection="0"/>
    <xf numFmtId="0" fontId="7" fillId="0" borderId="0"/>
    <xf numFmtId="0" fontId="3" fillId="0" borderId="0"/>
    <xf numFmtId="0" fontId="3" fillId="0" borderId="0"/>
    <xf numFmtId="0" fontId="6" fillId="0" borderId="0"/>
    <xf numFmtId="0" fontId="46" fillId="0" borderId="0" applyNumberFormat="0" applyFill="0" applyBorder="0" applyAlignment="0" applyProtection="0"/>
    <xf numFmtId="0" fontId="3" fillId="0" borderId="0"/>
    <xf numFmtId="0" fontId="49" fillId="0" borderId="0" applyNumberFormat="0" applyFill="0" applyBorder="0" applyProtection="0">
      <alignment vertical="top" wrapText="1"/>
    </xf>
    <xf numFmtId="0" fontId="6"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3" fillId="0" borderId="0"/>
    <xf numFmtId="9" fontId="6" fillId="0" borderId="0" applyFont="0" applyFill="0" applyBorder="0" applyAlignment="0" applyProtection="0"/>
    <xf numFmtId="0" fontId="1" fillId="0" borderId="0"/>
    <xf numFmtId="0" fontId="1" fillId="0" borderId="0"/>
    <xf numFmtId="0" fontId="64" fillId="0" borderId="0"/>
    <xf numFmtId="0" fontId="63" fillId="0" borderId="0"/>
    <xf numFmtId="0" fontId="1" fillId="0" borderId="0"/>
    <xf numFmtId="0" fontId="65" fillId="0" borderId="0" applyNumberFormat="0" applyFill="0" applyBorder="0" applyAlignment="0" applyProtection="0"/>
    <xf numFmtId="9" fontId="1" fillId="0" borderId="0" applyFont="0" applyFill="0" applyBorder="0" applyAlignment="0" applyProtection="0"/>
    <xf numFmtId="0" fontId="66" fillId="2" borderId="3" applyFont="0" applyBorder="0">
      <alignment horizontal="center" wrapText="1"/>
    </xf>
    <xf numFmtId="43" fontId="6" fillId="0" borderId="0" applyFont="0" applyFill="0" applyBorder="0" applyAlignment="0" applyProtection="0"/>
    <xf numFmtId="0" fontId="3" fillId="0" borderId="0"/>
    <xf numFmtId="0" fontId="3" fillId="0" borderId="0"/>
  </cellStyleXfs>
  <cellXfs count="1151">
    <xf numFmtId="0" fontId="0" fillId="0" borderId="0" xfId="0"/>
    <xf numFmtId="0" fontId="9" fillId="0" borderId="0" xfId="0" applyFont="1"/>
    <xf numFmtId="0" fontId="11" fillId="0" borderId="0" xfId="0" applyFont="1"/>
    <xf numFmtId="0" fontId="13" fillId="0" borderId="0" xfId="0" applyFont="1"/>
    <xf numFmtId="0" fontId="14" fillId="0" borderId="0" xfId="0" applyFont="1"/>
    <xf numFmtId="0" fontId="15" fillId="0" borderId="0" xfId="0" applyFont="1"/>
    <xf numFmtId="0" fontId="20" fillId="0" borderId="0" xfId="0" applyFont="1"/>
    <xf numFmtId="0" fontId="24" fillId="0" borderId="0" xfId="0" applyFont="1"/>
    <xf numFmtId="0" fontId="26" fillId="0" borderId="0" xfId="0" applyFont="1"/>
    <xf numFmtId="0" fontId="15" fillId="0" borderId="0" xfId="0" applyFont="1" applyAlignment="1">
      <alignment horizontal="center" vertical="center"/>
    </xf>
    <xf numFmtId="0" fontId="28" fillId="0" borderId="0" xfId="0" applyFont="1"/>
    <xf numFmtId="0" fontId="15" fillId="0" borderId="0" xfId="0" applyFont="1" applyAlignment="1">
      <alignment vertical="center"/>
    </xf>
    <xf numFmtId="0" fontId="15" fillId="0" borderId="0" xfId="0" applyFont="1" applyAlignment="1">
      <alignment horizontal="center"/>
    </xf>
    <xf numFmtId="0" fontId="20" fillId="0" borderId="0" xfId="0" applyFont="1" applyAlignment="1">
      <alignment vertical="center"/>
    </xf>
    <xf numFmtId="0" fontId="29" fillId="0" borderId="0" xfId="0" applyFont="1" applyAlignment="1">
      <alignment horizontal="center" vertical="center" wrapText="1"/>
    </xf>
    <xf numFmtId="0" fontId="30" fillId="0" borderId="0" xfId="0" applyFont="1" applyAlignment="1">
      <alignment vertical="center"/>
    </xf>
    <xf numFmtId="0" fontId="33" fillId="0" borderId="0" xfId="0" applyFont="1" applyAlignment="1">
      <alignment vertical="center" wrapText="1"/>
    </xf>
    <xf numFmtId="0" fontId="32" fillId="0" borderId="0" xfId="0" applyFont="1"/>
    <xf numFmtId="0" fontId="18" fillId="0" borderId="0" xfId="0" applyFont="1"/>
    <xf numFmtId="0" fontId="24" fillId="0" borderId="0" xfId="0" applyFont="1" applyAlignment="1">
      <alignment vertical="center"/>
    </xf>
    <xf numFmtId="0" fontId="34" fillId="0" borderId="0" xfId="0" applyFont="1" applyAlignment="1">
      <alignment vertical="center"/>
    </xf>
    <xf numFmtId="0" fontId="17" fillId="6" borderId="0" xfId="0" applyFont="1" applyFill="1" applyAlignment="1">
      <alignment vertical="center" wrapText="1"/>
    </xf>
    <xf numFmtId="0" fontId="36" fillId="0" borderId="0" xfId="0" applyFont="1" applyAlignment="1">
      <alignment vertical="center" wrapText="1"/>
    </xf>
    <xf numFmtId="0" fontId="15" fillId="0" borderId="0" xfId="0" applyFont="1" applyAlignment="1">
      <alignment vertical="center" wrapText="1"/>
    </xf>
    <xf numFmtId="0" fontId="38" fillId="0" borderId="0" xfId="0" applyFont="1" applyAlignment="1">
      <alignment vertical="center" wrapText="1"/>
    </xf>
    <xf numFmtId="0" fontId="26" fillId="0" borderId="0" xfId="0" applyFont="1" applyAlignment="1">
      <alignment horizontal="left"/>
    </xf>
    <xf numFmtId="0" fontId="37" fillId="0" borderId="0" xfId="0" applyFont="1"/>
    <xf numFmtId="0" fontId="15" fillId="0" borderId="0" xfId="0" applyFont="1" applyAlignment="1">
      <alignment wrapText="1"/>
    </xf>
    <xf numFmtId="0" fontId="10" fillId="0" borderId="0" xfId="0" applyFont="1"/>
    <xf numFmtId="0" fontId="38" fillId="0" borderId="0" xfId="0" applyFont="1" applyAlignment="1">
      <alignment wrapText="1"/>
    </xf>
    <xf numFmtId="0" fontId="38" fillId="0" borderId="0" xfId="0" applyFont="1"/>
    <xf numFmtId="0" fontId="36" fillId="0" borderId="0" xfId="0" applyFont="1" applyAlignment="1">
      <alignment horizontal="center" vertical="center" wrapText="1"/>
    </xf>
    <xf numFmtId="0" fontId="15" fillId="0" borderId="0" xfId="0" quotePrefix="1" applyFont="1" applyAlignment="1">
      <alignment horizontal="left" vertical="center" indent="5"/>
    </xf>
    <xf numFmtId="0" fontId="30" fillId="0" borderId="0" xfId="0" applyFont="1" applyAlignment="1">
      <alignment horizontal="center" vertical="center" wrapText="1"/>
    </xf>
    <xf numFmtId="0" fontId="40" fillId="0" borderId="0" xfId="0" applyFont="1"/>
    <xf numFmtId="0" fontId="35" fillId="0" borderId="0" xfId="0" applyFont="1" applyAlignment="1">
      <alignment horizontal="center" vertical="center"/>
    </xf>
    <xf numFmtId="0" fontId="15" fillId="0" borderId="0" xfId="0" applyFont="1" applyAlignment="1">
      <alignment horizontal="left" vertical="top"/>
    </xf>
    <xf numFmtId="0" fontId="42" fillId="0" borderId="0" xfId="0" applyFont="1" applyAlignment="1">
      <alignment horizontal="center" vertical="center" wrapText="1"/>
    </xf>
    <xf numFmtId="0" fontId="43" fillId="0" borderId="0" xfId="0" applyFont="1"/>
    <xf numFmtId="0" fontId="27" fillId="0" borderId="0" xfId="0" applyFont="1"/>
    <xf numFmtId="0" fontId="16" fillId="0" borderId="0" xfId="0" applyFont="1" applyAlignment="1">
      <alignment horizontal="left"/>
    </xf>
    <xf numFmtId="0" fontId="39" fillId="0" borderId="0" xfId="0" applyFont="1" applyAlignment="1">
      <alignment vertical="center"/>
    </xf>
    <xf numFmtId="0" fontId="13" fillId="0" borderId="0" xfId="0" applyFont="1" applyAlignment="1">
      <alignment vertical="center"/>
    </xf>
    <xf numFmtId="0" fontId="39" fillId="0" borderId="0" xfId="0" applyFont="1" applyAlignment="1">
      <alignment vertical="center" wrapText="1"/>
    </xf>
    <xf numFmtId="0" fontId="31" fillId="7" borderId="0" xfId="16" applyFont="1" applyFill="1"/>
    <xf numFmtId="0" fontId="3" fillId="0" borderId="0" xfId="16"/>
    <xf numFmtId="0" fontId="45" fillId="0" borderId="0" xfId="16" applyFont="1" applyAlignment="1">
      <alignment horizontal="left" vertical="center"/>
    </xf>
    <xf numFmtId="164" fontId="51" fillId="0" borderId="0" xfId="16" applyNumberFormat="1" applyFont="1" applyAlignment="1">
      <alignment horizontal="right" vertical="center"/>
    </xf>
    <xf numFmtId="0" fontId="11" fillId="0" borderId="0" xfId="16" applyFont="1" applyAlignment="1">
      <alignment vertical="center"/>
    </xf>
    <xf numFmtId="3" fontId="11" fillId="0" borderId="0" xfId="16" applyNumberFormat="1" applyFont="1" applyAlignment="1">
      <alignment vertical="center"/>
    </xf>
    <xf numFmtId="0" fontId="52" fillId="0" borderId="0" xfId="16" applyFont="1" applyAlignment="1">
      <alignment vertical="center"/>
    </xf>
    <xf numFmtId="0" fontId="52" fillId="0" borderId="0" xfId="16" applyFont="1" applyAlignment="1">
      <alignment horizontal="left" vertical="center"/>
    </xf>
    <xf numFmtId="0" fontId="8" fillId="7" borderId="0" xfId="16" applyFont="1" applyFill="1"/>
    <xf numFmtId="0" fontId="54" fillId="7" borderId="0" xfId="16" applyFont="1" applyFill="1" applyAlignment="1">
      <alignment horizontal="left" vertical="center"/>
    </xf>
    <xf numFmtId="3" fontId="8" fillId="7" borderId="0" xfId="16" applyNumberFormat="1" applyFont="1" applyFill="1" applyAlignment="1">
      <alignment vertical="center"/>
    </xf>
    <xf numFmtId="0" fontId="55" fillId="7" borderId="0" xfId="16" applyFont="1" applyFill="1"/>
    <xf numFmtId="0" fontId="58" fillId="7" borderId="0" xfId="16" applyFont="1" applyFill="1"/>
    <xf numFmtId="0" fontId="60" fillId="7" borderId="0" xfId="16" applyFont="1" applyFill="1"/>
    <xf numFmtId="0" fontId="31" fillId="0" borderId="0" xfId="9" applyFont="1"/>
    <xf numFmtId="0" fontId="59" fillId="0" borderId="0" xfId="16" applyFont="1" applyAlignment="1">
      <alignment horizontal="left" vertical="center" wrapText="1"/>
    </xf>
    <xf numFmtId="0" fontId="45" fillId="7" borderId="0" xfId="16" applyFont="1" applyFill="1" applyAlignment="1">
      <alignment horizontal="left" wrapText="1"/>
    </xf>
    <xf numFmtId="0" fontId="53" fillId="7" borderId="0" xfId="16" applyFont="1" applyFill="1" applyAlignment="1">
      <alignment horizontal="left" wrapText="1"/>
    </xf>
    <xf numFmtId="0" fontId="61" fillId="7" borderId="0" xfId="16" applyFont="1" applyFill="1" applyAlignment="1">
      <alignment horizontal="left" vertical="top"/>
    </xf>
    <xf numFmtId="0" fontId="61" fillId="7" borderId="0" xfId="16" applyFont="1" applyFill="1" applyAlignment="1">
      <alignment wrapText="1"/>
    </xf>
    <xf numFmtId="0" fontId="61" fillId="7" borderId="0" xfId="16" applyFont="1" applyFill="1" applyAlignment="1">
      <alignment horizontal="right" vertical="top" wrapText="1"/>
    </xf>
    <xf numFmtId="0" fontId="20" fillId="0" borderId="0" xfId="0" applyFont="1" applyBorder="1"/>
    <xf numFmtId="0" fontId="47" fillId="0" borderId="0" xfId="0" applyFont="1" applyBorder="1"/>
    <xf numFmtId="0" fontId="20" fillId="7" borderId="0" xfId="0" applyFont="1" applyFill="1" applyBorder="1"/>
    <xf numFmtId="0" fontId="20" fillId="7" borderId="0" xfId="0" applyFont="1" applyFill="1"/>
    <xf numFmtId="0" fontId="25" fillId="0" borderId="0" xfId="0" applyFont="1" applyBorder="1" applyAlignment="1">
      <alignment horizontal="center"/>
    </xf>
    <xf numFmtId="0" fontId="25" fillId="0" borderId="0" xfId="0" applyFont="1" applyFill="1" applyAlignment="1">
      <alignment horizontal="center"/>
    </xf>
    <xf numFmtId="0" fontId="21" fillId="0" borderId="0" xfId="0" applyFont="1"/>
    <xf numFmtId="0" fontId="67" fillId="8" borderId="0" xfId="6" applyFont="1" applyFill="1" applyBorder="1" applyAlignment="1">
      <alignment horizontal="center" vertical="center" wrapText="1"/>
    </xf>
    <xf numFmtId="0" fontId="20" fillId="0" borderId="0" xfId="0" applyFont="1" applyAlignment="1">
      <alignment horizontal="center" vertical="center"/>
    </xf>
    <xf numFmtId="0" fontId="23" fillId="0" borderId="0" xfId="0" applyFont="1"/>
    <xf numFmtId="0" fontId="20" fillId="0" borderId="0" xfId="0" applyFont="1" applyAlignment="1">
      <alignment horizontal="center" vertical="center" wrapText="1"/>
    </xf>
    <xf numFmtId="0" fontId="50" fillId="7" borderId="0" xfId="13" applyFont="1" applyFill="1" applyAlignment="1">
      <alignment horizontal="left" vertical="center" wrapText="1"/>
    </xf>
    <xf numFmtId="0" fontId="20" fillId="0" borderId="0" xfId="0" applyFont="1"/>
    <xf numFmtId="0" fontId="14" fillId="0" borderId="0" xfId="0" applyFont="1" applyAlignment="1">
      <alignment horizontal="center" vertical="center" wrapText="1"/>
    </xf>
    <xf numFmtId="14" fontId="73" fillId="7" borderId="0" xfId="16" applyNumberFormat="1" applyFont="1" applyFill="1" applyAlignment="1">
      <alignment horizontal="center" vertical="center"/>
    </xf>
    <xf numFmtId="14" fontId="62" fillId="7" borderId="0" xfId="16" quotePrefix="1" applyNumberFormat="1" applyFont="1" applyFill="1" applyAlignment="1">
      <alignment horizontal="right" vertical="center"/>
    </xf>
    <xf numFmtId="3" fontId="74" fillId="7" borderId="0" xfId="16" applyNumberFormat="1" applyFont="1" applyFill="1" applyAlignment="1">
      <alignment horizontal="right" vertical="center"/>
    </xf>
    <xf numFmtId="3" fontId="62" fillId="7" borderId="0" xfId="16" applyNumberFormat="1" applyFont="1" applyFill="1" applyAlignment="1">
      <alignment horizontal="right" vertical="center"/>
    </xf>
    <xf numFmtId="165" fontId="74" fillId="7" borderId="0" xfId="19" applyNumberFormat="1" applyFont="1" applyFill="1" applyBorder="1" applyAlignment="1">
      <alignment horizontal="right" vertical="center"/>
    </xf>
    <xf numFmtId="165" fontId="74" fillId="7" borderId="0" xfId="19" applyNumberFormat="1" applyFont="1" applyFill="1" applyBorder="1" applyAlignment="1">
      <alignment horizontal="right" vertical="center" wrapText="1"/>
    </xf>
    <xf numFmtId="165" fontId="62" fillId="7" borderId="0" xfId="20" applyNumberFormat="1" applyFont="1" applyFill="1" applyBorder="1" applyAlignment="1">
      <alignment horizontal="right" vertical="center"/>
    </xf>
    <xf numFmtId="0" fontId="75" fillId="0" borderId="0" xfId="16" applyFont="1" applyAlignment="1">
      <alignment horizontal="left" vertical="center"/>
    </xf>
    <xf numFmtId="0" fontId="74" fillId="0" borderId="0" xfId="16" applyFont="1" applyAlignment="1">
      <alignment horizontal="justify" vertical="center" wrapText="1"/>
    </xf>
    <xf numFmtId="0" fontId="11" fillId="7" borderId="0" xfId="0" applyFont="1" applyFill="1" applyBorder="1"/>
    <xf numFmtId="0" fontId="77" fillId="0" borderId="0" xfId="0" applyFont="1" applyBorder="1"/>
    <xf numFmtId="0" fontId="20" fillId="0" borderId="0" xfId="0" applyFont="1"/>
    <xf numFmtId="0" fontId="24" fillId="0" borderId="0" xfId="0" applyFont="1"/>
    <xf numFmtId="0" fontId="20" fillId="0" borderId="0" xfId="0" applyFont="1"/>
    <xf numFmtId="0" fontId="74" fillId="0" borderId="0" xfId="0" applyFont="1" applyBorder="1"/>
    <xf numFmtId="0" fontId="20" fillId="7" borderId="0" xfId="0" applyFont="1" applyFill="1" applyBorder="1" applyAlignment="1">
      <alignment horizontal="left" vertical="center"/>
    </xf>
    <xf numFmtId="0" fontId="74" fillId="7" borderId="6" xfId="0" applyFont="1" applyFill="1" applyBorder="1" applyAlignment="1">
      <alignment horizontal="left" vertical="center"/>
    </xf>
    <xf numFmtId="0" fontId="20" fillId="0" borderId="0" xfId="0" applyFont="1" applyBorder="1" applyAlignment="1">
      <alignment horizontal="left" vertical="center"/>
    </xf>
    <xf numFmtId="0" fontId="74" fillId="0" borderId="0" xfId="0" applyFont="1" applyBorder="1" applyAlignment="1">
      <alignment horizontal="left" vertical="center"/>
    </xf>
    <xf numFmtId="0" fontId="74" fillId="7" borderId="0" xfId="0" applyFont="1" applyFill="1" applyAlignment="1">
      <alignment horizontal="left" vertical="center"/>
    </xf>
    <xf numFmtId="0" fontId="74" fillId="7" borderId="6" xfId="0" applyFont="1" applyFill="1" applyBorder="1" applyAlignment="1">
      <alignment horizontal="left" vertical="center" wrapText="1"/>
    </xf>
    <xf numFmtId="0" fontId="74" fillId="0" borderId="6" xfId="0" applyFont="1" applyFill="1" applyBorder="1" applyAlignment="1">
      <alignment horizontal="left" vertical="center"/>
    </xf>
    <xf numFmtId="0" fontId="74" fillId="0" borderId="6" xfId="0" applyFont="1" applyBorder="1" applyAlignment="1">
      <alignment horizontal="left" vertical="center"/>
    </xf>
    <xf numFmtId="0" fontId="59" fillId="0" borderId="0" xfId="0" applyFont="1"/>
    <xf numFmtId="0" fontId="62" fillId="0" borderId="0" xfId="0" applyFont="1"/>
    <xf numFmtId="0" fontId="74" fillId="0" borderId="0" xfId="0" applyFont="1"/>
    <xf numFmtId="0" fontId="48" fillId="0" borderId="0" xfId="0" applyFont="1" applyAlignment="1">
      <alignment vertical="center"/>
    </xf>
    <xf numFmtId="0" fontId="74" fillId="0" borderId="0" xfId="0" applyFont="1" applyAlignment="1">
      <alignment vertical="center"/>
    </xf>
    <xf numFmtId="0" fontId="62" fillId="0" borderId="0" xfId="0" applyFont="1" applyBorder="1" applyAlignment="1">
      <alignment horizontal="center" vertical="center" wrapText="1"/>
    </xf>
    <xf numFmtId="0" fontId="74" fillId="0" borderId="0" xfId="0" applyFont="1" applyBorder="1" applyAlignment="1">
      <alignment horizontal="right"/>
    </xf>
    <xf numFmtId="0" fontId="62" fillId="0" borderId="0" xfId="0" applyFont="1" applyBorder="1" applyAlignment="1">
      <alignment horizontal="center" vertical="center"/>
    </xf>
    <xf numFmtId="3" fontId="62" fillId="0" borderId="0" xfId="0" applyNumberFormat="1" applyFont="1" applyBorder="1" applyAlignment="1">
      <alignment horizontal="right" vertical="center" wrapText="1"/>
    </xf>
    <xf numFmtId="3" fontId="48" fillId="0" borderId="0" xfId="0" applyNumberFormat="1" applyFont="1" applyBorder="1" applyAlignment="1">
      <alignment horizontal="right" vertical="center" wrapText="1"/>
    </xf>
    <xf numFmtId="0" fontId="48" fillId="0" borderId="8" xfId="0" applyFont="1" applyBorder="1" applyAlignment="1">
      <alignment horizontal="center" vertical="center"/>
    </xf>
    <xf numFmtId="0" fontId="48" fillId="0" borderId="8" xfId="0" applyFont="1" applyBorder="1" applyAlignment="1">
      <alignment horizontal="justify" vertical="center"/>
    </xf>
    <xf numFmtId="3" fontId="48" fillId="0" borderId="8" xfId="0" applyNumberFormat="1" applyFont="1" applyBorder="1" applyAlignment="1">
      <alignment horizontal="right" vertical="center" wrapText="1"/>
    </xf>
    <xf numFmtId="0" fontId="50" fillId="0" borderId="8" xfId="0" applyFont="1" applyBorder="1" applyAlignment="1">
      <alignment horizontal="right" vertical="center"/>
    </xf>
    <xf numFmtId="0" fontId="48" fillId="0" borderId="9" xfId="0" applyFont="1" applyBorder="1" applyAlignment="1">
      <alignment horizontal="center" vertical="center"/>
    </xf>
    <xf numFmtId="0" fontId="48" fillId="0" borderId="9" xfId="0" applyFont="1" applyBorder="1" applyAlignment="1">
      <alignment horizontal="justify" vertical="center"/>
    </xf>
    <xf numFmtId="3" fontId="48" fillId="0" borderId="9" xfId="0" applyNumberFormat="1" applyFont="1" applyBorder="1" applyAlignment="1">
      <alignment horizontal="right" vertical="center" wrapText="1"/>
    </xf>
    <xf numFmtId="0" fontId="30" fillId="0" borderId="0" xfId="0" applyFont="1"/>
    <xf numFmtId="0" fontId="42" fillId="0" borderId="0" xfId="0" applyFont="1" applyAlignment="1">
      <alignment wrapText="1"/>
    </xf>
    <xf numFmtId="0" fontId="48" fillId="0" borderId="9" xfId="0" applyFont="1" applyBorder="1" applyAlignment="1">
      <alignment horizontal="justify" vertical="center" wrapText="1"/>
    </xf>
    <xf numFmtId="0" fontId="48" fillId="0" borderId="9" xfId="0" applyFont="1" applyBorder="1" applyAlignment="1">
      <alignment horizontal="right" vertical="center"/>
    </xf>
    <xf numFmtId="0" fontId="48" fillId="0" borderId="9" xfId="0" applyFont="1" applyBorder="1" applyAlignment="1">
      <alignment vertical="center" wrapText="1"/>
    </xf>
    <xf numFmtId="0" fontId="48" fillId="0" borderId="9" xfId="0" applyFont="1" applyBorder="1" applyAlignment="1">
      <alignment horizontal="right" vertical="center" wrapText="1"/>
    </xf>
    <xf numFmtId="0" fontId="48" fillId="0" borderId="11" xfId="0" applyFont="1" applyBorder="1" applyAlignment="1">
      <alignment horizontal="center" vertical="center"/>
    </xf>
    <xf numFmtId="0" fontId="48" fillId="0" borderId="11" xfId="0" applyFont="1" applyBorder="1" applyAlignment="1">
      <alignment horizontal="justify" vertical="center"/>
    </xf>
    <xf numFmtId="3" fontId="48" fillId="0" borderId="11" xfId="0" applyNumberFormat="1" applyFont="1" applyBorder="1" applyAlignment="1">
      <alignment horizontal="right" vertical="center" wrapText="1"/>
    </xf>
    <xf numFmtId="0" fontId="50" fillId="0" borderId="12" xfId="0" applyFont="1" applyBorder="1" applyAlignment="1">
      <alignment horizontal="center" vertical="center"/>
    </xf>
    <xf numFmtId="0" fontId="50" fillId="0" borderId="12" xfId="0" applyFont="1" applyBorder="1" applyAlignment="1">
      <alignment horizontal="justify" vertical="center"/>
    </xf>
    <xf numFmtId="3" fontId="50" fillId="0" borderId="12" xfId="0" applyNumberFormat="1" applyFont="1" applyBorder="1" applyAlignment="1">
      <alignment horizontal="right" vertical="center" wrapText="1"/>
    </xf>
    <xf numFmtId="0" fontId="48" fillId="0" borderId="13" xfId="0" applyFont="1" applyBorder="1" applyAlignment="1">
      <alignment horizontal="center" vertical="center"/>
    </xf>
    <xf numFmtId="0" fontId="48" fillId="0" borderId="13" xfId="0" applyFont="1" applyBorder="1" applyAlignment="1">
      <alignment horizontal="justify" vertical="center" wrapText="1"/>
    </xf>
    <xf numFmtId="3" fontId="48" fillId="0" borderId="13" xfId="0" applyNumberFormat="1" applyFont="1" applyBorder="1" applyAlignment="1">
      <alignment horizontal="right" vertical="center" wrapText="1"/>
    </xf>
    <xf numFmtId="0" fontId="48" fillId="0" borderId="11" xfId="0" applyFont="1" applyBorder="1" applyAlignment="1">
      <alignment horizontal="justify" vertical="center" wrapText="1"/>
    </xf>
    <xf numFmtId="0" fontId="48" fillId="0" borderId="14" xfId="0" applyFont="1" applyBorder="1" applyAlignment="1">
      <alignment horizontal="center" vertical="center"/>
    </xf>
    <xf numFmtId="0" fontId="50" fillId="0" borderId="14" xfId="0" applyFont="1" applyBorder="1" applyAlignment="1">
      <alignment horizontal="justify" vertical="center" wrapText="1"/>
    </xf>
    <xf numFmtId="3" fontId="50" fillId="0" borderId="14" xfId="0" applyNumberFormat="1" applyFont="1" applyBorder="1" applyAlignment="1">
      <alignment horizontal="right" vertical="center" wrapText="1"/>
    </xf>
    <xf numFmtId="0" fontId="48" fillId="0" borderId="12" xfId="0" applyFont="1" applyBorder="1" applyAlignment="1">
      <alignment horizontal="center" vertical="center"/>
    </xf>
    <xf numFmtId="0" fontId="50" fillId="0" borderId="12" xfId="0" applyFont="1" applyBorder="1" applyAlignment="1">
      <alignment horizontal="justify" vertical="center" wrapText="1"/>
    </xf>
    <xf numFmtId="0" fontId="48" fillId="0" borderId="11" xfId="0" applyFont="1" applyBorder="1" applyAlignment="1">
      <alignment horizontal="right" vertical="center"/>
    </xf>
    <xf numFmtId="0" fontId="48" fillId="0" borderId="12" xfId="0" applyFont="1" applyBorder="1" applyAlignment="1">
      <alignment horizontal="right" vertical="center"/>
    </xf>
    <xf numFmtId="0" fontId="48" fillId="0" borderId="13" xfId="0" applyFont="1" applyBorder="1" applyAlignment="1">
      <alignment horizontal="right" vertical="center"/>
    </xf>
    <xf numFmtId="0" fontId="48" fillId="0" borderId="14" xfId="0" applyFont="1" applyBorder="1" applyAlignment="1">
      <alignment horizontal="right" vertical="center"/>
    </xf>
    <xf numFmtId="0" fontId="42" fillId="0" borderId="0" xfId="0" applyFont="1"/>
    <xf numFmtId="0" fontId="31" fillId="0" borderId="0" xfId="0" applyFont="1"/>
    <xf numFmtId="0" fontId="48" fillId="0" borderId="8" xfId="0" applyFont="1" applyBorder="1" applyAlignment="1">
      <alignment horizontal="justify" vertical="center" wrapText="1"/>
    </xf>
    <xf numFmtId="0" fontId="48" fillId="0" borderId="8" xfId="0" applyFont="1" applyBorder="1" applyAlignment="1">
      <alignment horizontal="right" vertical="center"/>
    </xf>
    <xf numFmtId="4" fontId="31" fillId="7" borderId="0" xfId="0" applyNumberFormat="1" applyFont="1" applyFill="1" applyBorder="1"/>
    <xf numFmtId="0" fontId="31" fillId="7" borderId="0" xfId="0" applyFont="1" applyFill="1" applyBorder="1"/>
    <xf numFmtId="0" fontId="71" fillId="7" borderId="0" xfId="0" applyFont="1" applyFill="1" applyBorder="1"/>
    <xf numFmtId="0" fontId="62" fillId="7" borderId="0" xfId="0" applyFont="1" applyFill="1" applyBorder="1" applyAlignment="1">
      <alignment vertical="center"/>
    </xf>
    <xf numFmtId="0" fontId="62" fillId="7" borderId="4" xfId="0" applyFont="1" applyFill="1" applyBorder="1" applyAlignment="1">
      <alignment horizontal="right" vertical="center" wrapText="1"/>
    </xf>
    <xf numFmtId="0" fontId="62" fillId="7" borderId="7" xfId="0" applyFont="1" applyFill="1" applyBorder="1" applyAlignment="1">
      <alignment vertical="center"/>
    </xf>
    <xf numFmtId="3" fontId="12" fillId="7" borderId="7" xfId="0" quotePrefix="1" applyNumberFormat="1" applyFont="1" applyFill="1" applyBorder="1" applyAlignment="1">
      <alignment horizontal="right" vertical="center"/>
    </xf>
    <xf numFmtId="0" fontId="48" fillId="0" borderId="0" xfId="0" applyFont="1" applyFill="1" applyBorder="1" applyAlignment="1">
      <alignment horizontal="justify" vertical="center" wrapText="1"/>
    </xf>
    <xf numFmtId="0" fontId="15" fillId="0" borderId="0" xfId="0" applyFont="1" applyFill="1"/>
    <xf numFmtId="0" fontId="48" fillId="0" borderId="13" xfId="0" applyFont="1" applyFill="1" applyBorder="1" applyAlignment="1">
      <alignment horizontal="justify" vertical="center" wrapText="1"/>
    </xf>
    <xf numFmtId="3" fontId="48" fillId="0" borderId="13" xfId="0" applyNumberFormat="1" applyFont="1" applyFill="1" applyBorder="1" applyAlignment="1">
      <alignment vertical="center"/>
    </xf>
    <xf numFmtId="3" fontId="48" fillId="0" borderId="13" xfId="0" applyNumberFormat="1" applyFont="1" applyFill="1" applyBorder="1" applyAlignment="1">
      <alignment horizontal="right" vertical="center"/>
    </xf>
    <xf numFmtId="0" fontId="48" fillId="0" borderId="9" xfId="0" applyFont="1" applyFill="1" applyBorder="1" applyAlignment="1">
      <alignment horizontal="justify" vertical="center" wrapText="1"/>
    </xf>
    <xf numFmtId="3" fontId="48" fillId="0" borderId="9" xfId="0" applyNumberFormat="1" applyFont="1" applyFill="1" applyBorder="1" applyAlignment="1">
      <alignment vertical="center"/>
    </xf>
    <xf numFmtId="3" fontId="48" fillId="0" borderId="9" xfId="0" applyNumberFormat="1" applyFont="1" applyFill="1" applyBorder="1" applyAlignment="1">
      <alignment horizontal="right" vertical="center"/>
    </xf>
    <xf numFmtId="0" fontId="48" fillId="0" borderId="9" xfId="0" applyFont="1" applyFill="1" applyBorder="1" applyAlignment="1">
      <alignment horizontal="left" vertical="center" wrapText="1" indent="1"/>
    </xf>
    <xf numFmtId="0" fontId="48" fillId="0" borderId="9" xfId="0" applyFont="1" applyFill="1" applyBorder="1" applyAlignment="1">
      <alignment horizontal="left" vertical="center" wrapText="1"/>
    </xf>
    <xf numFmtId="3" fontId="48" fillId="0" borderId="9" xfId="0" quotePrefix="1" applyNumberFormat="1" applyFont="1" applyFill="1" applyBorder="1" applyAlignment="1">
      <alignment horizontal="right" vertical="center"/>
    </xf>
    <xf numFmtId="3" fontId="50" fillId="0" borderId="9" xfId="0" applyNumberFormat="1" applyFont="1" applyFill="1" applyBorder="1" applyAlignment="1">
      <alignment vertical="center"/>
    </xf>
    <xf numFmtId="0" fontId="31" fillId="0" borderId="9" xfId="0" applyFont="1" applyFill="1" applyBorder="1" applyAlignment="1">
      <alignment vertical="center"/>
    </xf>
    <xf numFmtId="3" fontId="50" fillId="0" borderId="11" xfId="0" applyNumberFormat="1" applyFont="1" applyFill="1" applyBorder="1" applyAlignment="1">
      <alignment vertical="center"/>
    </xf>
    <xf numFmtId="3" fontId="50" fillId="0" borderId="11" xfId="0" applyNumberFormat="1" applyFont="1" applyFill="1" applyBorder="1" applyAlignment="1">
      <alignment horizontal="right" vertical="center" wrapText="1"/>
    </xf>
    <xf numFmtId="3" fontId="48" fillId="0" borderId="9" xfId="0" applyNumberFormat="1" applyFont="1" applyFill="1" applyBorder="1" applyAlignment="1">
      <alignment horizontal="left" vertical="center" indent="1"/>
    </xf>
    <xf numFmtId="3" fontId="48" fillId="0" borderId="11" xfId="0" applyNumberFormat="1" applyFont="1" applyFill="1" applyBorder="1" applyAlignment="1">
      <alignment horizontal="right" vertical="center" wrapText="1"/>
    </xf>
    <xf numFmtId="3" fontId="48" fillId="0" borderId="9" xfId="0" applyNumberFormat="1" applyFont="1" applyFill="1" applyBorder="1" applyAlignment="1">
      <alignment horizontal="left" vertical="center"/>
    </xf>
    <xf numFmtId="3" fontId="50" fillId="0" borderId="17" xfId="0" applyNumberFormat="1" applyFont="1" applyFill="1" applyBorder="1" applyAlignment="1">
      <alignment vertical="center"/>
    </xf>
    <xf numFmtId="3" fontId="50" fillId="0" borderId="17" xfId="0" applyNumberFormat="1" applyFont="1" applyFill="1" applyBorder="1" applyAlignment="1">
      <alignment horizontal="right" vertical="center"/>
    </xf>
    <xf numFmtId="3" fontId="50" fillId="0" borderId="12" xfId="0" applyNumberFormat="1" applyFont="1" applyFill="1" applyBorder="1" applyAlignment="1">
      <alignment vertical="center"/>
    </xf>
    <xf numFmtId="3" fontId="50" fillId="0" borderId="12" xfId="0" applyNumberFormat="1" applyFont="1" applyFill="1" applyBorder="1" applyAlignment="1">
      <alignment horizontal="right" vertical="center"/>
    </xf>
    <xf numFmtId="0" fontId="48" fillId="0" borderId="0" xfId="0" applyFont="1"/>
    <xf numFmtId="0" fontId="48" fillId="0" borderId="0" xfId="0" applyFont="1" applyBorder="1" applyAlignment="1">
      <alignment horizontal="center" vertical="center" wrapText="1"/>
    </xf>
    <xf numFmtId="0" fontId="48" fillId="0" borderId="0" xfId="0" applyFont="1" applyBorder="1" applyAlignment="1">
      <alignment vertical="center" wrapText="1"/>
    </xf>
    <xf numFmtId="0" fontId="48" fillId="0" borderId="0" xfId="0" applyFont="1" applyFill="1" applyBorder="1" applyAlignment="1">
      <alignment vertical="center" wrapText="1"/>
    </xf>
    <xf numFmtId="0" fontId="48" fillId="0" borderId="0" xfId="0" applyFont="1" applyBorder="1"/>
    <xf numFmtId="0" fontId="48" fillId="0" borderId="0" xfId="0" applyFont="1" applyBorder="1" applyAlignment="1">
      <alignment horizontal="right" vertical="center" wrapText="1"/>
    </xf>
    <xf numFmtId="0" fontId="62" fillId="0" borderId="0" xfId="0" applyFont="1" applyBorder="1" applyAlignment="1">
      <alignment horizontal="right" vertical="center" wrapText="1"/>
    </xf>
    <xf numFmtId="0" fontId="81" fillId="0" borderId="0" xfId="0" applyFont="1" applyBorder="1" applyAlignment="1">
      <alignment vertical="center" wrapText="1"/>
    </xf>
    <xf numFmtId="0" fontId="74" fillId="0" borderId="0" xfId="0" applyFont="1" applyBorder="1" applyAlignment="1">
      <alignment vertical="center" wrapText="1"/>
    </xf>
    <xf numFmtId="0" fontId="62" fillId="0" borderId="0" xfId="0" applyFont="1" applyBorder="1" applyAlignment="1">
      <alignment vertical="center" wrapText="1"/>
    </xf>
    <xf numFmtId="3" fontId="11" fillId="0" borderId="0" xfId="0" applyNumberFormat="1" applyFont="1"/>
    <xf numFmtId="0" fontId="62" fillId="0" borderId="7" xfId="0" applyFont="1" applyBorder="1" applyAlignment="1">
      <alignment horizontal="right" vertical="center" wrapText="1"/>
    </xf>
    <xf numFmtId="0" fontId="62" fillId="0" borderId="4" xfId="0" applyFont="1" applyBorder="1" applyAlignment="1">
      <alignment horizontal="center" vertical="center" wrapText="1"/>
    </xf>
    <xf numFmtId="0" fontId="48" fillId="0" borderId="15" xfId="0" applyFont="1" applyBorder="1" applyAlignment="1">
      <alignment horizontal="center" vertical="center" wrapText="1"/>
    </xf>
    <xf numFmtId="0" fontId="62" fillId="0" borderId="15" xfId="0" applyFont="1" applyBorder="1" applyAlignment="1">
      <alignment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indent="2"/>
    </xf>
    <xf numFmtId="0" fontId="48" fillId="0" borderId="9" xfId="0" applyFont="1" applyFill="1" applyBorder="1" applyAlignment="1">
      <alignment horizontal="left" vertical="center" wrapText="1" indent="2"/>
    </xf>
    <xf numFmtId="0" fontId="62" fillId="0" borderId="9" xfId="0" applyFont="1" applyBorder="1" applyAlignment="1">
      <alignment vertical="center" wrapText="1"/>
    </xf>
    <xf numFmtId="0" fontId="48" fillId="0" borderId="9" xfId="0" applyFont="1" applyFill="1" applyBorder="1" applyAlignment="1">
      <alignment vertical="center" wrapText="1"/>
    </xf>
    <xf numFmtId="0" fontId="50" fillId="0" borderId="10" xfId="0" applyFont="1" applyBorder="1" applyAlignment="1">
      <alignment horizontal="center" vertical="center" wrapText="1"/>
    </xf>
    <xf numFmtId="0" fontId="62" fillId="0" borderId="10" xfId="0" applyFont="1" applyBorder="1" applyAlignment="1">
      <alignment vertical="center" wrapText="1"/>
    </xf>
    <xf numFmtId="0" fontId="83" fillId="0" borderId="0" xfId="0" applyFont="1" applyBorder="1" applyAlignment="1">
      <alignment vertical="center" wrapText="1"/>
    </xf>
    <xf numFmtId="0" fontId="84" fillId="0" borderId="0" xfId="0" applyFont="1" applyBorder="1" applyAlignment="1">
      <alignment vertical="center" wrapText="1"/>
    </xf>
    <xf numFmtId="0" fontId="59" fillId="0" borderId="0" xfId="0" applyFont="1" applyBorder="1"/>
    <xf numFmtId="0" fontId="80" fillId="0" borderId="0" xfId="0" applyFont="1" applyBorder="1" applyAlignment="1">
      <alignment vertical="center" wrapText="1"/>
    </xf>
    <xf numFmtId="0" fontId="15" fillId="0" borderId="0" xfId="0" applyFont="1" applyAlignment="1">
      <alignment horizontal="right"/>
    </xf>
    <xf numFmtId="0" fontId="59" fillId="0" borderId="0" xfId="0" applyFont="1" applyBorder="1" applyAlignment="1">
      <alignment horizontal="right" vertical="center" wrapText="1"/>
    </xf>
    <xf numFmtId="17" fontId="62" fillId="0" borderId="0" xfId="0" applyNumberFormat="1" applyFont="1" applyBorder="1" applyAlignment="1">
      <alignment horizontal="right" vertical="center" wrapText="1"/>
    </xf>
    <xf numFmtId="0" fontId="59" fillId="0" borderId="0" xfId="0" applyFont="1" applyAlignment="1">
      <alignment horizontal="right"/>
    </xf>
    <xf numFmtId="0" fontId="62" fillId="0" borderId="16" xfId="0" applyFont="1" applyFill="1" applyBorder="1" applyAlignment="1">
      <alignment vertical="center" wrapText="1"/>
    </xf>
    <xf numFmtId="0" fontId="74" fillId="0" borderId="0" xfId="0" applyFont="1" applyBorder="1" applyAlignment="1">
      <alignment horizontal="center" vertical="center" wrapText="1"/>
    </xf>
    <xf numFmtId="0" fontId="81" fillId="0" borderId="0" xfId="0" applyFont="1" applyBorder="1" applyAlignment="1">
      <alignment horizontal="center" vertical="center" wrapText="1"/>
    </xf>
    <xf numFmtId="10" fontId="48" fillId="0" borderId="0" xfId="7" applyNumberFormat="1" applyFont="1" applyBorder="1" applyAlignment="1">
      <alignment horizontal="right" vertical="center" wrapText="1"/>
    </xf>
    <xf numFmtId="0" fontId="48" fillId="0" borderId="0" xfId="0" applyFont="1" applyBorder="1" applyAlignment="1">
      <alignment horizontal="justify" vertical="center" wrapText="1"/>
    </xf>
    <xf numFmtId="0" fontId="48" fillId="0" borderId="0" xfId="0" applyFont="1" applyFill="1" applyBorder="1" applyAlignment="1">
      <alignment horizontal="center" vertical="center" wrapText="1"/>
    </xf>
    <xf numFmtId="0" fontId="48" fillId="0" borderId="4" xfId="0" applyFont="1" applyBorder="1" applyAlignment="1">
      <alignment horizontal="center" vertical="center" wrapText="1"/>
    </xf>
    <xf numFmtId="0" fontId="48" fillId="0" borderId="4" xfId="0" applyFont="1" applyBorder="1" applyAlignment="1">
      <alignment horizontal="justify" vertical="center" wrapText="1"/>
    </xf>
    <xf numFmtId="0" fontId="48" fillId="0" borderId="0" xfId="0" applyFont="1" applyBorder="1" applyAlignment="1">
      <alignment vertical="center"/>
    </xf>
    <xf numFmtId="9" fontId="48" fillId="0" borderId="4" xfId="0" applyNumberFormat="1" applyFont="1" applyBorder="1" applyAlignment="1">
      <alignment horizontal="right" vertical="center" wrapText="1"/>
    </xf>
    <xf numFmtId="0" fontId="81" fillId="6" borderId="4" xfId="0" applyFont="1" applyFill="1" applyBorder="1" applyAlignment="1">
      <alignment horizontal="center" vertical="center" wrapText="1"/>
    </xf>
    <xf numFmtId="0" fontId="82" fillId="6" borderId="19" xfId="0" applyFont="1" applyFill="1" applyBorder="1" applyAlignment="1">
      <alignment horizontal="center" vertical="center" wrapText="1"/>
    </xf>
    <xf numFmtId="0" fontId="82" fillId="6" borderId="20" xfId="0" applyFont="1" applyFill="1" applyBorder="1" applyAlignment="1">
      <alignment horizontal="center" vertical="center" wrapText="1"/>
    </xf>
    <xf numFmtId="3" fontId="74" fillId="0" borderId="0" xfId="0" applyNumberFormat="1" applyFont="1"/>
    <xf numFmtId="3" fontId="15" fillId="0" borderId="0" xfId="0" applyNumberFormat="1" applyFont="1"/>
    <xf numFmtId="0" fontId="62" fillId="0" borderId="16" xfId="0" quotePrefix="1" applyFont="1" applyBorder="1" applyAlignment="1">
      <alignment horizontal="center" vertical="center"/>
    </xf>
    <xf numFmtId="0" fontId="62" fillId="0" borderId="16" xfId="3" applyFont="1" applyBorder="1" applyAlignment="1">
      <alignment horizontal="left" vertical="center" wrapText="1"/>
    </xf>
    <xf numFmtId="3" fontId="62" fillId="0" borderId="16" xfId="5" applyFont="1" applyFill="1" applyBorder="1" applyAlignment="1">
      <alignment horizontal="right" vertical="center" wrapText="1"/>
      <protection locked="0"/>
    </xf>
    <xf numFmtId="0" fontId="81" fillId="0" borderId="0" xfId="0" applyFont="1"/>
    <xf numFmtId="0" fontId="48" fillId="0" borderId="8" xfId="0" applyFont="1" applyBorder="1" applyAlignment="1">
      <alignment vertical="center"/>
    </xf>
    <xf numFmtId="0" fontId="48" fillId="2" borderId="8" xfId="3" applyFont="1" applyFill="1" applyBorder="1" applyAlignment="1">
      <alignment horizontal="left" vertical="center" wrapText="1" indent="2"/>
    </xf>
    <xf numFmtId="3" fontId="48" fillId="0" borderId="8" xfId="5" applyFont="1" applyFill="1" applyBorder="1" applyAlignment="1">
      <alignment horizontal="right" vertical="center" wrapText="1"/>
      <protection locked="0"/>
    </xf>
    <xf numFmtId="3" fontId="48" fillId="0" borderId="8" xfId="5" quotePrefix="1" applyFont="1" applyFill="1" applyBorder="1" applyAlignment="1">
      <alignment horizontal="right" vertical="center" wrapText="1"/>
      <protection locked="0"/>
    </xf>
    <xf numFmtId="9" fontId="48" fillId="0" borderId="8" xfId="5" applyNumberFormat="1" applyFont="1" applyFill="1" applyBorder="1" applyAlignment="1">
      <alignment horizontal="right" vertical="center" wrapText="1"/>
      <protection locked="0"/>
    </xf>
    <xf numFmtId="0" fontId="48" fillId="0" borderId="9" xfId="0" applyFont="1" applyBorder="1" applyAlignment="1">
      <alignment vertical="center"/>
    </xf>
    <xf numFmtId="0" fontId="48" fillId="2" borderId="9" xfId="3" applyFont="1" applyFill="1" applyBorder="1" applyAlignment="1">
      <alignment horizontal="left" vertical="center" wrapText="1" indent="2"/>
    </xf>
    <xf numFmtId="3" fontId="48" fillId="0" borderId="9" xfId="5" applyFont="1" applyFill="1" applyBorder="1" applyAlignment="1">
      <alignment horizontal="right" vertical="center" wrapText="1"/>
      <protection locked="0"/>
    </xf>
    <xf numFmtId="3" fontId="48" fillId="0" borderId="9" xfId="5" quotePrefix="1" applyFont="1" applyFill="1" applyBorder="1" applyAlignment="1">
      <alignment horizontal="right" vertical="center" wrapText="1"/>
      <protection locked="0"/>
    </xf>
    <xf numFmtId="9" fontId="48" fillId="0" borderId="9" xfId="5" applyNumberFormat="1" applyFont="1" applyFill="1" applyBorder="1" applyAlignment="1">
      <alignment horizontal="right" vertical="center" wrapText="1"/>
      <protection locked="0"/>
    </xf>
    <xf numFmtId="0" fontId="48" fillId="0" borderId="11" xfId="0" applyFont="1" applyBorder="1" applyAlignment="1">
      <alignment vertical="center"/>
    </xf>
    <xf numFmtId="0" fontId="48" fillId="2" borderId="11" xfId="3" applyFont="1" applyFill="1" applyBorder="1" applyAlignment="1">
      <alignment horizontal="left" vertical="center" wrapText="1" indent="2"/>
    </xf>
    <xf numFmtId="3" fontId="48" fillId="0" borderId="11" xfId="5" applyFont="1" applyFill="1" applyBorder="1" applyAlignment="1">
      <alignment horizontal="right" vertical="center" wrapText="1"/>
      <protection locked="0"/>
    </xf>
    <xf numFmtId="3" fontId="48" fillId="0" borderId="11" xfId="5" quotePrefix="1" applyFont="1" applyFill="1" applyBorder="1" applyAlignment="1">
      <alignment horizontal="right" vertical="center" wrapText="1"/>
      <protection locked="0"/>
    </xf>
    <xf numFmtId="0" fontId="48" fillId="0" borderId="0" xfId="0" applyFont="1" applyFill="1"/>
    <xf numFmtId="0" fontId="50" fillId="0" borderId="16" xfId="0" quotePrefix="1" applyFont="1" applyFill="1" applyBorder="1" applyAlignment="1">
      <alignment horizontal="center" vertical="center"/>
    </xf>
    <xf numFmtId="0" fontId="50" fillId="0" borderId="16" xfId="3" applyFont="1" applyFill="1" applyBorder="1" applyAlignment="1">
      <alignment horizontal="left" vertical="center" wrapText="1"/>
    </xf>
    <xf numFmtId="3" fontId="48" fillId="0" borderId="16" xfId="5" applyFont="1" applyFill="1" applyBorder="1" applyAlignment="1">
      <alignment horizontal="center" vertical="center"/>
      <protection locked="0"/>
    </xf>
    <xf numFmtId="0" fontId="48" fillId="0" borderId="16" xfId="0" applyFont="1" applyFill="1" applyBorder="1" applyAlignment="1">
      <alignment vertical="center"/>
    </xf>
    <xf numFmtId="0" fontId="74" fillId="6" borderId="0" xfId="0" applyFont="1" applyFill="1" applyBorder="1" applyAlignment="1">
      <alignment horizontal="center" vertical="center" wrapText="1"/>
    </xf>
    <xf numFmtId="0" fontId="48" fillId="0" borderId="15" xfId="0" quotePrefix="1" applyFont="1" applyBorder="1" applyAlignment="1">
      <alignment horizontal="center" vertical="center"/>
    </xf>
    <xf numFmtId="0" fontId="48" fillId="0" borderId="15" xfId="3" applyFont="1" applyBorder="1" applyAlignment="1">
      <alignment horizontal="left" vertical="center" wrapText="1" indent="1"/>
    </xf>
    <xf numFmtId="3" fontId="48" fillId="0" borderId="15" xfId="5" applyFont="1" applyFill="1" applyBorder="1" applyAlignment="1">
      <alignment horizontal="center" vertical="center"/>
      <protection locked="0"/>
    </xf>
    <xf numFmtId="0" fontId="48" fillId="0" borderId="9" xfId="0" quotePrefix="1" applyFont="1" applyBorder="1" applyAlignment="1">
      <alignment horizontal="center" vertical="center"/>
    </xf>
    <xf numFmtId="0" fontId="48" fillId="0" borderId="9" xfId="3" applyFont="1" applyBorder="1" applyAlignment="1">
      <alignment horizontal="left" vertical="center" wrapText="1" indent="1"/>
    </xf>
    <xf numFmtId="3" fontId="48" fillId="0" borderId="9" xfId="5" applyFont="1" applyFill="1" applyBorder="1" applyAlignment="1">
      <alignment horizontal="center" vertical="center" wrapText="1"/>
      <protection locked="0"/>
    </xf>
    <xf numFmtId="0" fontId="48" fillId="0" borderId="17" xfId="0" quotePrefix="1" applyFont="1" applyBorder="1" applyAlignment="1">
      <alignment horizontal="center" vertical="center"/>
    </xf>
    <xf numFmtId="0" fontId="48" fillId="0" borderId="17" xfId="3" applyFont="1" applyBorder="1" applyAlignment="1">
      <alignment horizontal="left" vertical="center" wrapText="1" indent="1"/>
    </xf>
    <xf numFmtId="3" fontId="48" fillId="0" borderId="17" xfId="5" applyFont="1" applyFill="1" applyBorder="1" applyAlignment="1">
      <alignment horizontal="center" vertical="center" wrapText="1"/>
      <protection locked="0"/>
    </xf>
    <xf numFmtId="0" fontId="14" fillId="0" borderId="0" xfId="0" applyFont="1" applyAlignment="1">
      <alignment vertical="center" wrapText="1"/>
    </xf>
    <xf numFmtId="0" fontId="81" fillId="0" borderId="0" xfId="0" applyFont="1" applyAlignment="1">
      <alignment vertical="center" wrapText="1"/>
    </xf>
    <xf numFmtId="0" fontId="81" fillId="0" borderId="0" xfId="0" applyFont="1" applyAlignment="1">
      <alignment horizontal="center" vertical="center"/>
    </xf>
    <xf numFmtId="0" fontId="81" fillId="0" borderId="12" xfId="0" applyFont="1" applyBorder="1" applyAlignment="1">
      <alignment vertical="center" wrapText="1"/>
    </xf>
    <xf numFmtId="0" fontId="62" fillId="0" borderId="12" xfId="0" applyFont="1" applyBorder="1" applyAlignment="1">
      <alignment horizontal="center" vertical="center" wrapText="1"/>
    </xf>
    <xf numFmtId="0" fontId="81" fillId="0" borderId="12"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8" xfId="0" applyFont="1" applyBorder="1" applyAlignment="1">
      <alignment vertical="center" wrapText="1"/>
    </xf>
    <xf numFmtId="3" fontId="48" fillId="0" borderId="8" xfId="2" applyNumberFormat="1" applyFont="1" applyBorder="1" applyAlignment="1">
      <alignment vertical="center" wrapText="1"/>
    </xf>
    <xf numFmtId="3" fontId="48" fillId="6" borderId="8" xfId="0" applyNumberFormat="1" applyFont="1" applyFill="1" applyBorder="1" applyAlignment="1">
      <alignment vertical="center" wrapText="1"/>
    </xf>
    <xf numFmtId="0" fontId="48" fillId="5" borderId="8" xfId="0" applyFont="1" applyFill="1" applyBorder="1" applyAlignment="1">
      <alignment vertical="center" wrapText="1"/>
    </xf>
    <xf numFmtId="0" fontId="86" fillId="6" borderId="8" xfId="0" applyFont="1" applyFill="1" applyBorder="1" applyAlignment="1">
      <alignment horizontal="center" vertical="center" wrapText="1"/>
    </xf>
    <xf numFmtId="0" fontId="48" fillId="6" borderId="8" xfId="0" applyFont="1" applyFill="1" applyBorder="1" applyAlignment="1">
      <alignment vertical="center" wrapText="1"/>
    </xf>
    <xf numFmtId="0" fontId="48" fillId="0" borderId="0" xfId="0" applyFont="1" applyAlignment="1">
      <alignment vertical="center" wrapText="1"/>
    </xf>
    <xf numFmtId="0" fontId="87" fillId="5" borderId="9" xfId="0" applyFont="1" applyFill="1" applyBorder="1" applyAlignment="1">
      <alignment vertical="center" wrapText="1"/>
    </xf>
    <xf numFmtId="0" fontId="86" fillId="6" borderId="9" xfId="0" applyFont="1" applyFill="1" applyBorder="1" applyAlignment="1">
      <alignment horizontal="center" vertical="center" wrapText="1"/>
    </xf>
    <xf numFmtId="0" fontId="48" fillId="6" borderId="9" xfId="0" applyFont="1" applyFill="1" applyBorder="1" applyAlignment="1">
      <alignment vertical="center" wrapText="1"/>
    </xf>
    <xf numFmtId="0" fontId="48" fillId="5" borderId="9" xfId="0" applyFont="1" applyFill="1" applyBorder="1" applyAlignment="1">
      <alignment vertical="center" wrapText="1"/>
    </xf>
    <xf numFmtId="0" fontId="48" fillId="0" borderId="11" xfId="0" applyFont="1" applyBorder="1" applyAlignment="1">
      <alignment horizontal="center" vertical="center" wrapText="1"/>
    </xf>
    <xf numFmtId="0" fontId="48" fillId="0" borderId="11" xfId="0" applyFont="1" applyBorder="1" applyAlignment="1">
      <alignment vertical="center" wrapText="1"/>
    </xf>
    <xf numFmtId="0" fontId="48" fillId="5" borderId="11" xfId="0" applyFont="1" applyFill="1" applyBorder="1" applyAlignment="1">
      <alignment vertical="center" wrapText="1"/>
    </xf>
    <xf numFmtId="0" fontId="48" fillId="6" borderId="11" xfId="0" applyFont="1" applyFill="1" applyBorder="1" applyAlignment="1">
      <alignment vertical="center" wrapText="1"/>
    </xf>
    <xf numFmtId="0" fontId="50" fillId="0" borderId="12" xfId="0" applyFont="1" applyBorder="1" applyAlignment="1">
      <alignment vertical="center" wrapText="1"/>
    </xf>
    <xf numFmtId="0" fontId="62" fillId="0" borderId="12" xfId="0" applyFont="1" applyBorder="1" applyAlignment="1">
      <alignment horizontal="right" vertical="center" wrapText="1"/>
    </xf>
    <xf numFmtId="3" fontId="81" fillId="0" borderId="0" xfId="0" applyNumberFormat="1" applyFont="1"/>
    <xf numFmtId="0" fontId="81" fillId="0" borderId="0" xfId="0" applyFont="1" applyBorder="1" applyAlignment="1">
      <alignment horizontal="right" vertical="center" wrapText="1"/>
    </xf>
    <xf numFmtId="0" fontId="74" fillId="0" borderId="0" xfId="0" applyFont="1" applyAlignment="1">
      <alignment vertical="center" wrapText="1"/>
    </xf>
    <xf numFmtId="0" fontId="74" fillId="0" borderId="9" xfId="0" applyFont="1" applyBorder="1" applyAlignment="1">
      <alignment vertical="center" wrapText="1"/>
    </xf>
    <xf numFmtId="0" fontId="62" fillId="0" borderId="0" xfId="0" applyFont="1" applyBorder="1"/>
    <xf numFmtId="0" fontId="74" fillId="0" borderId="0" xfId="0" applyFont="1" applyBorder="1" applyAlignment="1">
      <alignment vertical="center" wrapText="1"/>
    </xf>
    <xf numFmtId="0" fontId="74" fillId="0" borderId="7" xfId="0" applyFont="1" applyBorder="1" applyAlignment="1">
      <alignment vertical="center" wrapText="1"/>
    </xf>
    <xf numFmtId="0" fontId="74" fillId="0" borderId="4" xfId="0" applyFont="1" applyBorder="1" applyAlignment="1">
      <alignment horizontal="center" vertical="center" wrapText="1"/>
    </xf>
    <xf numFmtId="3" fontId="62" fillId="0" borderId="10" xfId="0" applyNumberFormat="1" applyFont="1" applyBorder="1" applyAlignment="1">
      <alignment vertical="center" wrapText="1"/>
    </xf>
    <xf numFmtId="3" fontId="48" fillId="0" borderId="8" xfId="0" applyNumberFormat="1" applyFont="1" applyBorder="1" applyAlignment="1">
      <alignment vertical="center" wrapText="1"/>
    </xf>
    <xf numFmtId="3" fontId="48" fillId="0" borderId="9" xfId="0" applyNumberFormat="1" applyFont="1" applyBorder="1" applyAlignment="1">
      <alignment vertical="center" wrapText="1"/>
    </xf>
    <xf numFmtId="0" fontId="87" fillId="0" borderId="9" xfId="0" applyFont="1" applyBorder="1" applyAlignment="1">
      <alignment vertical="center" wrapText="1"/>
    </xf>
    <xf numFmtId="0" fontId="50" fillId="0" borderId="10" xfId="0" applyFont="1" applyBorder="1" applyAlignment="1">
      <alignment vertical="center" wrapText="1"/>
    </xf>
    <xf numFmtId="0" fontId="59" fillId="0" borderId="0" xfId="0" applyFont="1" applyAlignment="1">
      <alignment horizontal="center"/>
    </xf>
    <xf numFmtId="0" fontId="35" fillId="0" borderId="0" xfId="0" applyFont="1" applyBorder="1" applyAlignment="1">
      <alignment horizontal="center" vertical="center"/>
    </xf>
    <xf numFmtId="0" fontId="15" fillId="0" borderId="0" xfId="0" applyFont="1" applyBorder="1"/>
    <xf numFmtId="0" fontId="9" fillId="0" borderId="0" xfId="0" applyFont="1" applyBorder="1"/>
    <xf numFmtId="0" fontId="74" fillId="0" borderId="0" xfId="0" applyFont="1" applyBorder="1" applyAlignment="1">
      <alignment horizontal="center"/>
    </xf>
    <xf numFmtId="0" fontId="59" fillId="0" borderId="0" xfId="0" applyFont="1" applyBorder="1" applyAlignment="1">
      <alignment horizontal="center"/>
    </xf>
    <xf numFmtId="0" fontId="74" fillId="0" borderId="0" xfId="0" applyFont="1" applyBorder="1" applyAlignment="1">
      <alignment horizontal="right" vertical="center" wrapText="1"/>
    </xf>
    <xf numFmtId="0" fontId="62" fillId="0" borderId="0" xfId="0" applyFont="1" applyBorder="1" applyAlignment="1">
      <alignment horizontal="center" vertical="center" wrapText="1"/>
    </xf>
    <xf numFmtId="0" fontId="62" fillId="0" borderId="4" xfId="0" applyFont="1" applyBorder="1" applyAlignment="1">
      <alignment horizontal="right" vertical="center" wrapText="1"/>
    </xf>
    <xf numFmtId="0" fontId="62" fillId="0" borderId="7" xfId="0" applyFont="1" applyBorder="1" applyAlignment="1">
      <alignment horizontal="center" vertical="center" wrapText="1"/>
    </xf>
    <xf numFmtId="9" fontId="62" fillId="0" borderId="7" xfId="0" applyNumberFormat="1" applyFont="1" applyBorder="1" applyAlignment="1">
      <alignment horizontal="right" vertical="center" wrapText="1"/>
    </xf>
    <xf numFmtId="0" fontId="48" fillId="0" borderId="15" xfId="0" applyFont="1" applyBorder="1" applyAlignment="1">
      <alignment vertical="center"/>
    </xf>
    <xf numFmtId="3" fontId="48" fillId="0" borderId="15" xfId="0" applyNumberFormat="1" applyFont="1" applyBorder="1" applyAlignment="1">
      <alignment horizontal="right" vertical="center" wrapText="1"/>
    </xf>
    <xf numFmtId="0" fontId="48" fillId="0" borderId="15" xfId="0" applyFont="1" applyBorder="1" applyAlignment="1">
      <alignment horizontal="right" vertical="center" wrapText="1"/>
    </xf>
    <xf numFmtId="0" fontId="48" fillId="0" borderId="11" xfId="0" applyFont="1" applyBorder="1" applyAlignment="1">
      <alignment horizontal="right" vertical="center" wrapText="1"/>
    </xf>
    <xf numFmtId="0" fontId="62" fillId="0" borderId="10" xfId="0" applyFont="1" applyBorder="1" applyAlignment="1">
      <alignment horizontal="center" vertical="center" wrapText="1"/>
    </xf>
    <xf numFmtId="0" fontId="74" fillId="0" borderId="12" xfId="0" applyFont="1" applyBorder="1" applyAlignment="1">
      <alignment horizontal="center" vertical="center" wrapText="1"/>
    </xf>
    <xf numFmtId="0" fontId="62" fillId="0" borderId="12" xfId="0" applyFont="1" applyBorder="1" applyAlignment="1">
      <alignment vertical="center" wrapText="1"/>
    </xf>
    <xf numFmtId="0" fontId="74" fillId="5" borderId="12" xfId="0" applyFont="1" applyFill="1" applyBorder="1" applyAlignment="1">
      <alignment vertical="center" wrapText="1"/>
    </xf>
    <xf numFmtId="3" fontId="62" fillId="6" borderId="12" xfId="0" applyNumberFormat="1" applyFont="1" applyFill="1" applyBorder="1" applyAlignment="1">
      <alignment vertical="center" wrapText="1"/>
    </xf>
    <xf numFmtId="0" fontId="81" fillId="0" borderId="0" xfId="0" applyFont="1" applyBorder="1"/>
    <xf numFmtId="0" fontId="62" fillId="0" borderId="12" xfId="0" applyFont="1" applyBorder="1" applyAlignment="1">
      <alignment vertical="center"/>
    </xf>
    <xf numFmtId="3" fontId="62" fillId="0" borderId="12" xfId="0" applyNumberFormat="1" applyFont="1" applyBorder="1" applyAlignment="1">
      <alignment horizontal="right" vertical="center" wrapText="1"/>
    </xf>
    <xf numFmtId="165" fontId="74" fillId="7" borderId="0" xfId="0" applyNumberFormat="1" applyFont="1" applyFill="1" applyBorder="1" applyAlignment="1">
      <alignment horizontal="center" vertical="center" wrapText="1"/>
    </xf>
    <xf numFmtId="165" fontId="62" fillId="7" borderId="0" xfId="0" applyNumberFormat="1" applyFont="1" applyFill="1" applyBorder="1" applyAlignment="1">
      <alignment horizontal="center" vertical="center" wrapText="1"/>
    </xf>
    <xf numFmtId="0" fontId="62" fillId="7" borderId="0" xfId="13" applyFont="1" applyFill="1" applyBorder="1" applyAlignment="1">
      <alignment horizontal="left" vertical="center" wrapText="1"/>
    </xf>
    <xf numFmtId="0" fontId="74" fillId="7" borderId="0" xfId="0" applyFont="1" applyFill="1" applyBorder="1" applyAlignment="1">
      <alignment horizontal="center" vertical="center" wrapText="1"/>
    </xf>
    <xf numFmtId="0" fontId="62" fillId="0" borderId="7" xfId="0" applyFont="1" applyBorder="1" applyAlignment="1">
      <alignment horizontal="center" vertical="center" wrapText="1"/>
    </xf>
    <xf numFmtId="0" fontId="19" fillId="0" borderId="0" xfId="0" applyFont="1" applyBorder="1"/>
    <xf numFmtId="0" fontId="48" fillId="0" borderId="15" xfId="0" applyFont="1" applyBorder="1" applyAlignment="1">
      <alignment vertical="center" wrapText="1"/>
    </xf>
    <xf numFmtId="3" fontId="48" fillId="6" borderId="15" xfId="0" applyNumberFormat="1" applyFont="1" applyFill="1" applyBorder="1" applyAlignment="1">
      <alignment horizontal="right" vertical="center" wrapText="1"/>
    </xf>
    <xf numFmtId="0" fontId="48" fillId="6" borderId="9" xfId="0" applyFont="1" applyFill="1" applyBorder="1" applyAlignment="1">
      <alignment horizontal="right" vertical="center" wrapText="1"/>
    </xf>
    <xf numFmtId="0" fontId="48" fillId="6" borderId="11" xfId="0" applyFont="1" applyFill="1" applyBorder="1" applyAlignment="1">
      <alignment horizontal="right" vertical="center" wrapText="1"/>
    </xf>
    <xf numFmtId="0" fontId="20" fillId="0" borderId="7" xfId="0" applyFont="1" applyBorder="1"/>
    <xf numFmtId="0" fontId="20" fillId="0" borderId="7" xfId="0" applyFont="1" applyBorder="1" applyAlignment="1">
      <alignment vertical="center" wrapText="1"/>
    </xf>
    <xf numFmtId="0" fontId="74" fillId="0" borderId="7" xfId="0" applyFont="1" applyBorder="1" applyAlignment="1">
      <alignment horizontal="center" vertical="center" wrapText="1"/>
    </xf>
    <xf numFmtId="0" fontId="74" fillId="5" borderId="15" xfId="0" applyFont="1" applyFill="1" applyBorder="1" applyAlignment="1">
      <alignment vertical="center" wrapText="1"/>
    </xf>
    <xf numFmtId="0" fontId="74" fillId="5" borderId="9" xfId="0" applyFont="1" applyFill="1" applyBorder="1" applyAlignment="1">
      <alignment vertical="center" wrapText="1"/>
    </xf>
    <xf numFmtId="0" fontId="74" fillId="0" borderId="17" xfId="0" applyFont="1" applyBorder="1" applyAlignment="1">
      <alignment vertical="center" wrapText="1"/>
    </xf>
    <xf numFmtId="0" fontId="62" fillId="0" borderId="0" xfId="0" applyFont="1" applyAlignment="1">
      <alignment horizontal="center" vertical="center" wrapText="1"/>
    </xf>
    <xf numFmtId="0" fontId="50" fillId="0" borderId="15" xfId="0" applyFont="1" applyBorder="1" applyAlignment="1">
      <alignment horizontal="center" vertical="center" wrapText="1"/>
    </xf>
    <xf numFmtId="0" fontId="50" fillId="0" borderId="15" xfId="0" applyFont="1" applyBorder="1" applyAlignment="1">
      <alignment vertical="center" wrapText="1"/>
    </xf>
    <xf numFmtId="0" fontId="48" fillId="0" borderId="10" xfId="0" applyFont="1" applyBorder="1" applyAlignment="1">
      <alignment vertical="center" wrapText="1"/>
    </xf>
    <xf numFmtId="49" fontId="48" fillId="0" borderId="15" xfId="0" applyNumberFormat="1" applyFont="1" applyBorder="1" applyAlignment="1">
      <alignment horizontal="center" vertical="center" wrapText="1"/>
    </xf>
    <xf numFmtId="49" fontId="48" fillId="0" borderId="9" xfId="0" applyNumberFormat="1" applyFont="1" applyBorder="1" applyAlignment="1">
      <alignment horizontal="center" vertical="center" wrapText="1"/>
    </xf>
    <xf numFmtId="49" fontId="48" fillId="6" borderId="9" xfId="0" applyNumberFormat="1" applyFont="1" applyFill="1" applyBorder="1" applyAlignment="1">
      <alignment horizontal="center" vertical="center" wrapText="1"/>
    </xf>
    <xf numFmtId="0" fontId="48" fillId="6" borderId="9" xfId="0" applyFont="1" applyFill="1" applyBorder="1" applyAlignment="1">
      <alignment horizontal="left" vertical="center" wrapText="1"/>
    </xf>
    <xf numFmtId="49" fontId="48" fillId="6" borderId="11" xfId="0" applyNumberFormat="1" applyFont="1" applyFill="1" applyBorder="1" applyAlignment="1">
      <alignment horizontal="center" vertical="center" wrapText="1"/>
    </xf>
    <xf numFmtId="0" fontId="48" fillId="6" borderId="11" xfId="0" applyFont="1" applyFill="1" applyBorder="1" applyAlignment="1">
      <alignment horizontal="left" vertical="center" wrapText="1"/>
    </xf>
    <xf numFmtId="49" fontId="50" fillId="0" borderId="12" xfId="0" applyNumberFormat="1" applyFont="1" applyBorder="1" applyAlignment="1">
      <alignment horizontal="center" vertical="center" wrapText="1"/>
    </xf>
    <xf numFmtId="0" fontId="62" fillId="0" borderId="0" xfId="0" applyFont="1" applyBorder="1" applyAlignment="1">
      <alignment vertical="center"/>
    </xf>
    <xf numFmtId="0" fontId="62" fillId="0" borderId="5" xfId="0" applyFont="1" applyBorder="1" applyAlignment="1">
      <alignment horizontal="center" vertical="center" wrapText="1"/>
    </xf>
    <xf numFmtId="0" fontId="48" fillId="0" borderId="15" xfId="0" applyFont="1" applyBorder="1" applyAlignment="1">
      <alignment horizontal="center" vertical="center"/>
    </xf>
    <xf numFmtId="0" fontId="62" fillId="0" borderId="12" xfId="0" applyFont="1" applyBorder="1" applyAlignment="1">
      <alignment horizontal="center" vertical="center"/>
    </xf>
    <xf numFmtId="0" fontId="62" fillId="7" borderId="5" xfId="0" applyFont="1" applyFill="1" applyBorder="1" applyAlignment="1">
      <alignment horizontal="center" vertical="center" wrapText="1"/>
    </xf>
    <xf numFmtId="0" fontId="74" fillId="0" borderId="0" xfId="0" applyFont="1" applyBorder="1" applyAlignment="1">
      <alignment vertical="center"/>
    </xf>
    <xf numFmtId="0" fontId="74" fillId="0" borderId="7" xfId="0" applyFont="1" applyBorder="1" applyAlignment="1">
      <alignment horizontal="center" vertical="center"/>
    </xf>
    <xf numFmtId="0" fontId="62" fillId="0" borderId="7" xfId="0" applyFont="1" applyBorder="1" applyAlignment="1">
      <alignment horizontal="center" vertical="center"/>
    </xf>
    <xf numFmtId="0" fontId="62" fillId="0" borderId="15" xfId="0" applyFont="1" applyBorder="1" applyAlignment="1">
      <alignment horizontal="center" vertical="center" wrapText="1"/>
    </xf>
    <xf numFmtId="0" fontId="74" fillId="0" borderId="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4" xfId="0" applyFont="1" applyBorder="1" applyAlignment="1">
      <alignment vertical="center"/>
    </xf>
    <xf numFmtId="0" fontId="62" fillId="5" borderId="15" xfId="0" applyFont="1" applyFill="1" applyBorder="1" applyAlignment="1">
      <alignment vertical="center"/>
    </xf>
    <xf numFmtId="0" fontId="74" fillId="0" borderId="14" xfId="0" applyFont="1" applyBorder="1" applyAlignment="1">
      <alignment horizontal="center" vertical="center" wrapText="1"/>
    </xf>
    <xf numFmtId="0" fontId="62" fillId="5" borderId="14" xfId="0" applyFont="1" applyFill="1" applyBorder="1" applyAlignment="1">
      <alignment vertical="center"/>
    </xf>
    <xf numFmtId="3" fontId="48" fillId="0" borderId="9" xfId="0" applyNumberFormat="1" applyFont="1" applyBorder="1" applyAlignment="1">
      <alignment vertical="center"/>
    </xf>
    <xf numFmtId="0" fontId="48" fillId="5" borderId="9" xfId="0" applyFont="1" applyFill="1" applyBorder="1" applyAlignment="1">
      <alignment vertical="center"/>
    </xf>
    <xf numFmtId="0" fontId="48" fillId="0" borderId="12" xfId="0" applyFont="1" applyBorder="1" applyAlignment="1">
      <alignment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xf>
    <xf numFmtId="3" fontId="48" fillId="0" borderId="9" xfId="0" quotePrefix="1" applyNumberFormat="1" applyFont="1" applyBorder="1" applyAlignment="1">
      <alignment vertical="center" wrapText="1"/>
    </xf>
    <xf numFmtId="3" fontId="74" fillId="0" borderId="9" xfId="0" applyNumberFormat="1" applyFont="1" applyBorder="1" applyAlignment="1">
      <alignment horizontal="center" vertical="center" wrapText="1"/>
    </xf>
    <xf numFmtId="0" fontId="62" fillId="0" borderId="7" xfId="0" applyFont="1" applyBorder="1" applyAlignment="1">
      <alignment vertical="center" wrapText="1"/>
    </xf>
    <xf numFmtId="0" fontId="48" fillId="0" borderId="9" xfId="0" applyFont="1" applyBorder="1" applyAlignment="1">
      <alignment horizontal="left" vertical="center" wrapText="1"/>
    </xf>
    <xf numFmtId="10" fontId="48" fillId="0" borderId="9" xfId="0" applyNumberFormat="1" applyFont="1" applyBorder="1" applyAlignment="1">
      <alignment horizontal="center" vertical="center" wrapText="1"/>
    </xf>
    <xf numFmtId="0" fontId="48" fillId="0" borderId="17" xfId="0" applyFont="1" applyBorder="1" applyAlignment="1">
      <alignment horizontal="center" vertical="center" wrapText="1"/>
    </xf>
    <xf numFmtId="0" fontId="48" fillId="0" borderId="17" xfId="0" applyFont="1" applyBorder="1" applyAlignment="1">
      <alignment horizontal="left" vertical="center" wrapText="1"/>
    </xf>
    <xf numFmtId="3" fontId="48" fillId="7" borderId="9" xfId="0" applyNumberFormat="1" applyFont="1" applyFill="1" applyBorder="1" applyAlignment="1">
      <alignment horizontal="center" vertical="center" wrapText="1"/>
    </xf>
    <xf numFmtId="9" fontId="62" fillId="0" borderId="5" xfId="0" applyNumberFormat="1" applyFont="1" applyBorder="1" applyAlignment="1">
      <alignment horizontal="center" vertical="center" wrapText="1"/>
    </xf>
    <xf numFmtId="3" fontId="62" fillId="0" borderId="12" xfId="0" applyNumberFormat="1" applyFont="1" applyBorder="1" applyAlignment="1">
      <alignment horizontal="center" vertical="center" wrapText="1"/>
    </xf>
    <xf numFmtId="3" fontId="48" fillId="0" borderId="15" xfId="0" applyNumberFormat="1" applyFont="1" applyBorder="1" applyAlignment="1">
      <alignment horizontal="center" vertical="center" wrapText="1"/>
    </xf>
    <xf numFmtId="3" fontId="48" fillId="0" borderId="9" xfId="0" applyNumberFormat="1" applyFont="1" applyBorder="1" applyAlignment="1">
      <alignment horizontal="center" vertical="center" wrapText="1"/>
    </xf>
    <xf numFmtId="0" fontId="48" fillId="0" borderId="11" xfId="0" applyFont="1" applyBorder="1" applyAlignment="1">
      <alignment horizontal="left" vertical="center" wrapText="1"/>
    </xf>
    <xf numFmtId="3" fontId="48" fillId="0" borderId="11" xfId="0" applyNumberFormat="1" applyFont="1" applyBorder="1" applyAlignment="1">
      <alignment horizontal="center" vertical="center" wrapText="1"/>
    </xf>
    <xf numFmtId="0" fontId="48" fillId="0" borderId="0" xfId="0" applyFont="1" applyAlignment="1">
      <alignment wrapText="1"/>
    </xf>
    <xf numFmtId="0" fontId="50" fillId="0" borderId="0" xfId="0" applyFont="1" applyAlignment="1">
      <alignment wrapText="1"/>
    </xf>
    <xf numFmtId="0" fontId="62" fillId="0" borderId="5" xfId="0" applyFont="1" applyBorder="1" applyAlignment="1">
      <alignment horizontal="center" vertical="center"/>
    </xf>
    <xf numFmtId="0" fontId="48" fillId="0" borderId="16" xfId="0" applyFont="1" applyBorder="1" applyAlignment="1">
      <alignment wrapText="1"/>
    </xf>
    <xf numFmtId="0" fontId="50" fillId="7" borderId="13" xfId="0" applyFont="1" applyFill="1" applyBorder="1" applyAlignment="1">
      <alignment wrapText="1"/>
    </xf>
    <xf numFmtId="0" fontId="50" fillId="7" borderId="13" xfId="0" applyFont="1" applyFill="1" applyBorder="1" applyAlignment="1">
      <alignment horizontal="left" vertical="center" wrapText="1"/>
    </xf>
    <xf numFmtId="3" fontId="50" fillId="0" borderId="13" xfId="0" applyNumberFormat="1" applyFont="1" applyBorder="1" applyAlignment="1">
      <alignment horizontal="center" vertical="center" wrapText="1"/>
    </xf>
    <xf numFmtId="10" fontId="50" fillId="0" borderId="13" xfId="0" applyNumberFormat="1" applyFont="1" applyBorder="1" applyAlignment="1">
      <alignment horizontal="center" vertical="center" wrapText="1"/>
    </xf>
    <xf numFmtId="0" fontId="48" fillId="7" borderId="9" xfId="0" applyFont="1" applyFill="1" applyBorder="1" applyAlignment="1">
      <alignment wrapText="1"/>
    </xf>
    <xf numFmtId="0" fontId="48" fillId="7" borderId="9" xfId="0" applyFont="1" applyFill="1" applyBorder="1" applyAlignment="1">
      <alignment horizontal="left" vertical="center" wrapText="1" indent="3"/>
    </xf>
    <xf numFmtId="0" fontId="50" fillId="7" borderId="9" xfId="0" applyFont="1" applyFill="1" applyBorder="1" applyAlignment="1">
      <alignment wrapText="1"/>
    </xf>
    <xf numFmtId="0" fontId="50" fillId="7" borderId="9" xfId="0" applyFont="1" applyFill="1" applyBorder="1" applyAlignment="1">
      <alignment horizontal="left" vertical="center" wrapText="1"/>
    </xf>
    <xf numFmtId="3" fontId="50" fillId="0" borderId="9" xfId="0" applyNumberFormat="1" applyFont="1" applyBorder="1" applyAlignment="1">
      <alignment horizontal="center" vertical="center" wrapText="1"/>
    </xf>
    <xf numFmtId="10" fontId="50" fillId="0" borderId="9" xfId="0" applyNumberFormat="1" applyFont="1" applyBorder="1" applyAlignment="1">
      <alignment horizontal="center" vertical="center" wrapText="1"/>
    </xf>
    <xf numFmtId="0" fontId="50" fillId="7" borderId="11" xfId="0" applyFont="1" applyFill="1" applyBorder="1" applyAlignment="1">
      <alignment wrapText="1"/>
    </xf>
    <xf numFmtId="0" fontId="50" fillId="7" borderId="11" xfId="0" applyFont="1" applyFill="1" applyBorder="1" applyAlignment="1">
      <alignment horizontal="left" vertical="center" wrapText="1"/>
    </xf>
    <xf numFmtId="3" fontId="50" fillId="0" borderId="11" xfId="0" applyNumberFormat="1" applyFont="1" applyBorder="1" applyAlignment="1">
      <alignment horizontal="center" vertical="center" wrapText="1"/>
    </xf>
    <xf numFmtId="10" fontId="50" fillId="0" borderId="11" xfId="0" applyNumberFormat="1" applyFont="1" applyBorder="1" applyAlignment="1">
      <alignment horizontal="center" vertical="center" wrapText="1"/>
    </xf>
    <xf numFmtId="3" fontId="50" fillId="0" borderId="12" xfId="0" applyNumberFormat="1" applyFont="1" applyBorder="1" applyAlignment="1">
      <alignment horizontal="center" vertical="center" wrapText="1"/>
    </xf>
    <xf numFmtId="165" fontId="90" fillId="7" borderId="12" xfId="0" applyNumberFormat="1" applyFont="1" applyFill="1" applyBorder="1" applyAlignment="1">
      <alignment horizontal="center" vertical="center" wrapText="1"/>
    </xf>
    <xf numFmtId="0" fontId="74" fillId="0" borderId="0" xfId="0" applyFont="1" applyAlignment="1">
      <alignment wrapText="1"/>
    </xf>
    <xf numFmtId="0" fontId="62" fillId="7" borderId="0" xfId="13" applyFont="1" applyFill="1" applyAlignment="1">
      <alignment horizontal="left" vertical="center" wrapText="1"/>
    </xf>
    <xf numFmtId="0" fontId="48" fillId="7" borderId="15" xfId="0" applyFont="1" applyFill="1" applyBorder="1" applyAlignment="1">
      <alignment horizontal="center" vertical="center" wrapText="1"/>
    </xf>
    <xf numFmtId="0" fontId="50" fillId="7" borderId="15" xfId="0" applyFont="1" applyFill="1" applyBorder="1" applyAlignment="1">
      <alignment vertical="center" wrapText="1"/>
    </xf>
    <xf numFmtId="0" fontId="48" fillId="7" borderId="9" xfId="0" applyFont="1" applyFill="1" applyBorder="1" applyAlignment="1">
      <alignment horizontal="center" vertical="center" wrapText="1"/>
    </xf>
    <xf numFmtId="0" fontId="48" fillId="7" borderId="9" xfId="0" applyFont="1" applyFill="1" applyBorder="1" applyAlignment="1">
      <alignment vertical="center" wrapText="1"/>
    </xf>
    <xf numFmtId="0" fontId="92" fillId="7" borderId="9" xfId="0" applyFont="1" applyFill="1" applyBorder="1" applyAlignment="1">
      <alignment horizontal="center" vertical="center" wrapText="1"/>
    </xf>
    <xf numFmtId="0" fontId="50" fillId="7" borderId="9" xfId="0" applyFont="1" applyFill="1" applyBorder="1" applyAlignment="1">
      <alignment vertical="center" wrapText="1"/>
    </xf>
    <xf numFmtId="3" fontId="50" fillId="7" borderId="9" xfId="0" applyNumberFormat="1" applyFont="1" applyFill="1" applyBorder="1" applyAlignment="1">
      <alignment horizontal="center" vertical="center" wrapText="1"/>
    </xf>
    <xf numFmtId="0" fontId="48" fillId="7" borderId="10" xfId="0" applyFont="1" applyFill="1" applyBorder="1" applyAlignment="1">
      <alignment horizontal="center" vertical="center" wrapText="1"/>
    </xf>
    <xf numFmtId="0" fontId="50" fillId="7" borderId="10" xfId="0" applyFont="1" applyFill="1" applyBorder="1" applyAlignment="1">
      <alignment vertical="center" wrapText="1"/>
    </xf>
    <xf numFmtId="0" fontId="89" fillId="0" borderId="10" xfId="0" applyFont="1" applyBorder="1" applyAlignment="1">
      <alignment horizontal="center" vertical="center" wrapText="1"/>
    </xf>
    <xf numFmtId="0" fontId="48" fillId="0" borderId="8" xfId="0" applyFont="1" applyBorder="1" applyAlignment="1">
      <alignment horizontal="center"/>
    </xf>
    <xf numFmtId="0" fontId="48" fillId="0" borderId="9" xfId="0" applyFont="1" applyBorder="1" applyAlignment="1">
      <alignment horizontal="center"/>
    </xf>
    <xf numFmtId="0" fontId="48" fillId="0" borderId="11" xfId="0" applyFont="1" applyBorder="1" applyAlignment="1">
      <alignment horizontal="center"/>
    </xf>
    <xf numFmtId="0" fontId="48" fillId="0" borderId="12" xfId="0" applyFont="1" applyBorder="1" applyAlignment="1">
      <alignment horizontal="center"/>
    </xf>
    <xf numFmtId="0" fontId="70" fillId="0" borderId="0" xfId="0" applyFont="1" applyBorder="1"/>
    <xf numFmtId="0" fontId="21" fillId="0" borderId="0" xfId="0" applyFont="1" applyBorder="1" applyAlignment="1">
      <alignment vertical="center"/>
    </xf>
    <xf numFmtId="0" fontId="20" fillId="0" borderId="0" xfId="0" applyFont="1" applyBorder="1" applyAlignment="1">
      <alignment vertical="center"/>
    </xf>
    <xf numFmtId="0" fontId="29"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1" xfId="0" applyFont="1" applyBorder="1" applyAlignment="1">
      <alignment horizontal="center" vertical="center"/>
    </xf>
    <xf numFmtId="0" fontId="29" fillId="0" borderId="12" xfId="0" applyFont="1" applyBorder="1" applyAlignment="1">
      <alignment horizontal="center" vertical="center"/>
    </xf>
    <xf numFmtId="0" fontId="30" fillId="0" borderId="0" xfId="0" applyFont="1" applyBorder="1"/>
    <xf numFmtId="3" fontId="48" fillId="0" borderId="8" xfId="0" applyNumberFormat="1" applyFont="1" applyBorder="1" applyAlignment="1">
      <alignment horizontal="center" vertical="center" wrapText="1"/>
    </xf>
    <xf numFmtId="9" fontId="48" fillId="0" borderId="8" xfId="0" applyNumberFormat="1" applyFont="1" applyBorder="1" applyAlignment="1">
      <alignment horizontal="center" wrapText="1"/>
    </xf>
    <xf numFmtId="9" fontId="48" fillId="0" borderId="9" xfId="0" applyNumberFormat="1" applyFont="1" applyBorder="1" applyAlignment="1">
      <alignment horizontal="center" wrapText="1"/>
    </xf>
    <xf numFmtId="9" fontId="48" fillId="0" borderId="11" xfId="0" applyNumberFormat="1" applyFont="1" applyBorder="1" applyAlignment="1">
      <alignment horizontal="center" wrapText="1"/>
    </xf>
    <xf numFmtId="0" fontId="48" fillId="0" borderId="5" xfId="0" applyFont="1" applyBorder="1" applyAlignment="1">
      <alignment vertical="center" wrapText="1"/>
    </xf>
    <xf numFmtId="0" fontId="73" fillId="0" borderId="0" xfId="0" applyFont="1" applyBorder="1"/>
    <xf numFmtId="0" fontId="50" fillId="0" borderId="8" xfId="0" applyFont="1" applyBorder="1" applyAlignment="1">
      <alignment vertical="center"/>
    </xf>
    <xf numFmtId="0" fontId="50" fillId="0" borderId="12" xfId="0" applyFont="1" applyBorder="1" applyAlignment="1">
      <alignment vertical="center"/>
    </xf>
    <xf numFmtId="0" fontId="62" fillId="0" borderId="4" xfId="0" applyFont="1" applyBorder="1" applyAlignment="1">
      <alignment horizontal="center"/>
    </xf>
    <xf numFmtId="0" fontId="74" fillId="0" borderId="9" xfId="0" applyFont="1" applyBorder="1"/>
    <xf numFmtId="0" fontId="74" fillId="0" borderId="10" xfId="0" applyFont="1" applyBorder="1"/>
    <xf numFmtId="0" fontId="50" fillId="0" borderId="13" xfId="0" applyFont="1" applyBorder="1" applyAlignment="1">
      <alignment horizontal="center" vertical="center"/>
    </xf>
    <xf numFmtId="0" fontId="50" fillId="0" borderId="13" xfId="0" applyFont="1" applyBorder="1" applyAlignment="1">
      <alignment horizontal="left" vertical="center"/>
    </xf>
    <xf numFmtId="0" fontId="48" fillId="0" borderId="9" xfId="0" applyFont="1" applyBorder="1" applyAlignment="1">
      <alignment horizontal="left" wrapText="1"/>
    </xf>
    <xf numFmtId="0" fontId="48" fillId="0" borderId="9" xfId="0" applyFont="1" applyBorder="1" applyAlignment="1">
      <alignment horizontal="center" wrapText="1"/>
    </xf>
    <xf numFmtId="3" fontId="48" fillId="0" borderId="9" xfId="0" applyNumberFormat="1" applyFont="1" applyBorder="1" applyAlignment="1">
      <alignment horizontal="center" wrapText="1"/>
    </xf>
    <xf numFmtId="0" fontId="48" fillId="0" borderId="9" xfId="0" applyFont="1" applyBorder="1"/>
    <xf numFmtId="0" fontId="48" fillId="0" borderId="10" xfId="0" applyFont="1" applyBorder="1" applyAlignment="1">
      <alignment horizontal="center" vertical="center"/>
    </xf>
    <xf numFmtId="0" fontId="48" fillId="0" borderId="10" xfId="0" applyFont="1" applyBorder="1"/>
    <xf numFmtId="0" fontId="48" fillId="0" borderId="10" xfId="0" applyFont="1" applyBorder="1" applyAlignment="1">
      <alignment horizontal="center" wrapText="1"/>
    </xf>
    <xf numFmtId="0" fontId="48" fillId="0" borderId="0" xfId="0" applyFont="1" applyBorder="1" applyAlignment="1">
      <alignment horizontal="center" wrapText="1"/>
    </xf>
    <xf numFmtId="0" fontId="48" fillId="0" borderId="7" xfId="0" applyFont="1" applyBorder="1" applyAlignment="1">
      <alignment vertical="center" wrapText="1"/>
    </xf>
    <xf numFmtId="0" fontId="74" fillId="0" borderId="0" xfId="0" applyFont="1" applyBorder="1" applyAlignment="1">
      <alignment horizontal="center" vertical="center"/>
    </xf>
    <xf numFmtId="0" fontId="50" fillId="0" borderId="8" xfId="0" applyFont="1" applyBorder="1" applyAlignment="1">
      <alignment horizontal="center" vertical="center"/>
    </xf>
    <xf numFmtId="0" fontId="50" fillId="0" borderId="8" xfId="0" applyFont="1" applyBorder="1" applyAlignment="1">
      <alignment horizontal="left" vertical="center"/>
    </xf>
    <xf numFmtId="0" fontId="48" fillId="0" borderId="8" xfId="0" applyFont="1" applyBorder="1" applyAlignment="1">
      <alignment horizontal="center" wrapText="1"/>
    </xf>
    <xf numFmtId="3" fontId="48" fillId="0" borderId="8" xfId="0" applyNumberFormat="1" applyFont="1" applyBorder="1" applyAlignment="1">
      <alignment horizontal="center" wrapText="1"/>
    </xf>
    <xf numFmtId="0" fontId="74" fillId="0" borderId="7" xfId="0" applyFont="1" applyBorder="1" applyAlignment="1">
      <alignment vertical="center"/>
    </xf>
    <xf numFmtId="0" fontId="74" fillId="0" borderId="0" xfId="0" applyFont="1" applyBorder="1" applyAlignment="1">
      <alignment horizontal="center" wrapText="1"/>
    </xf>
    <xf numFmtId="3" fontId="48" fillId="0" borderId="0" xfId="0" applyNumberFormat="1" applyFont="1" applyBorder="1" applyAlignment="1">
      <alignment horizontal="center" wrapText="1"/>
    </xf>
    <xf numFmtId="9" fontId="62" fillId="0" borderId="0" xfId="7" applyFont="1" applyFill="1" applyBorder="1" applyAlignment="1">
      <alignment horizontal="center" vertical="center" wrapText="1"/>
    </xf>
    <xf numFmtId="3" fontId="48" fillId="0" borderId="10" xfId="0" applyNumberFormat="1" applyFont="1" applyBorder="1" applyAlignment="1">
      <alignment horizontal="center" wrapText="1"/>
    </xf>
    <xf numFmtId="0" fontId="81" fillId="0" borderId="0" xfId="0" applyFont="1" applyBorder="1" applyAlignment="1">
      <alignment horizontal="center"/>
    </xf>
    <xf numFmtId="0" fontId="81" fillId="0" borderId="0" xfId="0" applyFont="1" applyBorder="1" applyAlignment="1">
      <alignment horizontal="center" vertical="center"/>
    </xf>
    <xf numFmtId="0" fontId="74" fillId="0" borderId="13" xfId="0" applyFont="1" applyBorder="1" applyAlignment="1">
      <alignment horizontal="center"/>
    </xf>
    <xf numFmtId="0" fontId="74" fillId="0" borderId="13" xfId="0" applyFont="1" applyBorder="1" applyAlignment="1">
      <alignment vertical="center"/>
    </xf>
    <xf numFmtId="0" fontId="74" fillId="0" borderId="9" xfId="0" applyFont="1" applyBorder="1" applyAlignment="1">
      <alignment horizontal="center"/>
    </xf>
    <xf numFmtId="3" fontId="48" fillId="0" borderId="0" xfId="0" applyNumberFormat="1" applyFont="1" applyBorder="1" applyAlignment="1">
      <alignment vertical="center" wrapText="1"/>
    </xf>
    <xf numFmtId="3" fontId="48" fillId="0" borderId="15" xfId="0" applyNumberFormat="1" applyFont="1" applyBorder="1" applyAlignment="1">
      <alignment vertical="center" wrapText="1"/>
    </xf>
    <xf numFmtId="3" fontId="48" fillId="7" borderId="9" xfId="0" applyNumberFormat="1" applyFont="1" applyFill="1" applyBorder="1" applyAlignment="1">
      <alignment vertical="center" wrapText="1"/>
    </xf>
    <xf numFmtId="49" fontId="48" fillId="0" borderId="13" xfId="0" applyNumberFormat="1" applyFont="1" applyBorder="1" applyAlignment="1">
      <alignment horizontal="center" vertical="center" wrapText="1"/>
    </xf>
    <xf numFmtId="0" fontId="48" fillId="0" borderId="13" xfId="0" applyFont="1" applyBorder="1" applyAlignment="1">
      <alignment vertical="center" wrapText="1"/>
    </xf>
    <xf numFmtId="3" fontId="48" fillId="0" borderId="13" xfId="0" applyNumberFormat="1" applyFont="1" applyBorder="1" applyAlignment="1">
      <alignment vertical="center" wrapText="1"/>
    </xf>
    <xf numFmtId="3" fontId="48" fillId="7" borderId="13" xfId="0" applyNumberFormat="1" applyFont="1" applyFill="1" applyBorder="1" applyAlignment="1">
      <alignment vertical="center" wrapText="1"/>
    </xf>
    <xf numFmtId="3" fontId="48" fillId="0" borderId="13" xfId="0" applyNumberFormat="1" applyFont="1" applyBorder="1" applyAlignment="1">
      <alignment horizontal="center" vertical="center"/>
    </xf>
    <xf numFmtId="49" fontId="48" fillId="0" borderId="10" xfId="0" applyNumberFormat="1" applyFont="1" applyBorder="1" applyAlignment="1">
      <alignment horizontal="center" vertical="center" wrapText="1"/>
    </xf>
    <xf numFmtId="3" fontId="48" fillId="0" borderId="10" xfId="0" applyNumberFormat="1" applyFont="1" applyBorder="1" applyAlignment="1">
      <alignment horizontal="center" vertical="center"/>
    </xf>
    <xf numFmtId="0" fontId="14" fillId="0" borderId="0" xfId="0" applyFont="1" applyBorder="1"/>
    <xf numFmtId="49" fontId="30" fillId="0" borderId="13" xfId="0" applyNumberFormat="1" applyFont="1" applyBorder="1" applyAlignment="1">
      <alignment horizontal="center" vertical="center" wrapText="1"/>
    </xf>
    <xf numFmtId="0" fontId="30" fillId="0" borderId="13" xfId="0" applyFont="1" applyBorder="1" applyAlignment="1">
      <alignment vertical="center" wrapText="1"/>
    </xf>
    <xf numFmtId="49" fontId="30" fillId="6" borderId="9" xfId="0" applyNumberFormat="1" applyFont="1" applyFill="1" applyBorder="1" applyAlignment="1">
      <alignment horizontal="center" vertical="center" wrapText="1"/>
    </xf>
    <xf numFmtId="49" fontId="31" fillId="0" borderId="9" xfId="0" applyNumberFormat="1" applyFont="1" applyBorder="1" applyAlignment="1">
      <alignment vertical="center"/>
    </xf>
    <xf numFmtId="3" fontId="31" fillId="0" borderId="9" xfId="0" applyNumberFormat="1" applyFont="1" applyBorder="1" applyAlignment="1">
      <alignment vertical="center" wrapText="1"/>
    </xf>
    <xf numFmtId="0" fontId="30" fillId="0" borderId="9" xfId="0" applyFont="1" applyBorder="1" applyAlignment="1">
      <alignment vertical="center" wrapText="1"/>
    </xf>
    <xf numFmtId="49" fontId="30" fillId="0" borderId="9" xfId="0" applyNumberFormat="1" applyFont="1" applyBorder="1" applyAlignment="1">
      <alignment horizontal="center" vertical="center" wrapText="1"/>
    </xf>
    <xf numFmtId="49" fontId="30" fillId="6" borderId="11" xfId="0" applyNumberFormat="1" applyFont="1" applyFill="1" applyBorder="1" applyAlignment="1">
      <alignment horizontal="center" vertical="center" wrapText="1"/>
    </xf>
    <xf numFmtId="49" fontId="31" fillId="0" borderId="11" xfId="0" applyNumberFormat="1" applyFont="1" applyBorder="1" applyAlignment="1">
      <alignment vertical="center"/>
    </xf>
    <xf numFmtId="3" fontId="31" fillId="0" borderId="11" xfId="0" applyNumberFormat="1" applyFont="1" applyBorder="1" applyAlignment="1">
      <alignment vertical="center" wrapText="1"/>
    </xf>
    <xf numFmtId="3" fontId="31" fillId="0" borderId="8" xfId="0" applyNumberFormat="1" applyFont="1" applyBorder="1" applyAlignment="1">
      <alignment vertical="center" wrapText="1"/>
    </xf>
    <xf numFmtId="3" fontId="31" fillId="0" borderId="8" xfId="0" quotePrefix="1" applyNumberFormat="1" applyFont="1" applyBorder="1" applyAlignment="1">
      <alignment vertical="center" wrapText="1"/>
    </xf>
    <xf numFmtId="0" fontId="24" fillId="0" borderId="0" xfId="0" applyFont="1" applyBorder="1"/>
    <xf numFmtId="0" fontId="62" fillId="7" borderId="7" xfId="0" applyFont="1" applyFill="1" applyBorder="1" applyAlignment="1">
      <alignment horizontal="center" vertical="center" wrapText="1"/>
    </xf>
    <xf numFmtId="3" fontId="48" fillId="7" borderId="11" xfId="0" applyNumberFormat="1" applyFont="1" applyFill="1" applyBorder="1" applyAlignment="1">
      <alignment vertical="center" wrapText="1"/>
    </xf>
    <xf numFmtId="49" fontId="50" fillId="6" borderId="12" xfId="0" applyNumberFormat="1" applyFont="1" applyFill="1" applyBorder="1" applyAlignment="1">
      <alignment horizontal="center" vertical="center" wrapText="1"/>
    </xf>
    <xf numFmtId="49" fontId="96" fillId="0" borderId="9" xfId="0" applyNumberFormat="1" applyFont="1" applyBorder="1" applyAlignment="1">
      <alignment horizontal="center" vertical="center" wrapText="1"/>
    </xf>
    <xf numFmtId="0" fontId="96" fillId="0" borderId="9" xfId="0" applyFont="1" applyBorder="1" applyAlignment="1">
      <alignment vertical="center" wrapText="1"/>
    </xf>
    <xf numFmtId="49" fontId="96" fillId="0" borderId="10" xfId="0" applyNumberFormat="1" applyFont="1" applyBorder="1" applyAlignment="1">
      <alignment horizontal="center" vertical="center" wrapText="1"/>
    </xf>
    <xf numFmtId="0" fontId="96" fillId="0" borderId="10" xfId="0" applyFont="1" applyBorder="1" applyAlignment="1">
      <alignment vertical="center" wrapText="1"/>
    </xf>
    <xf numFmtId="49" fontId="96" fillId="0" borderId="8" xfId="0" applyNumberFormat="1" applyFont="1" applyBorder="1" applyAlignment="1">
      <alignment horizontal="center" vertical="center" wrapText="1"/>
    </xf>
    <xf numFmtId="0" fontId="96" fillId="0" borderId="8" xfId="0" applyFont="1" applyBorder="1" applyAlignment="1">
      <alignment vertical="center" wrapText="1"/>
    </xf>
    <xf numFmtId="0" fontId="96" fillId="0" borderId="9" xfId="0" applyFont="1" applyBorder="1" applyAlignment="1">
      <alignment horizontal="left" vertical="center" wrapText="1"/>
    </xf>
    <xf numFmtId="49" fontId="48" fillId="0" borderId="11" xfId="0" applyNumberFormat="1" applyFont="1" applyBorder="1" applyAlignment="1">
      <alignment horizontal="center" vertical="center" wrapText="1"/>
    </xf>
    <xf numFmtId="0" fontId="81" fillId="0" borderId="0" xfId="0" applyFont="1" applyBorder="1" applyAlignment="1">
      <alignment vertical="center"/>
    </xf>
    <xf numFmtId="0" fontId="74" fillId="7" borderId="0" xfId="0" applyFont="1" applyFill="1" applyBorder="1"/>
    <xf numFmtId="0" fontId="62" fillId="7" borderId="0" xfId="0" applyFont="1" applyFill="1" applyBorder="1"/>
    <xf numFmtId="3" fontId="48" fillId="0" borderId="9" xfId="0" quotePrefix="1" applyNumberFormat="1" applyFont="1" applyBorder="1" applyAlignment="1">
      <alignment horizontal="center" vertical="center" wrapText="1"/>
    </xf>
    <xf numFmtId="0" fontId="62" fillId="7" borderId="5" xfId="0" applyFont="1" applyFill="1" applyBorder="1" applyAlignment="1">
      <alignment vertical="center"/>
    </xf>
    <xf numFmtId="3" fontId="48" fillId="0" borderId="11" xfId="0" quotePrefix="1" applyNumberFormat="1" applyFont="1" applyBorder="1" applyAlignment="1">
      <alignment horizontal="center" vertical="center" wrapText="1"/>
    </xf>
    <xf numFmtId="0" fontId="96" fillId="0" borderId="0" xfId="0" applyFont="1" applyBorder="1" applyAlignment="1">
      <alignment horizontal="left" vertical="top" wrapText="1"/>
    </xf>
    <xf numFmtId="0" fontId="48" fillId="7" borderId="0" xfId="0" applyFont="1" applyFill="1" applyBorder="1" applyAlignment="1">
      <alignment vertical="center" wrapText="1"/>
    </xf>
    <xf numFmtId="0" fontId="48" fillId="7" borderId="0" xfId="0" applyFont="1" applyFill="1" applyBorder="1" applyAlignment="1">
      <alignment horizontal="center" vertical="center" wrapText="1"/>
    </xf>
    <xf numFmtId="0" fontId="74" fillId="0" borderId="0" xfId="0" applyFont="1" applyAlignment="1">
      <alignment horizontal="center" vertical="center"/>
    </xf>
    <xf numFmtId="0" fontId="50" fillId="7" borderId="15" xfId="0" applyFont="1" applyFill="1" applyBorder="1" applyAlignment="1">
      <alignment horizontal="center" vertical="center" wrapText="1"/>
    </xf>
    <xf numFmtId="3" fontId="48" fillId="7" borderId="15" xfId="0" applyNumberFormat="1" applyFont="1" applyFill="1" applyBorder="1" applyAlignment="1">
      <alignment horizontal="right" vertical="center" wrapText="1" indent="1"/>
    </xf>
    <xf numFmtId="3" fontId="48" fillId="7" borderId="9" xfId="0" applyNumberFormat="1" applyFont="1" applyFill="1" applyBorder="1" applyAlignment="1">
      <alignment horizontal="right" vertical="center" wrapText="1" indent="1"/>
    </xf>
    <xf numFmtId="0" fontId="48" fillId="7" borderId="9" xfId="0" applyFont="1" applyFill="1" applyBorder="1" applyAlignment="1">
      <alignment horizontal="justify" vertical="center" wrapText="1"/>
    </xf>
    <xf numFmtId="0" fontId="50" fillId="7" borderId="9" xfId="0" applyFont="1" applyFill="1" applyBorder="1" applyAlignment="1">
      <alignment horizontal="center" vertical="center" wrapText="1"/>
    </xf>
    <xf numFmtId="0" fontId="62" fillId="7" borderId="12" xfId="0" applyFont="1" applyFill="1" applyBorder="1" applyAlignment="1">
      <alignment horizontal="center" vertical="center" wrapText="1"/>
    </xf>
    <xf numFmtId="0" fontId="50" fillId="7" borderId="11" xfId="0" applyFont="1" applyFill="1" applyBorder="1" applyAlignment="1">
      <alignment horizontal="center" vertical="center" wrapText="1"/>
    </xf>
    <xf numFmtId="0" fontId="48" fillId="7" borderId="11" xfId="0" applyFont="1" applyFill="1" applyBorder="1" applyAlignment="1">
      <alignment vertical="center" wrapText="1"/>
    </xf>
    <xf numFmtId="3" fontId="48" fillId="0" borderId="11" xfId="0" applyNumberFormat="1" applyFont="1" applyBorder="1" applyAlignment="1">
      <alignment horizontal="right" vertical="center" wrapText="1" indent="1"/>
    </xf>
    <xf numFmtId="0" fontId="50" fillId="7" borderId="12" xfId="0" applyFont="1" applyFill="1" applyBorder="1" applyAlignment="1">
      <alignment horizontal="center" vertical="center" wrapText="1"/>
    </xf>
    <xf numFmtId="0" fontId="50" fillId="7" borderId="12" xfId="0" applyFont="1" applyFill="1" applyBorder="1" applyAlignment="1">
      <alignment vertical="center" wrapText="1"/>
    </xf>
    <xf numFmtId="3" fontId="48" fillId="0" borderId="11" xfId="0" applyNumberFormat="1" applyFont="1" applyBorder="1" applyAlignment="1">
      <alignment vertical="center" wrapText="1"/>
    </xf>
    <xf numFmtId="3" fontId="50" fillId="0" borderId="12" xfId="0" applyNumberFormat="1" applyFont="1" applyBorder="1" applyAlignment="1">
      <alignment vertical="center" wrapText="1"/>
    </xf>
    <xf numFmtId="3" fontId="50" fillId="7" borderId="12" xfId="0" applyNumberFormat="1" applyFont="1" applyFill="1" applyBorder="1" applyAlignment="1">
      <alignment horizontal="right" vertical="center" wrapText="1" indent="1"/>
    </xf>
    <xf numFmtId="3" fontId="50" fillId="0" borderId="12" xfId="0" quotePrefix="1" applyNumberFormat="1" applyFont="1" applyBorder="1" applyAlignment="1">
      <alignment horizontal="center" vertical="center"/>
    </xf>
    <xf numFmtId="3" fontId="50" fillId="7" borderId="12" xfId="0" applyNumberFormat="1" applyFont="1" applyFill="1" applyBorder="1" applyAlignment="1">
      <alignment vertical="center"/>
    </xf>
    <xf numFmtId="3" fontId="50" fillId="7" borderId="12" xfId="0" applyNumberFormat="1" applyFont="1" applyFill="1" applyBorder="1" applyAlignment="1">
      <alignment vertical="center" wrapText="1"/>
    </xf>
    <xf numFmtId="0" fontId="50" fillId="0" borderId="0" xfId="0" applyFont="1" applyBorder="1"/>
    <xf numFmtId="0" fontId="74" fillId="0" borderId="0" xfId="0" applyFont="1" applyFill="1" applyBorder="1"/>
    <xf numFmtId="0" fontId="62" fillId="0" borderId="0" xfId="0" applyFont="1" applyFill="1" applyBorder="1" applyAlignment="1">
      <alignment horizontal="center" vertical="center"/>
    </xf>
    <xf numFmtId="0" fontId="50" fillId="0" borderId="0" xfId="0" applyFont="1" applyFill="1" applyBorder="1"/>
    <xf numFmtId="0" fontId="48" fillId="0" borderId="0" xfId="0" applyFont="1" applyFill="1" applyBorder="1"/>
    <xf numFmtId="0" fontId="48" fillId="0" borderId="15" xfId="0" applyFont="1" applyFill="1" applyBorder="1" applyAlignment="1">
      <alignment horizontal="center" vertical="center" wrapText="1"/>
    </xf>
    <xf numFmtId="0" fontId="48" fillId="0" borderId="15" xfId="0" applyFont="1" applyFill="1" applyBorder="1" applyAlignment="1">
      <alignment vertical="center" wrapText="1"/>
    </xf>
    <xf numFmtId="3" fontId="48" fillId="0" borderId="15" xfId="31" applyNumberFormat="1" applyFont="1" applyFill="1" applyBorder="1" applyAlignment="1">
      <alignment vertical="center" wrapText="1"/>
    </xf>
    <xf numFmtId="0" fontId="48" fillId="0" borderId="9" xfId="0" applyFont="1" applyFill="1" applyBorder="1" applyAlignment="1">
      <alignment horizontal="center" vertical="center" wrapText="1"/>
    </xf>
    <xf numFmtId="3" fontId="48" fillId="0" borderId="9" xfId="31" applyNumberFormat="1" applyFont="1" applyFill="1" applyBorder="1" applyAlignment="1">
      <alignment vertical="center" wrapText="1"/>
    </xf>
    <xf numFmtId="3" fontId="48" fillId="0" borderId="9" xfId="31" quotePrefix="1" applyNumberFormat="1" applyFont="1" applyFill="1" applyBorder="1" applyAlignment="1">
      <alignment vertical="center" wrapText="1"/>
    </xf>
    <xf numFmtId="0" fontId="62" fillId="0" borderId="12"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11" xfId="0" applyFont="1" applyFill="1" applyBorder="1" applyAlignment="1">
      <alignment vertical="center" wrapText="1"/>
    </xf>
    <xf numFmtId="3" fontId="48" fillId="0" borderId="11" xfId="31" applyNumberFormat="1" applyFont="1" applyFill="1" applyBorder="1" applyAlignment="1">
      <alignment vertical="center" wrapText="1"/>
    </xf>
    <xf numFmtId="0" fontId="50" fillId="0" borderId="12" xfId="0" applyFont="1" applyFill="1" applyBorder="1" applyAlignment="1">
      <alignment horizontal="center" vertical="center" wrapText="1"/>
    </xf>
    <xf numFmtId="0" fontId="50" fillId="0" borderId="12" xfId="0" applyFont="1" applyFill="1" applyBorder="1" applyAlignment="1">
      <alignment vertical="center" wrapText="1"/>
    </xf>
    <xf numFmtId="3" fontId="50" fillId="0" borderId="12" xfId="31" quotePrefix="1" applyNumberFormat="1" applyFont="1" applyFill="1" applyBorder="1" applyAlignment="1">
      <alignment vertical="center"/>
    </xf>
    <xf numFmtId="0" fontId="48" fillId="7" borderId="8" xfId="0" applyFont="1" applyFill="1" applyBorder="1" applyAlignment="1">
      <alignment horizontal="center" vertical="center"/>
    </xf>
    <xf numFmtId="0" fontId="48" fillId="7" borderId="8" xfId="0" applyFont="1" applyFill="1" applyBorder="1" applyAlignment="1">
      <alignment vertical="center" wrapText="1"/>
    </xf>
    <xf numFmtId="3" fontId="48" fillId="7" borderId="8" xfId="31" quotePrefix="1" applyNumberFormat="1" applyFont="1" applyFill="1" applyBorder="1" applyAlignment="1">
      <alignment vertical="center"/>
    </xf>
    <xf numFmtId="3" fontId="48" fillId="7" borderId="9" xfId="31" quotePrefix="1" applyNumberFormat="1" applyFont="1" applyFill="1" applyBorder="1" applyAlignment="1">
      <alignment vertical="center"/>
    </xf>
    <xf numFmtId="0" fontId="48" fillId="7" borderId="9" xfId="8" applyFont="1" applyFill="1" applyBorder="1" applyAlignment="1">
      <alignment vertical="center" wrapText="1"/>
    </xf>
    <xf numFmtId="0" fontId="48" fillId="7" borderId="9" xfId="0" applyFont="1" applyFill="1" applyBorder="1" applyAlignment="1">
      <alignment horizontal="center" vertical="center"/>
    </xf>
    <xf numFmtId="3" fontId="48" fillId="7" borderId="10" xfId="31" quotePrefix="1" applyNumberFormat="1" applyFont="1" applyFill="1" applyBorder="1" applyAlignment="1">
      <alignment vertical="center" wrapText="1"/>
    </xf>
    <xf numFmtId="0" fontId="74" fillId="0" borderId="0" xfId="0" applyFont="1" applyAlignment="1">
      <alignment horizontal="center"/>
    </xf>
    <xf numFmtId="0" fontId="48" fillId="7" borderId="15" xfId="0" applyFont="1" applyFill="1" applyBorder="1" applyAlignment="1">
      <alignment vertical="center" wrapText="1"/>
    </xf>
    <xf numFmtId="3" fontId="48" fillId="7" borderId="15" xfId="31" quotePrefix="1" applyNumberFormat="1" applyFont="1" applyFill="1" applyBorder="1" applyAlignment="1">
      <alignment vertical="center" wrapText="1"/>
    </xf>
    <xf numFmtId="3" fontId="48" fillId="7" borderId="9" xfId="31" quotePrefix="1" applyNumberFormat="1" applyFont="1" applyFill="1" applyBorder="1" applyAlignment="1">
      <alignment vertical="center" wrapText="1"/>
    </xf>
    <xf numFmtId="0" fontId="48" fillId="7" borderId="17" xfId="0" applyFont="1" applyFill="1" applyBorder="1" applyAlignment="1">
      <alignment horizontal="center" vertical="center"/>
    </xf>
    <xf numFmtId="3" fontId="48" fillId="7" borderId="17" xfId="8" quotePrefix="1" applyNumberFormat="1" applyFont="1" applyFill="1" applyBorder="1" applyAlignment="1">
      <alignment vertical="center" wrapText="1"/>
    </xf>
    <xf numFmtId="0" fontId="48" fillId="7" borderId="15" xfId="0" applyFont="1" applyFill="1" applyBorder="1" applyAlignment="1">
      <alignment horizontal="center" vertical="center"/>
    </xf>
    <xf numFmtId="3" fontId="48" fillId="7" borderId="17" xfId="31" quotePrefix="1" applyNumberFormat="1" applyFont="1" applyFill="1" applyBorder="1" applyAlignment="1">
      <alignment vertical="center" wrapText="1"/>
    </xf>
    <xf numFmtId="3" fontId="48" fillId="7" borderId="15" xfId="31" quotePrefix="1" applyNumberFormat="1" applyFont="1" applyFill="1" applyBorder="1" applyAlignment="1">
      <alignment vertical="center"/>
    </xf>
    <xf numFmtId="0" fontId="48" fillId="7" borderId="17" xfId="8" applyFont="1" applyFill="1" applyBorder="1" applyAlignment="1">
      <alignment horizontal="justify" vertical="center"/>
    </xf>
    <xf numFmtId="0" fontId="50" fillId="7" borderId="15" xfId="0" applyFont="1" applyFill="1" applyBorder="1" applyAlignment="1">
      <alignment vertical="center"/>
    </xf>
    <xf numFmtId="0" fontId="50" fillId="7" borderId="17" xfId="0" applyFont="1" applyFill="1" applyBorder="1" applyAlignment="1">
      <alignment horizontal="justify" vertical="center"/>
    </xf>
    <xf numFmtId="165" fontId="48" fillId="7" borderId="15" xfId="7" quotePrefix="1" applyNumberFormat="1" applyFont="1" applyFill="1" applyBorder="1" applyAlignment="1">
      <alignment vertical="center" wrapText="1"/>
    </xf>
    <xf numFmtId="165" fontId="48" fillId="7" borderId="9" xfId="7" quotePrefix="1" applyNumberFormat="1" applyFont="1" applyFill="1" applyBorder="1" applyAlignment="1">
      <alignment vertical="center" wrapText="1"/>
    </xf>
    <xf numFmtId="165" fontId="48" fillId="7" borderId="9" xfId="7" quotePrefix="1" applyNumberFormat="1" applyFont="1" applyFill="1" applyBorder="1" applyAlignment="1">
      <alignment vertical="center"/>
    </xf>
    <xf numFmtId="0" fontId="48" fillId="7" borderId="17" xfId="0" applyFont="1" applyFill="1" applyBorder="1" applyAlignment="1">
      <alignment horizontal="center" vertical="center" wrapText="1"/>
    </xf>
    <xf numFmtId="0" fontId="48" fillId="7" borderId="17" xfId="0" applyFont="1" applyFill="1" applyBorder="1" applyAlignment="1">
      <alignment vertical="center" wrapText="1"/>
    </xf>
    <xf numFmtId="0" fontId="48" fillId="7" borderId="10" xfId="0" applyFont="1" applyFill="1" applyBorder="1" applyAlignment="1">
      <alignment vertical="center" wrapText="1"/>
    </xf>
    <xf numFmtId="0" fontId="50" fillId="7" borderId="10" xfId="0" applyFont="1" applyFill="1" applyBorder="1" applyAlignment="1">
      <alignment horizontal="center" vertical="center"/>
    </xf>
    <xf numFmtId="0" fontId="50" fillId="7" borderId="10" xfId="0" quotePrefix="1" applyFont="1" applyFill="1" applyBorder="1" applyAlignment="1">
      <alignment vertical="center" wrapText="1"/>
    </xf>
    <xf numFmtId="3" fontId="48" fillId="7" borderId="8" xfId="31" applyNumberFormat="1" applyFont="1" applyFill="1" applyBorder="1" applyAlignment="1">
      <alignment vertical="center"/>
    </xf>
    <xf numFmtId="3" fontId="48" fillId="7" borderId="9" xfId="31" applyNumberFormat="1" applyFont="1" applyFill="1" applyBorder="1" applyAlignment="1">
      <alignment vertical="center"/>
    </xf>
    <xf numFmtId="3" fontId="48" fillId="7" borderId="15" xfId="31" applyNumberFormat="1" applyFont="1" applyFill="1" applyBorder="1" applyAlignment="1">
      <alignment vertical="center"/>
    </xf>
    <xf numFmtId="0" fontId="48" fillId="7" borderId="9" xfId="0" applyFont="1" applyFill="1" applyBorder="1" applyAlignment="1">
      <alignment horizontal="justify" vertical="center"/>
    </xf>
    <xf numFmtId="0" fontId="48" fillId="7" borderId="9" xfId="8" applyFont="1" applyFill="1" applyBorder="1" applyAlignment="1">
      <alignment horizontal="justify" vertical="center"/>
    </xf>
    <xf numFmtId="0" fontId="48" fillId="7" borderId="9" xfId="0" applyFont="1" applyFill="1" applyBorder="1" applyAlignment="1">
      <alignment horizontal="left" vertical="center" wrapText="1"/>
    </xf>
    <xf numFmtId="3" fontId="48" fillId="7" borderId="17" xfId="8" applyNumberFormat="1" applyFont="1" applyFill="1" applyBorder="1" applyAlignment="1">
      <alignment vertical="center"/>
    </xf>
    <xf numFmtId="0" fontId="50" fillId="7" borderId="17" xfId="8" applyFont="1" applyFill="1" applyBorder="1" applyAlignment="1">
      <alignment horizontal="justify" vertical="center"/>
    </xf>
    <xf numFmtId="3" fontId="48" fillId="7" borderId="17" xfId="31" applyNumberFormat="1" applyFont="1" applyFill="1" applyBorder="1" applyAlignment="1">
      <alignment vertical="center"/>
    </xf>
    <xf numFmtId="0" fontId="48" fillId="7" borderId="15" xfId="0" applyFont="1" applyFill="1" applyBorder="1" applyAlignment="1">
      <alignment vertical="center"/>
    </xf>
    <xf numFmtId="165" fontId="48" fillId="7" borderId="9" xfId="7" applyNumberFormat="1" applyFont="1" applyFill="1" applyBorder="1" applyAlignment="1">
      <alignment vertical="center"/>
    </xf>
    <xf numFmtId="0" fontId="48" fillId="7" borderId="17" xfId="0" quotePrefix="1" applyFont="1" applyFill="1" applyBorder="1" applyAlignment="1">
      <alignment vertical="center"/>
    </xf>
    <xf numFmtId="0" fontId="48" fillId="7" borderId="0" xfId="0" quotePrefix="1" applyFont="1" applyFill="1" applyBorder="1" applyAlignment="1">
      <alignment horizontal="center" vertical="center" wrapText="1"/>
    </xf>
    <xf numFmtId="3" fontId="48" fillId="7" borderId="10" xfId="31" quotePrefix="1" applyNumberFormat="1" applyFont="1" applyFill="1" applyBorder="1" applyAlignment="1">
      <alignment vertical="center"/>
    </xf>
    <xf numFmtId="0" fontId="50" fillId="6" borderId="15" xfId="0" applyFont="1" applyFill="1" applyBorder="1" applyAlignment="1">
      <alignment vertical="center" wrapText="1"/>
    </xf>
    <xf numFmtId="167" fontId="50" fillId="0" borderId="15" xfId="31" quotePrefix="1" applyNumberFormat="1" applyFont="1" applyFill="1" applyBorder="1" applyAlignment="1">
      <alignment vertical="center" wrapText="1"/>
    </xf>
    <xf numFmtId="0" fontId="48" fillId="6" borderId="9" xfId="0" applyFont="1" applyFill="1" applyBorder="1" applyAlignment="1">
      <alignment horizontal="left" vertical="center" wrapText="1" indent="1"/>
    </xf>
    <xf numFmtId="167" fontId="48" fillId="0" borderId="9" xfId="31" quotePrefix="1" applyNumberFormat="1" applyFont="1" applyFill="1" applyBorder="1" applyAlignment="1">
      <alignment vertical="center"/>
    </xf>
    <xf numFmtId="167" fontId="48" fillId="0" borderId="9" xfId="31" quotePrefix="1" applyNumberFormat="1" applyFont="1" applyFill="1" applyBorder="1" applyAlignment="1">
      <alignment vertical="center" wrapText="1"/>
    </xf>
    <xf numFmtId="167" fontId="48" fillId="0" borderId="9" xfId="31" quotePrefix="1" applyNumberFormat="1" applyFont="1" applyBorder="1" applyAlignment="1">
      <alignment vertical="center"/>
    </xf>
    <xf numFmtId="0" fontId="48" fillId="6" borderId="10" xfId="0" applyFont="1" applyFill="1" applyBorder="1" applyAlignment="1">
      <alignment vertical="center" wrapText="1"/>
    </xf>
    <xf numFmtId="0" fontId="48" fillId="6" borderId="10" xfId="0" applyFont="1" applyFill="1" applyBorder="1" applyAlignment="1">
      <alignment horizontal="left" vertical="center" wrapText="1" indent="1"/>
    </xf>
    <xf numFmtId="167" fontId="48" fillId="0" borderId="10" xfId="31" quotePrefix="1" applyNumberFormat="1" applyFont="1" applyBorder="1" applyAlignment="1">
      <alignment vertical="center"/>
    </xf>
    <xf numFmtId="0" fontId="74" fillId="0" borderId="0" xfId="0" applyFont="1" applyBorder="1" applyAlignment="1">
      <alignment vertical="center" wrapText="1"/>
    </xf>
    <xf numFmtId="0" fontId="62" fillId="0" borderId="0" xfId="0" applyFont="1" applyBorder="1" applyAlignment="1">
      <alignment horizontal="center" vertical="center" wrapText="1"/>
    </xf>
    <xf numFmtId="0" fontId="62" fillId="0" borderId="4" xfId="0" applyFont="1" applyBorder="1" applyAlignment="1">
      <alignment horizontal="center" vertical="center" wrapText="1"/>
    </xf>
    <xf numFmtId="0" fontId="74" fillId="0" borderId="0" xfId="0" applyFont="1" applyBorder="1"/>
    <xf numFmtId="3" fontId="48" fillId="0" borderId="10" xfId="0" applyNumberFormat="1" applyFont="1" applyBorder="1" applyAlignment="1">
      <alignment horizontal="center" vertical="center" wrapText="1"/>
    </xf>
    <xf numFmtId="0" fontId="48" fillId="0" borderId="8" xfId="0" applyFont="1" applyFill="1" applyBorder="1" applyAlignment="1">
      <alignment horizontal="center" vertical="center" wrapText="1"/>
    </xf>
    <xf numFmtId="0" fontId="48" fillId="0" borderId="8" xfId="0" applyFont="1" applyFill="1" applyBorder="1" applyAlignment="1">
      <alignment vertical="center" wrapText="1"/>
    </xf>
    <xf numFmtId="3" fontId="48" fillId="0" borderId="8" xfId="0" applyNumberFormat="1" applyFont="1" applyFill="1" applyBorder="1" applyAlignment="1">
      <alignment horizontal="center" vertical="center" wrapText="1"/>
    </xf>
    <xf numFmtId="3" fontId="48" fillId="0" borderId="9" xfId="0" applyNumberFormat="1" applyFont="1" applyFill="1" applyBorder="1" applyAlignment="1">
      <alignment horizontal="center" vertical="center" wrapText="1"/>
    </xf>
    <xf numFmtId="3" fontId="48" fillId="0" borderId="11"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48" fillId="6" borderId="0" xfId="0" applyFont="1" applyFill="1" applyBorder="1" applyAlignment="1">
      <alignment vertical="center" wrapText="1"/>
    </xf>
    <xf numFmtId="0" fontId="48" fillId="6" borderId="0" xfId="0" applyFont="1" applyFill="1" applyBorder="1" applyAlignment="1">
      <alignment horizontal="center" vertical="center" wrapText="1"/>
    </xf>
    <xf numFmtId="0" fontId="48" fillId="0" borderId="0" xfId="0" applyFont="1" applyBorder="1" applyAlignment="1">
      <alignment horizontal="center" vertical="center"/>
    </xf>
    <xf numFmtId="0" fontId="48" fillId="0" borderId="7" xfId="0" applyFont="1" applyBorder="1" applyAlignment="1">
      <alignment horizontal="center" vertical="center"/>
    </xf>
    <xf numFmtId="0" fontId="48" fillId="6" borderId="15" xfId="0" applyFont="1" applyFill="1" applyBorder="1" applyAlignment="1">
      <alignment horizontal="center" vertical="center" wrapText="1"/>
    </xf>
    <xf numFmtId="0" fontId="48" fillId="6" borderId="15" xfId="0" applyFont="1" applyFill="1" applyBorder="1" applyAlignment="1">
      <alignment vertical="center" wrapText="1"/>
    </xf>
    <xf numFmtId="3" fontId="48" fillId="6" borderId="15" xfId="0" applyNumberFormat="1" applyFont="1" applyFill="1" applyBorder="1" applyAlignment="1">
      <alignment vertical="center" wrapText="1"/>
    </xf>
    <xf numFmtId="0" fontId="48" fillId="6" borderId="9" xfId="0" applyFont="1" applyFill="1" applyBorder="1" applyAlignment="1">
      <alignment horizontal="center" vertical="center" wrapText="1"/>
    </xf>
    <xf numFmtId="0" fontId="48" fillId="6" borderId="17" xfId="0" applyFont="1" applyFill="1" applyBorder="1" applyAlignment="1">
      <alignment horizontal="center" vertical="center" wrapText="1"/>
    </xf>
    <xf numFmtId="0" fontId="50" fillId="6" borderId="17" xfId="0" applyFont="1" applyFill="1" applyBorder="1" applyAlignment="1">
      <alignment vertical="center" wrapText="1"/>
    </xf>
    <xf numFmtId="0" fontId="62" fillId="7" borderId="12" xfId="0" applyFont="1" applyFill="1" applyBorder="1" applyAlignment="1">
      <alignment vertical="center"/>
    </xf>
    <xf numFmtId="0" fontId="50" fillId="7" borderId="12" xfId="0" applyFont="1" applyFill="1" applyBorder="1" applyAlignment="1">
      <alignment vertical="center"/>
    </xf>
    <xf numFmtId="9" fontId="50" fillId="7" borderId="12" xfId="7" applyFont="1" applyFill="1" applyBorder="1" applyAlignment="1">
      <alignment vertical="center"/>
    </xf>
    <xf numFmtId="0" fontId="15" fillId="0" borderId="0" xfId="0" applyFont="1" applyAlignment="1"/>
    <xf numFmtId="167" fontId="48" fillId="0" borderId="9" xfId="31" applyNumberFormat="1" applyFont="1" applyBorder="1" applyAlignment="1">
      <alignment vertical="center"/>
    </xf>
    <xf numFmtId="167" fontId="48" fillId="7" borderId="9" xfId="31" applyNumberFormat="1" applyFont="1" applyFill="1" applyBorder="1" applyAlignment="1">
      <alignment vertical="center" wrapText="1"/>
    </xf>
    <xf numFmtId="0" fontId="50" fillId="0" borderId="17" xfId="0" applyFont="1" applyBorder="1" applyAlignment="1">
      <alignment horizontal="center" vertical="center"/>
    </xf>
    <xf numFmtId="0" fontId="50" fillId="0" borderId="17" xfId="0" applyFont="1" applyBorder="1" applyAlignment="1">
      <alignment vertical="center" wrapText="1"/>
    </xf>
    <xf numFmtId="167" fontId="50" fillId="0" borderId="17" xfId="31" applyNumberFormat="1" applyFont="1" applyBorder="1" applyAlignment="1">
      <alignment vertical="center"/>
    </xf>
    <xf numFmtId="167" fontId="50" fillId="7" borderId="15" xfId="31" applyNumberFormat="1" applyFont="1" applyFill="1" applyBorder="1" applyAlignment="1">
      <alignment vertical="center" wrapText="1"/>
    </xf>
    <xf numFmtId="167" fontId="50" fillId="7" borderId="15" xfId="31" applyNumberFormat="1" applyFont="1" applyFill="1" applyBorder="1" applyAlignment="1">
      <alignment vertical="center"/>
    </xf>
    <xf numFmtId="167" fontId="50" fillId="7" borderId="9" xfId="31" applyNumberFormat="1" applyFont="1" applyFill="1" applyBorder="1" applyAlignment="1">
      <alignment vertical="center" wrapText="1"/>
    </xf>
    <xf numFmtId="167" fontId="50" fillId="7" borderId="9" xfId="31" quotePrefix="1" applyNumberFormat="1" applyFont="1" applyFill="1" applyBorder="1" applyAlignment="1">
      <alignment vertical="center" wrapText="1"/>
    </xf>
    <xf numFmtId="0" fontId="74" fillId="7" borderId="0" xfId="16" applyFont="1" applyFill="1" applyAlignment="1">
      <alignment vertical="center"/>
    </xf>
    <xf numFmtId="0" fontId="98" fillId="0" borderId="0" xfId="16" applyFont="1"/>
    <xf numFmtId="0" fontId="74" fillId="0" borderId="0" xfId="16" applyFont="1" applyAlignment="1">
      <alignment vertical="center"/>
    </xf>
    <xf numFmtId="166" fontId="62" fillId="0" borderId="0" xfId="16" applyNumberFormat="1" applyFont="1" applyAlignment="1">
      <alignment vertical="center"/>
    </xf>
    <xf numFmtId="0" fontId="74" fillId="0" borderId="0" xfId="16" applyFont="1" applyBorder="1" applyAlignment="1">
      <alignment vertical="center"/>
    </xf>
    <xf numFmtId="0" fontId="74" fillId="7" borderId="0" xfId="16" applyFont="1" applyFill="1" applyBorder="1" applyAlignment="1">
      <alignment vertical="center"/>
    </xf>
    <xf numFmtId="0" fontId="48" fillId="7" borderId="0" xfId="16" applyFont="1" applyFill="1" applyBorder="1" applyAlignment="1">
      <alignment vertical="center"/>
    </xf>
    <xf numFmtId="0" fontId="48" fillId="7" borderId="15" xfId="16" applyFont="1" applyFill="1" applyBorder="1" applyAlignment="1">
      <alignment vertical="center"/>
    </xf>
    <xf numFmtId="0" fontId="48" fillId="7" borderId="9" xfId="16" applyFont="1" applyFill="1" applyBorder="1" applyAlignment="1">
      <alignment vertical="center"/>
    </xf>
    <xf numFmtId="165" fontId="48" fillId="7" borderId="9" xfId="19" applyNumberFormat="1" applyFont="1" applyFill="1" applyBorder="1" applyAlignment="1">
      <alignment horizontal="right" vertical="center"/>
    </xf>
    <xf numFmtId="0" fontId="48" fillId="7" borderId="10" xfId="16" applyFont="1" applyFill="1" applyBorder="1" applyAlignment="1">
      <alignment vertical="center"/>
    </xf>
    <xf numFmtId="3" fontId="48" fillId="7" borderId="15" xfId="16" applyNumberFormat="1" applyFont="1" applyFill="1" applyBorder="1" applyAlignment="1">
      <alignment horizontal="right" vertical="center"/>
    </xf>
    <xf numFmtId="3" fontId="48" fillId="7" borderId="9" xfId="16" applyNumberFormat="1" applyFont="1" applyFill="1" applyBorder="1" applyAlignment="1">
      <alignment horizontal="right" vertical="center"/>
    </xf>
    <xf numFmtId="0" fontId="50" fillId="7" borderId="17" xfId="16" applyFont="1" applyFill="1" applyBorder="1" applyAlignment="1">
      <alignment vertical="center"/>
    </xf>
    <xf numFmtId="0" fontId="48" fillId="7" borderId="17" xfId="16" applyFont="1" applyFill="1" applyBorder="1" applyAlignment="1">
      <alignment vertical="center"/>
    </xf>
    <xf numFmtId="14" fontId="62" fillId="7" borderId="14" xfId="16" quotePrefix="1" applyNumberFormat="1" applyFont="1" applyFill="1" applyBorder="1" applyAlignment="1">
      <alignment horizontal="right" vertical="center"/>
    </xf>
    <xf numFmtId="3" fontId="50" fillId="7" borderId="17" xfId="16" applyNumberFormat="1" applyFont="1" applyFill="1" applyBorder="1" applyAlignment="1">
      <alignment horizontal="right" vertical="center"/>
    </xf>
    <xf numFmtId="165" fontId="50" fillId="7" borderId="15" xfId="19" applyNumberFormat="1" applyFont="1" applyFill="1" applyBorder="1" applyAlignment="1">
      <alignment horizontal="right" vertical="center"/>
    </xf>
    <xf numFmtId="165" fontId="50" fillId="7" borderId="9" xfId="19" applyNumberFormat="1" applyFont="1" applyFill="1" applyBorder="1" applyAlignment="1">
      <alignment horizontal="right" vertical="center" wrapText="1"/>
    </xf>
    <xf numFmtId="165" fontId="50" fillId="7" borderId="9" xfId="19" applyNumberFormat="1" applyFont="1" applyFill="1" applyBorder="1" applyAlignment="1">
      <alignment horizontal="right" vertical="center"/>
    </xf>
    <xf numFmtId="165" fontId="50" fillId="7" borderId="10" xfId="20" applyNumberFormat="1" applyFont="1" applyFill="1" applyBorder="1" applyAlignment="1">
      <alignment horizontal="right" vertical="center"/>
    </xf>
    <xf numFmtId="0" fontId="99" fillId="7" borderId="0" xfId="6" applyFont="1" applyFill="1" applyBorder="1" applyAlignment="1">
      <alignment horizontal="center" vertical="center" wrapText="1"/>
    </xf>
    <xf numFmtId="0" fontId="62" fillId="7" borderId="0" xfId="16" applyFont="1" applyFill="1" applyBorder="1" applyAlignment="1">
      <alignment vertical="center"/>
    </xf>
    <xf numFmtId="3" fontId="62" fillId="7" borderId="0" xfId="16" quotePrefix="1" applyNumberFormat="1" applyFont="1" applyFill="1" applyBorder="1" applyAlignment="1">
      <alignment horizontal="right" vertical="center"/>
    </xf>
    <xf numFmtId="3" fontId="74" fillId="7" borderId="0" xfId="16" applyNumberFormat="1" applyFont="1" applyFill="1" applyBorder="1" applyAlignment="1">
      <alignment vertical="center"/>
    </xf>
    <xf numFmtId="0" fontId="74" fillId="7" borderId="0" xfId="16" applyFont="1" applyFill="1" applyBorder="1"/>
    <xf numFmtId="3" fontId="74" fillId="7" borderId="0" xfId="16" applyNumberFormat="1" applyFont="1" applyFill="1" applyBorder="1"/>
    <xf numFmtId="164" fontId="8" fillId="7" borderId="0" xfId="16" applyNumberFormat="1" applyFont="1" applyFill="1" applyBorder="1" applyAlignment="1">
      <alignment horizontal="left" vertical="center"/>
    </xf>
    <xf numFmtId="0" fontId="8" fillId="7" borderId="0" xfId="16" applyFont="1" applyFill="1" applyBorder="1"/>
    <xf numFmtId="164" fontId="48" fillId="7" borderId="0" xfId="16" applyNumberFormat="1" applyFont="1" applyFill="1" applyBorder="1" applyAlignment="1">
      <alignment horizontal="right" vertical="center"/>
    </xf>
    <xf numFmtId="0" fontId="56" fillId="7" borderId="0" xfId="16" applyFont="1" applyFill="1" applyBorder="1" applyAlignment="1">
      <alignment horizontal="left" wrapText="1"/>
    </xf>
    <xf numFmtId="0" fontId="8" fillId="7" borderId="0" xfId="16" applyFont="1" applyFill="1" applyBorder="1" applyAlignment="1">
      <alignment horizontal="left" vertical="center" wrapText="1"/>
    </xf>
    <xf numFmtId="0" fontId="55" fillId="7" borderId="0" xfId="16" applyFont="1" applyFill="1" applyBorder="1"/>
    <xf numFmtId="3" fontId="62" fillId="7" borderId="7" xfId="16" quotePrefix="1" applyNumberFormat="1" applyFont="1" applyFill="1" applyBorder="1" applyAlignment="1">
      <alignment horizontal="right" vertical="center"/>
    </xf>
    <xf numFmtId="0" fontId="48" fillId="7" borderId="0" xfId="16" applyFont="1" applyFill="1" applyBorder="1" applyAlignment="1">
      <alignment horizontal="left" vertical="center"/>
    </xf>
    <xf numFmtId="168" fontId="48" fillId="7" borderId="0" xfId="31" applyNumberFormat="1" applyFont="1" applyFill="1" applyBorder="1" applyAlignment="1">
      <alignment vertical="center"/>
    </xf>
    <xf numFmtId="168" fontId="50" fillId="7" borderId="12" xfId="31" applyNumberFormat="1" applyFont="1" applyFill="1" applyBorder="1" applyAlignment="1">
      <alignment vertical="center"/>
    </xf>
    <xf numFmtId="0" fontId="48" fillId="7" borderId="8" xfId="16" applyFont="1" applyFill="1" applyBorder="1" applyAlignment="1">
      <alignment horizontal="left" vertical="center"/>
    </xf>
    <xf numFmtId="0" fontId="48" fillId="7" borderId="8" xfId="16" applyFont="1" applyFill="1" applyBorder="1" applyAlignment="1">
      <alignment vertical="center"/>
    </xf>
    <xf numFmtId="168" fontId="48" fillId="7" borderId="8" xfId="31" applyNumberFormat="1" applyFont="1" applyFill="1" applyBorder="1" applyAlignment="1">
      <alignment vertical="center"/>
    </xf>
    <xf numFmtId="0" fontId="48" fillId="7" borderId="9" xfId="16" applyFont="1" applyFill="1" applyBorder="1" applyAlignment="1">
      <alignment horizontal="left" vertical="center"/>
    </xf>
    <xf numFmtId="168" fontId="48" fillId="7" borderId="9" xfId="31" applyNumberFormat="1" applyFont="1" applyFill="1" applyBorder="1" applyAlignment="1">
      <alignment vertical="center"/>
    </xf>
    <xf numFmtId="0" fontId="48" fillId="7" borderId="17" xfId="16" applyFont="1" applyFill="1" applyBorder="1" applyAlignment="1">
      <alignment horizontal="left" vertical="center"/>
    </xf>
    <xf numFmtId="168" fontId="48" fillId="7" borderId="17" xfId="31" applyNumberFormat="1" applyFont="1" applyFill="1" applyBorder="1" applyAlignment="1">
      <alignment vertical="center"/>
    </xf>
    <xf numFmtId="0" fontId="48" fillId="7" borderId="15" xfId="16" applyFont="1" applyFill="1" applyBorder="1" applyAlignment="1">
      <alignment horizontal="left" vertical="center"/>
    </xf>
    <xf numFmtId="168" fontId="48" fillId="7" borderId="15" xfId="31" applyNumberFormat="1" applyFont="1" applyFill="1" applyBorder="1" applyAlignment="1">
      <alignment vertical="center"/>
    </xf>
    <xf numFmtId="0" fontId="48" fillId="7" borderId="9" xfId="16" applyFont="1" applyFill="1" applyBorder="1" applyAlignment="1">
      <alignment horizontal="left" vertical="center" wrapText="1"/>
    </xf>
    <xf numFmtId="0" fontId="48" fillId="7" borderId="17" xfId="16" applyFont="1" applyFill="1" applyBorder="1" applyAlignment="1">
      <alignment horizontal="left" vertical="center" wrapText="1"/>
    </xf>
    <xf numFmtId="0" fontId="50" fillId="7" borderId="0" xfId="16" applyFont="1" applyFill="1" applyBorder="1" applyAlignment="1">
      <alignment horizontal="right" vertical="top"/>
    </xf>
    <xf numFmtId="0" fontId="50" fillId="7" borderId="0" xfId="16" applyFont="1" applyFill="1" applyBorder="1" applyAlignment="1">
      <alignment horizontal="right" wrapText="1"/>
    </xf>
    <xf numFmtId="0" fontId="48" fillId="7" borderId="0" xfId="16" applyFont="1" applyFill="1" applyBorder="1" applyAlignment="1">
      <alignment horizontal="right"/>
    </xf>
    <xf numFmtId="0" fontId="100" fillId="7" borderId="0" xfId="16" applyFont="1" applyFill="1" applyBorder="1" applyAlignment="1">
      <alignment vertical="center" wrapText="1"/>
    </xf>
    <xf numFmtId="0" fontId="101" fillId="7" borderId="0" xfId="16" applyFont="1" applyFill="1" applyBorder="1" applyAlignment="1">
      <alignment horizontal="right" vertical="center"/>
    </xf>
    <xf numFmtId="0" fontId="48" fillId="7" borderId="0" xfId="16" applyFont="1" applyFill="1" applyBorder="1"/>
    <xf numFmtId="0" fontId="82" fillId="7" borderId="0" xfId="16" applyFont="1" applyFill="1" applyBorder="1" applyAlignment="1">
      <alignment horizontal="left" wrapText="1"/>
    </xf>
    <xf numFmtId="3" fontId="74" fillId="0" borderId="0" xfId="28" applyNumberFormat="1" applyFont="1" applyFill="1" applyBorder="1" applyAlignment="1">
      <alignment horizontal="center" vertical="center" wrapText="1"/>
    </xf>
    <xf numFmtId="3" fontId="74" fillId="7" borderId="0" xfId="28" applyNumberFormat="1" applyFont="1" applyFill="1" applyBorder="1" applyAlignment="1">
      <alignment horizontal="center" vertical="center" wrapText="1"/>
    </xf>
    <xf numFmtId="0" fontId="50" fillId="7" borderId="12" xfId="16" applyFont="1" applyFill="1" applyBorder="1" applyAlignment="1">
      <alignment horizontal="left" vertical="center" wrapText="1"/>
    </xf>
    <xf numFmtId="0" fontId="62" fillId="9" borderId="12" xfId="32" applyFont="1" applyFill="1" applyBorder="1" applyAlignment="1">
      <alignment horizontal="left" vertical="center" wrapText="1"/>
    </xf>
    <xf numFmtId="0" fontId="62" fillId="7" borderId="12" xfId="32" applyFont="1" applyFill="1" applyBorder="1" applyAlignment="1">
      <alignment horizontal="left" vertical="center"/>
    </xf>
    <xf numFmtId="0" fontId="62" fillId="7" borderId="12" xfId="16" applyFont="1" applyFill="1" applyBorder="1" applyAlignment="1">
      <alignment horizontal="left" vertical="center"/>
    </xf>
    <xf numFmtId="0" fontId="50" fillId="7" borderId="0" xfId="16" applyFont="1" applyFill="1" applyBorder="1" applyAlignment="1">
      <alignment horizontal="left" wrapText="1"/>
    </xf>
    <xf numFmtId="3" fontId="48" fillId="0" borderId="0" xfId="28" applyNumberFormat="1" applyFont="1" applyFill="1" applyBorder="1" applyAlignment="1">
      <alignment horizontal="center" vertical="center" wrapText="1"/>
    </xf>
    <xf numFmtId="0" fontId="48" fillId="7" borderId="15" xfId="16" applyFont="1" applyFill="1" applyBorder="1" applyAlignment="1">
      <alignment vertical="center" wrapText="1"/>
    </xf>
    <xf numFmtId="3" fontId="48" fillId="9" borderId="15" xfId="32" applyNumberFormat="1" applyFont="1" applyFill="1" applyBorder="1" applyAlignment="1">
      <alignment vertical="center" wrapText="1"/>
    </xf>
    <xf numFmtId="3" fontId="48" fillId="7" borderId="15" xfId="32" applyNumberFormat="1" applyFont="1" applyFill="1" applyBorder="1" applyAlignment="1">
      <alignment horizontal="right" vertical="center"/>
    </xf>
    <xf numFmtId="0" fontId="48" fillId="7" borderId="9" xfId="16" applyFont="1" applyFill="1" applyBorder="1" applyAlignment="1">
      <alignment vertical="center" wrapText="1"/>
    </xf>
    <xf numFmtId="3" fontId="48" fillId="9" borderId="9" xfId="32" applyNumberFormat="1" applyFont="1" applyFill="1" applyBorder="1" applyAlignment="1">
      <alignment vertical="center" wrapText="1"/>
    </xf>
    <xf numFmtId="3" fontId="48" fillId="7" borderId="9" xfId="32" applyNumberFormat="1" applyFont="1" applyFill="1" applyBorder="1" applyAlignment="1">
      <alignment horizontal="right" vertical="center"/>
    </xf>
    <xf numFmtId="0" fontId="48" fillId="7" borderId="17" xfId="16" applyFont="1" applyFill="1" applyBorder="1" applyAlignment="1">
      <alignment vertical="center" wrapText="1"/>
    </xf>
    <xf numFmtId="3" fontId="48" fillId="9" borderId="17" xfId="32" applyNumberFormat="1" applyFont="1" applyFill="1" applyBorder="1" applyAlignment="1">
      <alignment vertical="center" wrapText="1"/>
    </xf>
    <xf numFmtId="3" fontId="48" fillId="7" borderId="17" xfId="32" applyNumberFormat="1" applyFont="1" applyFill="1" applyBorder="1" applyAlignment="1">
      <alignment horizontal="right" vertical="center"/>
    </xf>
    <xf numFmtId="165" fontId="48" fillId="9" borderId="15" xfId="20" applyNumberFormat="1" applyFont="1" applyFill="1" applyBorder="1" applyAlignment="1">
      <alignment vertical="center" wrapText="1"/>
    </xf>
    <xf numFmtId="165" fontId="48" fillId="7" borderId="15" xfId="32" applyNumberFormat="1" applyFont="1" applyFill="1" applyBorder="1" applyAlignment="1">
      <alignment horizontal="right" vertical="center"/>
    </xf>
    <xf numFmtId="165" fontId="48" fillId="9" borderId="9" xfId="20" applyNumberFormat="1" applyFont="1" applyFill="1" applyBorder="1" applyAlignment="1">
      <alignment vertical="center" wrapText="1"/>
    </xf>
    <xf numFmtId="165" fontId="48" fillId="7" borderId="9" xfId="32" applyNumberFormat="1" applyFont="1" applyFill="1" applyBorder="1" applyAlignment="1">
      <alignment horizontal="right" vertical="center"/>
    </xf>
    <xf numFmtId="165" fontId="48" fillId="9" borderId="17" xfId="20" applyNumberFormat="1" applyFont="1" applyFill="1" applyBorder="1" applyAlignment="1">
      <alignment vertical="center" wrapText="1"/>
    </xf>
    <xf numFmtId="165" fontId="48" fillId="7" borderId="17" xfId="32" applyNumberFormat="1" applyFont="1" applyFill="1" applyBorder="1" applyAlignment="1">
      <alignment horizontal="right" vertical="center"/>
    </xf>
    <xf numFmtId="3" fontId="48" fillId="9" borderId="15" xfId="32" applyNumberFormat="1" applyFont="1" applyFill="1" applyBorder="1" applyAlignment="1">
      <alignment horizontal="right" vertical="center"/>
    </xf>
    <xf numFmtId="10" fontId="48" fillId="9" borderId="9" xfId="20" applyNumberFormat="1" applyFont="1" applyFill="1" applyBorder="1" applyAlignment="1">
      <alignment horizontal="right" vertical="center"/>
    </xf>
    <xf numFmtId="10" fontId="48" fillId="7" borderId="9" xfId="20" applyNumberFormat="1" applyFont="1" applyFill="1" applyBorder="1" applyAlignment="1">
      <alignment horizontal="right" vertical="center"/>
    </xf>
    <xf numFmtId="0" fontId="48" fillId="7" borderId="10" xfId="16" applyFont="1" applyFill="1" applyBorder="1" applyAlignment="1">
      <alignment horizontal="left" vertical="center"/>
    </xf>
    <xf numFmtId="0" fontId="48" fillId="7" borderId="10" xfId="16" applyFont="1" applyFill="1" applyBorder="1" applyAlignment="1">
      <alignment horizontal="left" vertical="center" wrapText="1"/>
    </xf>
    <xf numFmtId="10" fontId="48" fillId="0" borderId="10" xfId="32" applyNumberFormat="1" applyFont="1" applyBorder="1" applyAlignment="1">
      <alignment horizontal="right" vertical="center"/>
    </xf>
    <xf numFmtId="10" fontId="48" fillId="7" borderId="10" xfId="32" applyNumberFormat="1" applyFont="1" applyFill="1" applyBorder="1" applyAlignment="1">
      <alignment horizontal="right" vertical="center"/>
    </xf>
    <xf numFmtId="0" fontId="74" fillId="0" borderId="8" xfId="0" applyFont="1" applyBorder="1" applyAlignment="1">
      <alignment horizontal="center" vertical="center" wrapText="1"/>
    </xf>
    <xf numFmtId="3" fontId="74" fillId="0" borderId="8" xfId="0" applyNumberFormat="1" applyFont="1" applyBorder="1" applyAlignment="1">
      <alignment horizontal="center" vertical="center" wrapText="1"/>
    </xf>
    <xf numFmtId="0" fontId="74" fillId="0" borderId="11" xfId="0" applyFont="1" applyBorder="1" applyAlignment="1">
      <alignment horizontal="center" vertical="center" wrapText="1"/>
    </xf>
    <xf numFmtId="3" fontId="74" fillId="0" borderId="11" xfId="0" applyNumberFormat="1" applyFont="1" applyBorder="1" applyAlignment="1">
      <alignment horizontal="center" vertical="center" wrapText="1"/>
    </xf>
    <xf numFmtId="0" fontId="74" fillId="7" borderId="12" xfId="0" applyFont="1" applyFill="1" applyBorder="1" applyAlignment="1">
      <alignment horizontal="center" vertical="center" wrapText="1"/>
    </xf>
    <xf numFmtId="10" fontId="62" fillId="0" borderId="12" xfId="0" applyNumberFormat="1" applyFont="1" applyBorder="1" applyAlignment="1">
      <alignment horizontal="center" vertical="center" wrapText="1"/>
    </xf>
    <xf numFmtId="0" fontId="74" fillId="0" borderId="17" xfId="0" applyFont="1" applyBorder="1" applyAlignment="1">
      <alignment horizontal="center" vertical="center" wrapText="1"/>
    </xf>
    <xf numFmtId="3" fontId="74" fillId="0" borderId="17" xfId="0" applyNumberFormat="1" applyFont="1" applyBorder="1" applyAlignment="1">
      <alignment horizontal="center" vertical="center" wrapText="1"/>
    </xf>
    <xf numFmtId="0" fontId="48" fillId="0" borderId="9" xfId="0" applyFont="1" applyBorder="1" applyAlignment="1">
      <alignment horizontal="left" vertical="center" wrapText="1" indent="3"/>
    </xf>
    <xf numFmtId="0" fontId="50" fillId="0" borderId="9" xfId="0" applyFont="1" applyBorder="1" applyAlignment="1">
      <alignment vertical="center" wrapText="1"/>
    </xf>
    <xf numFmtId="0" fontId="48" fillId="0" borderId="17" xfId="0" applyFont="1" applyBorder="1" applyAlignment="1">
      <alignment horizontal="center" vertical="center"/>
    </xf>
    <xf numFmtId="0" fontId="48" fillId="0" borderId="17" xfId="0" applyFont="1" applyBorder="1" applyAlignment="1">
      <alignment horizontal="left" vertical="center" wrapText="1" indent="3"/>
    </xf>
    <xf numFmtId="0" fontId="37" fillId="7" borderId="0" xfId="0" applyFont="1" applyFill="1"/>
    <xf numFmtId="0" fontId="15" fillId="7" borderId="0" xfId="0" applyFont="1" applyFill="1"/>
    <xf numFmtId="3" fontId="48" fillId="7" borderId="0" xfId="0" applyNumberFormat="1" applyFont="1" applyFill="1" applyBorder="1" applyAlignment="1">
      <alignment horizontal="center" vertical="center" wrapText="1"/>
    </xf>
    <xf numFmtId="0" fontId="50" fillId="0" borderId="7" xfId="0" applyFont="1" applyBorder="1" applyAlignment="1">
      <alignment vertical="center"/>
    </xf>
    <xf numFmtId="9" fontId="50" fillId="0" borderId="7" xfId="7" applyFont="1" applyFill="1" applyBorder="1" applyAlignment="1">
      <alignment vertical="center"/>
    </xf>
    <xf numFmtId="0" fontId="48" fillId="0" borderId="0" xfId="0" applyFont="1" applyBorder="1" applyAlignment="1">
      <alignment horizontal="center" vertical="center" wrapText="1"/>
    </xf>
    <xf numFmtId="0" fontId="74" fillId="0" borderId="0" xfId="0" applyFont="1" applyBorder="1" applyAlignment="1">
      <alignment vertical="center" wrapText="1"/>
    </xf>
    <xf numFmtId="0" fontId="62" fillId="0" borderId="0" xfId="0" applyFont="1" applyBorder="1" applyAlignment="1">
      <alignment horizontal="center" vertical="center" wrapText="1"/>
    </xf>
    <xf numFmtId="0" fontId="74" fillId="0" borderId="0" xfId="0" applyFont="1" applyBorder="1"/>
    <xf numFmtId="0" fontId="50" fillId="0" borderId="12" xfId="0" applyFont="1" applyBorder="1" applyAlignment="1">
      <alignment vertical="center" wrapText="1"/>
    </xf>
    <xf numFmtId="0" fontId="48" fillId="0" borderId="15" xfId="0" applyFont="1" applyBorder="1" applyAlignment="1">
      <alignment vertical="center" wrapText="1"/>
    </xf>
    <xf numFmtId="0" fontId="74" fillId="7" borderId="0" xfId="0" applyFont="1" applyFill="1" applyBorder="1" applyAlignment="1">
      <alignment vertical="center" wrapText="1"/>
    </xf>
    <xf numFmtId="0" fontId="74" fillId="0" borderId="0" xfId="0" applyFont="1" applyBorder="1" applyAlignment="1">
      <alignment horizontal="center"/>
    </xf>
    <xf numFmtId="0" fontId="74" fillId="0" borderId="0" xfId="0" applyFont="1" applyBorder="1" applyAlignment="1">
      <alignment vertical="center"/>
    </xf>
    <xf numFmtId="0" fontId="62" fillId="0" borderId="0" xfId="0" applyFont="1" applyBorder="1" applyAlignment="1">
      <alignment horizontal="center" vertical="center"/>
    </xf>
    <xf numFmtId="0" fontId="74" fillId="0" borderId="0" xfId="0" applyFont="1" applyBorder="1" applyAlignment="1">
      <alignment vertical="center"/>
    </xf>
    <xf numFmtId="165" fontId="48" fillId="0" borderId="8" xfId="7" applyNumberFormat="1" applyFont="1" applyBorder="1" applyAlignment="1">
      <alignment horizontal="right" vertical="center" wrapText="1"/>
    </xf>
    <xf numFmtId="165" fontId="48" fillId="0" borderId="9" xfId="7" applyNumberFormat="1" applyFont="1" applyBorder="1" applyAlignment="1">
      <alignment horizontal="right" vertical="center" wrapText="1"/>
    </xf>
    <xf numFmtId="3" fontId="62" fillId="0" borderId="21" xfId="0" applyNumberFormat="1" applyFont="1" applyBorder="1" applyAlignment="1">
      <alignment horizontal="center" vertical="center" wrapText="1"/>
    </xf>
    <xf numFmtId="3" fontId="50" fillId="0" borderId="0" xfId="0" applyNumberFormat="1" applyFont="1" applyBorder="1" applyAlignment="1">
      <alignment horizontal="center" vertical="center" wrapText="1"/>
    </xf>
    <xf numFmtId="9" fontId="81" fillId="0" borderId="0" xfId="7" applyFont="1" applyFill="1" applyBorder="1" applyAlignment="1">
      <alignment horizontal="center" vertical="center" wrapText="1"/>
    </xf>
    <xf numFmtId="3" fontId="50" fillId="7" borderId="0" xfId="0" applyNumberFormat="1" applyFont="1" applyFill="1" applyAlignment="1">
      <alignment vertical="center" wrapText="1"/>
    </xf>
    <xf numFmtId="0" fontId="50" fillId="0" borderId="0" xfId="0" applyFont="1"/>
    <xf numFmtId="3" fontId="30" fillId="0" borderId="8" xfId="0" applyNumberFormat="1" applyFont="1" applyBorder="1" applyAlignment="1">
      <alignment horizontal="right" vertical="center" wrapText="1"/>
    </xf>
    <xf numFmtId="3" fontId="30" fillId="0" borderId="9" xfId="0" applyNumberFormat="1" applyFont="1" applyBorder="1" applyAlignment="1">
      <alignment horizontal="right" vertical="center" wrapText="1"/>
    </xf>
    <xf numFmtId="3" fontId="96" fillId="0" borderId="9" xfId="0" applyNumberFormat="1" applyFont="1" applyBorder="1" applyAlignment="1">
      <alignment horizontal="right" vertical="center" wrapText="1"/>
    </xf>
    <xf numFmtId="3" fontId="96" fillId="0" borderId="9" xfId="0" applyNumberFormat="1" applyFont="1" applyBorder="1" applyAlignment="1">
      <alignment horizontal="right" vertical="center"/>
    </xf>
    <xf numFmtId="3" fontId="96" fillId="0" borderId="10" xfId="0" applyNumberFormat="1" applyFont="1" applyBorder="1" applyAlignment="1">
      <alignment horizontal="right" vertical="center" wrapText="1"/>
    </xf>
    <xf numFmtId="3" fontId="96" fillId="0" borderId="10" xfId="0" applyNumberFormat="1" applyFont="1" applyBorder="1" applyAlignment="1">
      <alignment horizontal="right" vertical="center"/>
    </xf>
    <xf numFmtId="0" fontId="74" fillId="0" borderId="0" xfId="0" applyFont="1" applyBorder="1" applyAlignment="1">
      <alignment wrapText="1"/>
    </xf>
    <xf numFmtId="0" fontId="50" fillId="0" borderId="15" xfId="0" applyFont="1" applyBorder="1" applyAlignment="1">
      <alignment horizontal="justify" vertical="center" wrapText="1"/>
    </xf>
    <xf numFmtId="0" fontId="48" fillId="0" borderId="12" xfId="0" applyFont="1" applyBorder="1" applyAlignment="1">
      <alignment horizontal="center" vertical="center" wrapText="1"/>
    </xf>
    <xf numFmtId="3" fontId="50" fillId="0" borderId="12" xfId="0" applyNumberFormat="1" applyFont="1" applyBorder="1" applyAlignment="1">
      <alignment vertical="center"/>
    </xf>
    <xf numFmtId="0" fontId="48" fillId="6" borderId="0" xfId="0" applyFont="1" applyFill="1" applyBorder="1" applyAlignment="1">
      <alignment horizontal="right" vertical="center" wrapText="1"/>
    </xf>
    <xf numFmtId="0" fontId="36" fillId="7" borderId="0" xfId="0" applyFont="1" applyFill="1" applyAlignment="1">
      <alignment horizontal="center" vertical="center" wrapText="1"/>
    </xf>
    <xf numFmtId="0" fontId="59" fillId="7" borderId="0" xfId="0" applyFont="1" applyFill="1" applyBorder="1"/>
    <xf numFmtId="0" fontId="15" fillId="7" borderId="0" xfId="0" applyFont="1" applyFill="1" applyBorder="1"/>
    <xf numFmtId="0" fontId="67" fillId="7" borderId="0" xfId="6" applyFont="1" applyFill="1" applyBorder="1" applyAlignment="1">
      <alignment horizontal="center" vertical="center" wrapText="1"/>
    </xf>
    <xf numFmtId="3" fontId="20" fillId="0" borderId="0" xfId="0" applyNumberFormat="1" applyFont="1"/>
    <xf numFmtId="0" fontId="48" fillId="7" borderId="9" xfId="0" applyFont="1" applyFill="1" applyBorder="1" applyAlignment="1">
      <alignment horizontal="left" vertical="center" wrapText="1" indent="2"/>
    </xf>
    <xf numFmtId="0" fontId="62" fillId="0" borderId="26" xfId="0" applyFont="1" applyBorder="1" applyAlignment="1">
      <alignment horizontal="center"/>
    </xf>
    <xf numFmtId="0" fontId="62" fillId="0" borderId="30" xfId="0" applyFont="1" applyBorder="1" applyAlignment="1">
      <alignment horizontal="center"/>
    </xf>
    <xf numFmtId="0" fontId="62" fillId="0" borderId="30" xfId="0" applyFont="1" applyBorder="1" applyAlignment="1">
      <alignment horizontal="center" vertical="center"/>
    </xf>
    <xf numFmtId="0" fontId="82" fillId="0" borderId="26" xfId="0" applyFont="1" applyBorder="1" applyAlignment="1">
      <alignment horizontal="center" vertical="center" wrapText="1"/>
    </xf>
    <xf numFmtId="0" fontId="82" fillId="0" borderId="30" xfId="0" applyFont="1" applyBorder="1" applyAlignment="1">
      <alignment horizontal="center" vertical="center" wrapText="1"/>
    </xf>
    <xf numFmtId="9" fontId="82" fillId="0" borderId="30" xfId="7" applyFont="1" applyFill="1" applyBorder="1" applyAlignment="1">
      <alignment horizontal="center" vertical="center" wrapText="1"/>
    </xf>
    <xf numFmtId="9" fontId="82" fillId="0" borderId="27" xfId="7" applyFont="1" applyFill="1" applyBorder="1" applyAlignment="1">
      <alignment horizontal="center" vertical="center" wrapText="1"/>
    </xf>
    <xf numFmtId="0" fontId="62" fillId="0" borderId="26" xfId="0" applyFont="1" applyBorder="1" applyAlignment="1">
      <alignment horizontal="center" vertical="center" wrapText="1"/>
    </xf>
    <xf numFmtId="0" fontId="62" fillId="0" borderId="30" xfId="0" applyFont="1" applyBorder="1" applyAlignment="1">
      <alignment horizontal="center" vertical="center" wrapText="1"/>
    </xf>
    <xf numFmtId="9" fontId="62" fillId="0" borderId="30" xfId="7" applyFont="1" applyFill="1" applyBorder="1" applyAlignment="1">
      <alignment horizontal="center" vertical="center" wrapText="1"/>
    </xf>
    <xf numFmtId="9" fontId="62" fillId="0" borderId="27" xfId="7" applyFont="1" applyFill="1" applyBorder="1" applyAlignment="1">
      <alignment horizontal="center" vertical="center" wrapText="1"/>
    </xf>
    <xf numFmtId="3" fontId="30" fillId="5" borderId="9" xfId="0" applyNumberFormat="1" applyFont="1" applyFill="1" applyBorder="1" applyAlignment="1">
      <alignment horizontal="right" vertical="center" wrapText="1"/>
    </xf>
    <xf numFmtId="3" fontId="96" fillId="5" borderId="9" xfId="0" applyNumberFormat="1" applyFont="1" applyFill="1" applyBorder="1" applyAlignment="1">
      <alignment horizontal="right" vertical="center"/>
    </xf>
    <xf numFmtId="0" fontId="62" fillId="0" borderId="19" xfId="0" applyFont="1" applyBorder="1" applyAlignment="1">
      <alignment horizontal="center"/>
    </xf>
    <xf numFmtId="0" fontId="62" fillId="0" borderId="22" xfId="0" applyFont="1" applyBorder="1" applyAlignment="1">
      <alignment horizontal="center"/>
    </xf>
    <xf numFmtId="0" fontId="62" fillId="0" borderId="24" xfId="0" applyFont="1" applyBorder="1" applyAlignment="1">
      <alignment horizontal="center" vertical="center"/>
    </xf>
    <xf numFmtId="0" fontId="62" fillId="0" borderId="29" xfId="0" applyFont="1" applyBorder="1" applyAlignment="1">
      <alignment horizontal="center" vertical="center"/>
    </xf>
    <xf numFmtId="49" fontId="48" fillId="5" borderId="15" xfId="0" applyNumberFormat="1" applyFont="1" applyFill="1" applyBorder="1" applyAlignment="1">
      <alignment vertical="center" wrapText="1"/>
    </xf>
    <xf numFmtId="0" fontId="82" fillId="0" borderId="0" xfId="0" applyFont="1" applyAlignment="1">
      <alignment vertical="center"/>
    </xf>
    <xf numFmtId="0" fontId="74" fillId="0" borderId="7" xfId="0" applyFont="1" applyBorder="1" applyAlignment="1">
      <alignment vertical="center" wrapText="1"/>
    </xf>
    <xf numFmtId="0" fontId="62" fillId="0" borderId="5" xfId="0" applyFont="1" applyBorder="1" applyAlignment="1">
      <alignment horizontal="center" vertical="center" wrapText="1"/>
    </xf>
    <xf numFmtId="0" fontId="62" fillId="0" borderId="7" xfId="0" applyFont="1" applyBorder="1" applyAlignment="1">
      <alignment horizontal="center" vertical="center" wrapText="1"/>
    </xf>
    <xf numFmtId="0" fontId="79" fillId="0" borderId="6" xfId="6" applyFont="1" applyFill="1" applyBorder="1" applyAlignment="1">
      <alignment horizontal="center" vertical="center"/>
    </xf>
    <xf numFmtId="0" fontId="25" fillId="7" borderId="0" xfId="0" applyFont="1" applyFill="1" applyAlignment="1">
      <alignment horizontal="center" vertical="center"/>
    </xf>
    <xf numFmtId="0" fontId="25" fillId="0" borderId="0" xfId="0" applyFont="1" applyFill="1" applyAlignment="1">
      <alignment horizontal="center" vertical="center"/>
    </xf>
    <xf numFmtId="0" fontId="74" fillId="0" borderId="0" xfId="0" applyFont="1" applyAlignment="1">
      <alignment horizontal="center" vertical="center" wrapText="1"/>
    </xf>
    <xf numFmtId="49" fontId="81" fillId="0" borderId="15" xfId="0" applyNumberFormat="1" applyFont="1" applyBorder="1" applyAlignment="1">
      <alignment horizontal="center" vertical="center" wrapText="1"/>
    </xf>
    <xf numFmtId="0" fontId="81" fillId="0" borderId="15" xfId="0" applyFont="1" applyBorder="1" applyAlignment="1">
      <alignment vertical="center" wrapText="1"/>
    </xf>
    <xf numFmtId="3" fontId="81" fillId="0" borderId="15" xfId="0" applyNumberFormat="1" applyFont="1" applyBorder="1" applyAlignment="1">
      <alignment horizontal="right" vertical="center"/>
    </xf>
    <xf numFmtId="3" fontId="81" fillId="7" borderId="15" xfId="0" applyNumberFormat="1" applyFont="1" applyFill="1" applyBorder="1" applyAlignment="1">
      <alignment horizontal="right" vertical="center"/>
    </xf>
    <xf numFmtId="49" fontId="81" fillId="0" borderId="9" xfId="0" applyNumberFormat="1" applyFont="1" applyBorder="1" applyAlignment="1">
      <alignment horizontal="center" vertical="center" wrapText="1"/>
    </xf>
    <xf numFmtId="0" fontId="81" fillId="0" borderId="9" xfId="0" applyFont="1" applyBorder="1" applyAlignment="1">
      <alignment vertical="center" wrapText="1"/>
    </xf>
    <xf numFmtId="3" fontId="81" fillId="7" borderId="9" xfId="0" applyNumberFormat="1" applyFont="1" applyFill="1" applyBorder="1" applyAlignment="1">
      <alignment horizontal="right" vertical="center"/>
    </xf>
    <xf numFmtId="49" fontId="81" fillId="6" borderId="9" xfId="0" applyNumberFormat="1" applyFont="1" applyFill="1" applyBorder="1" applyAlignment="1">
      <alignment horizontal="center" vertical="center" wrapText="1"/>
    </xf>
    <xf numFmtId="0" fontId="81" fillId="6" borderId="9" xfId="0" applyFont="1" applyFill="1" applyBorder="1" applyAlignment="1">
      <alignment horizontal="left" vertical="center" wrapText="1"/>
    </xf>
    <xf numFmtId="0" fontId="81" fillId="6" borderId="9" xfId="0" applyFont="1" applyFill="1" applyBorder="1" applyAlignment="1">
      <alignment vertical="center" wrapText="1"/>
    </xf>
    <xf numFmtId="3" fontId="81" fillId="0" borderId="9" xfId="0" applyNumberFormat="1" applyFont="1" applyBorder="1" applyAlignment="1">
      <alignment horizontal="right" vertical="center"/>
    </xf>
    <xf numFmtId="3" fontId="81" fillId="5" borderId="9" xfId="0" applyNumberFormat="1" applyFont="1" applyFill="1" applyBorder="1" applyAlignment="1">
      <alignment horizontal="right" vertical="center"/>
    </xf>
    <xf numFmtId="49" fontId="81" fillId="6" borderId="11" xfId="0" applyNumberFormat="1" applyFont="1" applyFill="1" applyBorder="1" applyAlignment="1">
      <alignment horizontal="center" vertical="center" wrapText="1"/>
    </xf>
    <xf numFmtId="0" fontId="81" fillId="6" borderId="11" xfId="0" applyFont="1" applyFill="1" applyBorder="1" applyAlignment="1">
      <alignment horizontal="left" vertical="center" wrapText="1"/>
    </xf>
    <xf numFmtId="3" fontId="81" fillId="0" borderId="11" xfId="0" applyNumberFormat="1" applyFont="1" applyBorder="1" applyAlignment="1">
      <alignment horizontal="right" vertical="center"/>
    </xf>
    <xf numFmtId="3" fontId="81" fillId="5" borderId="11" xfId="0" applyNumberFormat="1" applyFont="1" applyFill="1" applyBorder="1" applyAlignment="1">
      <alignment horizontal="right" vertical="center"/>
    </xf>
    <xf numFmtId="49" fontId="82" fillId="0" borderId="12" xfId="0" applyNumberFormat="1" applyFont="1" applyBorder="1" applyAlignment="1">
      <alignment horizontal="center" vertical="center" wrapText="1"/>
    </xf>
    <xf numFmtId="0" fontId="82" fillId="0" borderId="12" xfId="0" applyFont="1" applyBorder="1" applyAlignment="1">
      <alignment vertical="center" wrapText="1"/>
    </xf>
    <xf numFmtId="3" fontId="82" fillId="0" borderId="12" xfId="0" applyNumberFormat="1" applyFont="1" applyBorder="1" applyAlignment="1">
      <alignment horizontal="right" vertical="center"/>
    </xf>
    <xf numFmtId="0" fontId="62" fillId="7" borderId="14" xfId="0" applyFont="1" applyFill="1" applyBorder="1" applyAlignment="1">
      <alignment vertical="center" wrapText="1"/>
    </xf>
    <xf numFmtId="0" fontId="62" fillId="7" borderId="0" xfId="0" applyFont="1" applyFill="1" applyAlignment="1">
      <alignment vertical="center" wrapText="1"/>
    </xf>
    <xf numFmtId="0" fontId="62" fillId="7" borderId="0" xfId="0" applyFont="1" applyFill="1" applyAlignment="1">
      <alignment horizontal="center" vertical="center" wrapText="1"/>
    </xf>
    <xf numFmtId="0" fontId="62" fillId="7" borderId="14" xfId="0" applyFont="1" applyFill="1" applyBorder="1" applyAlignment="1">
      <alignment horizontal="center" vertical="center" wrapText="1"/>
    </xf>
    <xf numFmtId="0" fontId="74" fillId="0" borderId="7" xfId="0" applyFont="1" applyBorder="1"/>
    <xf numFmtId="0" fontId="74" fillId="7" borderId="0" xfId="0" applyFont="1" applyFill="1" applyAlignment="1">
      <alignment horizontal="center" vertical="center" wrapText="1"/>
    </xf>
    <xf numFmtId="0" fontId="81" fillId="0" borderId="10" xfId="0" applyFont="1" applyBorder="1" applyAlignment="1">
      <alignment vertical="center" wrapText="1"/>
    </xf>
    <xf numFmtId="0" fontId="81" fillId="0" borderId="15" xfId="0" applyFont="1" applyBorder="1" applyAlignment="1">
      <alignment horizontal="center" vertical="center" wrapText="1"/>
    </xf>
    <xf numFmtId="0" fontId="81" fillId="0" borderId="9" xfId="0" applyFont="1" applyBorder="1" applyAlignment="1">
      <alignment horizontal="center" vertical="center" wrapText="1"/>
    </xf>
    <xf numFmtId="0" fontId="81" fillId="0" borderId="10" xfId="0" applyFont="1" applyBorder="1" applyAlignment="1">
      <alignment horizontal="center" vertical="center" wrapText="1"/>
    </xf>
    <xf numFmtId="0" fontId="81" fillId="7" borderId="0" xfId="0" applyFont="1" applyFill="1" applyAlignment="1">
      <alignment horizontal="center" vertical="center" wrapText="1"/>
    </xf>
    <xf numFmtId="0" fontId="82" fillId="7" borderId="0" xfId="0" applyFont="1" applyFill="1" applyAlignment="1">
      <alignment horizontal="center" vertical="center" wrapText="1"/>
    </xf>
    <xf numFmtId="0" fontId="82" fillId="0" borderId="0" xfId="0" applyFont="1"/>
    <xf numFmtId="0" fontId="81" fillId="0" borderId="7" xfId="0" applyFont="1" applyBorder="1" applyAlignment="1">
      <alignment horizontal="center" vertical="center" wrapText="1"/>
    </xf>
    <xf numFmtId="0" fontId="81" fillId="0" borderId="0" xfId="0" applyFont="1" applyAlignment="1">
      <alignment horizontal="center" vertical="center" wrapText="1"/>
    </xf>
    <xf numFmtId="0" fontId="82" fillId="7" borderId="4" xfId="0" applyFont="1" applyFill="1" applyBorder="1" applyAlignment="1">
      <alignment horizontal="center" vertical="center" wrapText="1"/>
    </xf>
    <xf numFmtId="0" fontId="82" fillId="0" borderId="4" xfId="0" applyFont="1" applyBorder="1" applyAlignment="1">
      <alignment horizontal="center" vertical="center" wrapText="1"/>
    </xf>
    <xf numFmtId="0" fontId="22" fillId="0" borderId="0" xfId="0" applyFont="1" applyAlignment="1">
      <alignment horizontal="center" vertical="center"/>
    </xf>
    <xf numFmtId="0" fontId="82" fillId="0" borderId="0" xfId="0" applyFont="1" applyAlignment="1">
      <alignment vertical="center" wrapText="1"/>
    </xf>
    <xf numFmtId="0" fontId="82" fillId="0" borderId="5" xfId="0" applyFont="1" applyBorder="1" applyAlignment="1">
      <alignment vertical="center"/>
    </xf>
    <xf numFmtId="0" fontId="82" fillId="0" borderId="5" xfId="0" applyFont="1" applyBorder="1" applyAlignment="1">
      <alignment vertical="center" wrapText="1"/>
    </xf>
    <xf numFmtId="0" fontId="82" fillId="7" borderId="0" xfId="0" applyFont="1" applyFill="1" applyAlignment="1">
      <alignment vertical="center" wrapText="1"/>
    </xf>
    <xf numFmtId="0" fontId="82" fillId="7" borderId="0" xfId="0" applyFont="1" applyFill="1" applyAlignment="1">
      <alignment vertical="top" wrapText="1"/>
    </xf>
    <xf numFmtId="0" fontId="82" fillId="0" borderId="7" xfId="0" applyFont="1" applyBorder="1" applyAlignment="1">
      <alignment vertical="center" wrapText="1"/>
    </xf>
    <xf numFmtId="0" fontId="82" fillId="7" borderId="7" xfId="0" applyFont="1" applyFill="1" applyBorder="1" applyAlignment="1">
      <alignment vertical="center" wrapText="1"/>
    </xf>
    <xf numFmtId="0" fontId="82" fillId="0" borderId="7" xfId="0" applyFont="1" applyBorder="1" applyAlignment="1">
      <alignment horizontal="center" vertical="center" wrapText="1"/>
    </xf>
    <xf numFmtId="0" fontId="62" fillId="0" borderId="0" xfId="0" applyFont="1" applyAlignment="1">
      <alignment vertical="center" wrapText="1"/>
    </xf>
    <xf numFmtId="0" fontId="20" fillId="0" borderId="0" xfId="0" applyFont="1" applyAlignment="1">
      <alignment vertical="center" wrapText="1"/>
    </xf>
    <xf numFmtId="0" fontId="20" fillId="7" borderId="0" xfId="0" applyFont="1" applyFill="1" applyAlignment="1">
      <alignment horizontal="center" vertical="center" wrapText="1"/>
    </xf>
    <xf numFmtId="3" fontId="48" fillId="0" borderId="0" xfId="0" applyNumberFormat="1" applyFont="1" applyAlignment="1">
      <alignment vertical="center" wrapText="1"/>
    </xf>
    <xf numFmtId="0" fontId="62" fillId="0" borderId="0" xfId="0" applyFont="1" applyAlignment="1">
      <alignment horizontal="center" vertical="center" wrapText="1"/>
    </xf>
    <xf numFmtId="0" fontId="62" fillId="7" borderId="0" xfId="0" applyFont="1" applyFill="1" applyAlignment="1">
      <alignment vertical="center" wrapText="1"/>
    </xf>
    <xf numFmtId="167" fontId="48" fillId="10" borderId="9" xfId="31" applyNumberFormat="1" applyFont="1" applyFill="1" applyBorder="1" applyAlignment="1">
      <alignment vertical="center" wrapText="1"/>
    </xf>
    <xf numFmtId="167" fontId="48" fillId="0" borderId="9" xfId="31" applyNumberFormat="1" applyFont="1" applyBorder="1" applyAlignment="1">
      <alignment horizontal="center" vertical="center" wrapText="1"/>
    </xf>
    <xf numFmtId="167" fontId="48" fillId="10" borderId="17" xfId="31" applyNumberFormat="1" applyFont="1" applyFill="1" applyBorder="1" applyAlignment="1">
      <alignment vertical="center"/>
    </xf>
    <xf numFmtId="167" fontId="48" fillId="10" borderId="15" xfId="31" applyNumberFormat="1" applyFont="1" applyFill="1" applyBorder="1" applyAlignment="1">
      <alignment vertical="center" wrapText="1"/>
    </xf>
    <xf numFmtId="167" fontId="50" fillId="10" borderId="15" xfId="31" applyNumberFormat="1" applyFont="1" applyFill="1" applyBorder="1" applyAlignment="1">
      <alignment vertical="center" wrapText="1"/>
    </xf>
    <xf numFmtId="3" fontId="97" fillId="10" borderId="9" xfId="0" applyNumberFormat="1" applyFont="1" applyFill="1" applyBorder="1" applyAlignment="1">
      <alignment horizontal="right" vertical="center" wrapText="1" indent="1"/>
    </xf>
    <xf numFmtId="3" fontId="48" fillId="0" borderId="9" xfId="5" applyFont="1" applyFill="1" applyBorder="1">
      <alignment horizontal="right" vertical="center"/>
      <protection locked="0"/>
    </xf>
    <xf numFmtId="9" fontId="48" fillId="0" borderId="9" xfId="5" applyNumberFormat="1" applyFont="1" applyFill="1" applyBorder="1">
      <alignment horizontal="right" vertical="center"/>
      <protection locked="0"/>
    </xf>
    <xf numFmtId="3" fontId="48" fillId="0" borderId="11" xfId="5" applyFont="1" applyFill="1" applyBorder="1">
      <alignment horizontal="right" vertical="center"/>
      <protection locked="0"/>
    </xf>
    <xf numFmtId="9" fontId="48" fillId="0" borderId="11" xfId="5" applyNumberFormat="1" applyFont="1" applyFill="1" applyBorder="1">
      <alignment horizontal="right" vertical="center"/>
      <protection locked="0"/>
    </xf>
    <xf numFmtId="3" fontId="85" fillId="5" borderId="16" xfId="5" applyFont="1" applyFill="1" applyBorder="1">
      <alignment horizontal="right" vertical="center"/>
      <protection locked="0"/>
    </xf>
    <xf numFmtId="3" fontId="103" fillId="0" borderId="10" xfId="0" applyNumberFormat="1" applyFont="1" applyBorder="1" applyAlignment="1">
      <alignment horizontal="center" vertical="center" wrapText="1"/>
    </xf>
    <xf numFmtId="0" fontId="81" fillId="0" borderId="8" xfId="0" applyFont="1" applyBorder="1" applyAlignment="1">
      <alignment vertical="center" wrapText="1"/>
    </xf>
    <xf numFmtId="3" fontId="81" fillId="0" borderId="8" xfId="0" applyNumberFormat="1" applyFont="1" applyBorder="1" applyAlignment="1">
      <alignment horizontal="center" vertical="center" wrapText="1"/>
    </xf>
    <xf numFmtId="9" fontId="81" fillId="0" borderId="8" xfId="0" applyNumberFormat="1" applyFont="1" applyBorder="1" applyAlignment="1">
      <alignment horizontal="center" wrapText="1"/>
    </xf>
    <xf numFmtId="3" fontId="81" fillId="0" borderId="9" xfId="0" applyNumberFormat="1" applyFont="1" applyBorder="1" applyAlignment="1">
      <alignment horizontal="center" vertical="center" wrapText="1"/>
    </xf>
    <xf numFmtId="9" fontId="81" fillId="0" borderId="9" xfId="0" applyNumberFormat="1" applyFont="1" applyBorder="1" applyAlignment="1">
      <alignment horizontal="center" wrapText="1"/>
    </xf>
    <xf numFmtId="3" fontId="82" fillId="0" borderId="12" xfId="0" applyNumberFormat="1" applyFont="1" applyBorder="1" applyAlignment="1">
      <alignment horizontal="center" vertical="center" wrapText="1"/>
    </xf>
    <xf numFmtId="3" fontId="48" fillId="0" borderId="9" xfId="0" quotePrefix="1" applyNumberFormat="1" applyFont="1" applyBorder="1" applyAlignment="1">
      <alignment horizontal="center" wrapText="1"/>
    </xf>
    <xf numFmtId="0" fontId="11" fillId="0" borderId="0" xfId="0" applyFont="1" applyAlignment="1">
      <alignment vertical="center"/>
    </xf>
    <xf numFmtId="0" fontId="11" fillId="0" borderId="0" xfId="0" applyFont="1" applyAlignment="1">
      <alignment horizontal="center"/>
    </xf>
    <xf numFmtId="0" fontId="62" fillId="0" borderId="0" xfId="0" applyFont="1" applyAlignment="1">
      <alignment horizontal="center"/>
    </xf>
    <xf numFmtId="0" fontId="62" fillId="0" borderId="7" xfId="0" applyFont="1" applyBorder="1" applyAlignment="1">
      <alignment horizontal="center"/>
    </xf>
    <xf numFmtId="169" fontId="48" fillId="0" borderId="8" xfId="0" applyNumberFormat="1" applyFont="1" applyBorder="1" applyAlignment="1">
      <alignment horizontal="center" wrapText="1"/>
    </xf>
    <xf numFmtId="49" fontId="9" fillId="0" borderId="0" xfId="0" applyNumberFormat="1" applyFont="1"/>
    <xf numFmtId="0" fontId="46" fillId="7" borderId="0" xfId="6"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center" wrapText="1"/>
    </xf>
    <xf numFmtId="0" fontId="15" fillId="0" borderId="0" xfId="0" applyFont="1" applyAlignment="1">
      <alignment horizontal="left" vertical="center"/>
    </xf>
    <xf numFmtId="0" fontId="105" fillId="0" borderId="0" xfId="0" applyFont="1" applyAlignment="1">
      <alignment horizontal="left" vertical="center"/>
    </xf>
    <xf numFmtId="17" fontId="74" fillId="0" borderId="0" xfId="0" applyNumberFormat="1" applyFont="1" applyAlignment="1">
      <alignment horizontal="center" vertical="center" wrapText="1"/>
    </xf>
    <xf numFmtId="0" fontId="9" fillId="0" borderId="37" xfId="33" applyFont="1" applyBorder="1" applyAlignment="1">
      <alignment horizontal="center" vertical="center" wrapText="1"/>
    </xf>
    <xf numFmtId="0" fontId="9" fillId="0" borderId="37" xfId="33" applyFont="1" applyBorder="1" applyAlignment="1">
      <alignment horizontal="left" vertical="center" wrapText="1"/>
    </xf>
    <xf numFmtId="49" fontId="11" fillId="0" borderId="0" xfId="0" applyNumberFormat="1" applyFont="1"/>
    <xf numFmtId="0" fontId="9" fillId="0" borderId="38" xfId="33" quotePrefix="1" applyFont="1" applyBorder="1" applyAlignment="1">
      <alignment horizontal="center" vertical="center" wrapText="1"/>
    </xf>
    <xf numFmtId="0" fontId="9" fillId="0" borderId="38" xfId="33" applyFont="1" applyBorder="1" applyAlignment="1">
      <alignment horizontal="left" vertical="center" wrapText="1"/>
    </xf>
    <xf numFmtId="0" fontId="106" fillId="0" borderId="6" xfId="6" applyFont="1" applyFill="1" applyBorder="1" applyAlignment="1">
      <alignment horizontal="center" vertical="center"/>
    </xf>
    <xf numFmtId="0" fontId="106" fillId="0" borderId="6" xfId="6" applyFont="1" applyBorder="1" applyAlignment="1">
      <alignment horizontal="center" vertical="center"/>
    </xf>
    <xf numFmtId="0" fontId="3" fillId="0" borderId="0" xfId="16"/>
    <xf numFmtId="3" fontId="48" fillId="0" borderId="0" xfId="0" applyNumberFormat="1" applyFont="1" applyAlignment="1">
      <alignment horizontal="right" vertical="center" wrapText="1"/>
    </xf>
    <xf numFmtId="165" fontId="62" fillId="7" borderId="12" xfId="7" applyNumberFormat="1" applyFont="1" applyFill="1" applyBorder="1" applyAlignment="1">
      <alignment horizontal="right" vertical="center"/>
    </xf>
    <xf numFmtId="0" fontId="74" fillId="0" borderId="0" xfId="0" applyFont="1" applyBorder="1" applyAlignment="1">
      <alignment vertical="center" wrapText="1"/>
    </xf>
    <xf numFmtId="0" fontId="62" fillId="0" borderId="0" xfId="0" applyFont="1" applyAlignment="1">
      <alignment horizontal="center" vertical="center" wrapText="1"/>
    </xf>
    <xf numFmtId="0" fontId="62" fillId="7" borderId="0" xfId="0" applyFont="1" applyFill="1" applyAlignment="1">
      <alignment vertical="center" wrapText="1"/>
    </xf>
    <xf numFmtId="0" fontId="74" fillId="0" borderId="0" xfId="0" applyFont="1" applyBorder="1"/>
    <xf numFmtId="0" fontId="88" fillId="0" borderId="0" xfId="0" applyFont="1"/>
    <xf numFmtId="0" fontId="48" fillId="6" borderId="9" xfId="0" applyFont="1" applyFill="1" applyBorder="1" applyAlignment="1">
      <alignment vertical="center" wrapText="1"/>
    </xf>
    <xf numFmtId="3" fontId="48" fillId="5" borderId="9" xfId="0" applyNumberFormat="1" applyFont="1" applyFill="1" applyBorder="1" applyAlignment="1">
      <alignment vertical="center" wrapText="1"/>
    </xf>
    <xf numFmtId="3" fontId="48" fillId="6" borderId="9" xfId="0" applyNumberFormat="1" applyFont="1" applyFill="1" applyBorder="1" applyAlignment="1">
      <alignment vertical="center" wrapText="1"/>
    </xf>
    <xf numFmtId="167" fontId="48" fillId="0" borderId="9" xfId="31" applyNumberFormat="1" applyFont="1" applyBorder="1" applyAlignment="1">
      <alignment vertical="center" wrapText="1"/>
    </xf>
    <xf numFmtId="167" fontId="48" fillId="0" borderId="9" xfId="31" applyNumberFormat="1" applyFont="1" applyFill="1" applyBorder="1" applyAlignment="1">
      <alignment vertical="center" wrapText="1"/>
    </xf>
    <xf numFmtId="0" fontId="62" fillId="0" borderId="12" xfId="0" applyFont="1" applyBorder="1" applyAlignment="1">
      <alignment horizontal="center" vertical="center" wrapText="1"/>
    </xf>
    <xf numFmtId="0" fontId="13" fillId="0" borderId="0" xfId="9" applyFont="1" applyAlignment="1">
      <alignment vertical="center"/>
    </xf>
    <xf numFmtId="0" fontId="45" fillId="0" borderId="0" xfId="9" applyFont="1" applyAlignment="1">
      <alignment vertical="center"/>
    </xf>
    <xf numFmtId="0" fontId="0" fillId="0" borderId="1" xfId="0" applyBorder="1" applyAlignment="1">
      <alignment horizontal="center" vertical="center" wrapText="1"/>
    </xf>
    <xf numFmtId="0" fontId="107" fillId="6" borderId="31" xfId="0" applyFont="1" applyFill="1" applyBorder="1" applyAlignment="1">
      <alignment vertical="center" wrapText="1"/>
    </xf>
    <xf numFmtId="0" fontId="107" fillId="6" borderId="1" xfId="0" applyFont="1" applyFill="1" applyBorder="1" applyAlignment="1">
      <alignment vertical="center" wrapText="1"/>
    </xf>
    <xf numFmtId="0" fontId="108" fillId="0" borderId="1" xfId="0" applyFont="1" applyBorder="1" applyAlignment="1">
      <alignment horizontal="center" vertical="center"/>
    </xf>
    <xf numFmtId="0" fontId="107" fillId="0" borderId="1" xfId="0" applyFont="1" applyBorder="1" applyAlignment="1">
      <alignment horizontal="justify" vertical="center" wrapText="1"/>
    </xf>
    <xf numFmtId="3" fontId="48" fillId="0" borderId="17" xfId="0" applyNumberFormat="1" applyFont="1" applyBorder="1" applyAlignment="1">
      <alignment horizontal="right" vertical="center" wrapText="1"/>
    </xf>
    <xf numFmtId="0" fontId="48" fillId="0" borderId="17" xfId="0" applyFont="1" applyBorder="1" applyAlignment="1">
      <alignment horizontal="right" vertical="center"/>
    </xf>
    <xf numFmtId="0" fontId="62" fillId="0" borderId="7" xfId="0" quotePrefix="1" applyFont="1" applyBorder="1" applyAlignment="1">
      <alignment horizontal="right" vertical="center" wrapText="1"/>
    </xf>
    <xf numFmtId="3" fontId="109" fillId="0" borderId="15" xfId="0" quotePrefix="1" applyNumberFormat="1" applyFont="1" applyBorder="1" applyAlignment="1">
      <alignment horizontal="right" vertical="center" wrapText="1"/>
    </xf>
    <xf numFmtId="3" fontId="110" fillId="0" borderId="9" xfId="0" quotePrefix="1" applyNumberFormat="1" applyFont="1" applyBorder="1" applyAlignment="1">
      <alignment horizontal="right" vertical="center" wrapText="1"/>
    </xf>
    <xf numFmtId="3" fontId="109" fillId="0" borderId="9" xfId="0" quotePrefix="1" applyNumberFormat="1" applyFont="1" applyBorder="1" applyAlignment="1">
      <alignment horizontal="right" vertical="center" wrapText="1"/>
    </xf>
    <xf numFmtId="0" fontId="110" fillId="4" borderId="9" xfId="0" applyFont="1" applyFill="1" applyBorder="1" applyAlignment="1">
      <alignment horizontal="right" vertical="center" wrapText="1"/>
    </xf>
    <xf numFmtId="0" fontId="110" fillId="0" borderId="9" xfId="0" applyFont="1" applyBorder="1" applyAlignment="1">
      <alignment horizontal="right" vertical="center" wrapText="1"/>
    </xf>
    <xf numFmtId="3" fontId="109" fillId="0" borderId="10" xfId="0" applyNumberFormat="1" applyFont="1" applyBorder="1" applyAlignment="1">
      <alignment horizontal="right" vertical="center" wrapText="1"/>
    </xf>
    <xf numFmtId="10" fontId="48" fillId="0" borderId="0" xfId="0" applyNumberFormat="1" applyFont="1" applyAlignment="1">
      <alignment horizontal="right" vertical="center" wrapText="1"/>
    </xf>
    <xf numFmtId="9" fontId="48" fillId="0" borderId="0" xfId="0" applyNumberFormat="1" applyFont="1" applyAlignment="1">
      <alignment horizontal="right" vertical="center" wrapText="1"/>
    </xf>
    <xf numFmtId="10" fontId="74" fillId="0" borderId="8" xfId="0" applyNumberFormat="1" applyFont="1" applyBorder="1" applyAlignment="1">
      <alignment horizontal="center" vertical="center" wrapText="1"/>
    </xf>
    <xf numFmtId="10" fontId="74" fillId="0" borderId="8" xfId="7" applyNumberFormat="1" applyFont="1" applyBorder="1" applyAlignment="1">
      <alignment horizontal="center" vertical="center" wrapText="1"/>
    </xf>
    <xf numFmtId="10" fontId="74" fillId="0" borderId="9" xfId="7" applyNumberFormat="1" applyFont="1" applyBorder="1" applyAlignment="1">
      <alignment horizontal="center" vertical="center" wrapText="1"/>
    </xf>
    <xf numFmtId="10" fontId="74" fillId="0" borderId="11" xfId="7" applyNumberFormat="1" applyFont="1" applyBorder="1" applyAlignment="1">
      <alignment horizontal="center" vertical="center" wrapText="1"/>
    </xf>
    <xf numFmtId="10" fontId="62" fillId="0" borderId="12" xfId="7" applyNumberFormat="1" applyFont="1" applyBorder="1" applyAlignment="1">
      <alignment horizontal="center" vertical="center" wrapText="1"/>
    </xf>
    <xf numFmtId="10" fontId="74" fillId="0" borderId="0" xfId="0" applyNumberFormat="1" applyFont="1" applyAlignment="1">
      <alignment vertical="center" wrapText="1"/>
    </xf>
    <xf numFmtId="10" fontId="74" fillId="0" borderId="0" xfId="7" applyNumberFormat="1" applyFont="1" applyAlignment="1">
      <alignment vertical="center" wrapText="1"/>
    </xf>
    <xf numFmtId="10" fontId="74" fillId="0" borderId="17" xfId="7" applyNumberFormat="1" applyFont="1" applyBorder="1" applyAlignment="1">
      <alignment horizontal="center" vertical="center" wrapText="1"/>
    </xf>
    <xf numFmtId="3" fontId="50" fillId="0" borderId="15" xfId="0" applyNumberFormat="1" applyFont="1" applyBorder="1" applyAlignment="1">
      <alignment vertical="center"/>
    </xf>
    <xf numFmtId="0" fontId="50" fillId="0" borderId="14" xfId="0" applyFont="1" applyBorder="1" applyAlignment="1">
      <alignment vertical="center"/>
    </xf>
    <xf numFmtId="3" fontId="81" fillId="7" borderId="11" xfId="0" applyNumberFormat="1" applyFont="1" applyFill="1" applyBorder="1" applyAlignment="1">
      <alignment horizontal="right" vertical="center"/>
    </xf>
    <xf numFmtId="3" fontId="82" fillId="7" borderId="12" xfId="0" applyNumberFormat="1" applyFont="1" applyFill="1" applyBorder="1" applyAlignment="1">
      <alignment horizontal="right" vertical="center"/>
    </xf>
    <xf numFmtId="49" fontId="82" fillId="0" borderId="15" xfId="0" applyNumberFormat="1" applyFont="1" applyBorder="1" applyAlignment="1">
      <alignment horizontal="center" vertical="center" wrapText="1"/>
    </xf>
    <xf numFmtId="0" fontId="82" fillId="0" borderId="15" xfId="0" applyFont="1" applyBorder="1" applyAlignment="1">
      <alignment vertical="center" wrapText="1"/>
    </xf>
    <xf numFmtId="3" fontId="82" fillId="0" borderId="15" xfId="0" applyNumberFormat="1" applyFont="1" applyBorder="1" applyAlignment="1">
      <alignment horizontal="center" vertical="center" wrapText="1"/>
    </xf>
    <xf numFmtId="0" fontId="81" fillId="0" borderId="9" xfId="0" applyFont="1" applyBorder="1" applyAlignment="1">
      <alignment horizontal="left" vertical="center" wrapText="1" indent="2"/>
    </xf>
    <xf numFmtId="49" fontId="81" fillId="0" borderId="11" xfId="0" applyNumberFormat="1" applyFont="1" applyBorder="1" applyAlignment="1">
      <alignment horizontal="center" vertical="center" wrapText="1"/>
    </xf>
    <xf numFmtId="0" fontId="81" fillId="0" borderId="11" xfId="0" applyFont="1" applyBorder="1" applyAlignment="1">
      <alignment horizontal="left" vertical="center" wrapText="1" indent="2"/>
    </xf>
    <xf numFmtId="3" fontId="81" fillId="0" borderId="11" xfId="0" applyNumberFormat="1" applyFont="1" applyBorder="1" applyAlignment="1">
      <alignment horizontal="center" vertical="center" wrapText="1"/>
    </xf>
    <xf numFmtId="49" fontId="82" fillId="0" borderId="10" xfId="0" applyNumberFormat="1" applyFont="1" applyBorder="1" applyAlignment="1">
      <alignment horizontal="center" vertical="center" wrapText="1"/>
    </xf>
    <xf numFmtId="0" fontId="82" fillId="0" borderId="10" xfId="0" applyFont="1" applyBorder="1" applyAlignment="1">
      <alignment vertical="center" wrapText="1"/>
    </xf>
    <xf numFmtId="3" fontId="82" fillId="0" borderId="10" xfId="0" applyNumberFormat="1" applyFont="1" applyBorder="1" applyAlignment="1">
      <alignment horizontal="center" vertical="center" wrapText="1"/>
    </xf>
    <xf numFmtId="3" fontId="81" fillId="0" borderId="15" xfId="0" applyNumberFormat="1" applyFont="1" applyBorder="1" applyAlignment="1">
      <alignment horizontal="center" vertical="center" wrapText="1"/>
    </xf>
    <xf numFmtId="3" fontId="81" fillId="5" borderId="9" xfId="0" applyNumberFormat="1" applyFont="1" applyFill="1" applyBorder="1" applyAlignment="1">
      <alignment horizontal="center" vertical="center" wrapText="1"/>
    </xf>
    <xf numFmtId="3" fontId="81" fillId="0" borderId="10" xfId="0" applyNumberFormat="1" applyFont="1" applyBorder="1" applyAlignment="1">
      <alignment horizontal="center" vertical="center" wrapText="1"/>
    </xf>
    <xf numFmtId="3" fontId="81" fillId="5" borderId="10" xfId="0" applyNumberFormat="1" applyFont="1" applyFill="1" applyBorder="1" applyAlignment="1">
      <alignment horizontal="center" vertical="center" wrapText="1"/>
    </xf>
    <xf numFmtId="3" fontId="81" fillId="7" borderId="15" xfId="0" applyNumberFormat="1" applyFont="1" applyFill="1" applyBorder="1" applyAlignment="1">
      <alignment horizontal="center" vertical="center" wrapText="1"/>
    </xf>
    <xf numFmtId="10" fontId="81" fillId="7" borderId="15" xfId="0" applyNumberFormat="1" applyFont="1" applyFill="1" applyBorder="1" applyAlignment="1">
      <alignment horizontal="center" vertical="center" wrapText="1"/>
    </xf>
    <xf numFmtId="3" fontId="81" fillId="7" borderId="9" xfId="0" applyNumberFormat="1" applyFont="1" applyFill="1" applyBorder="1" applyAlignment="1">
      <alignment horizontal="center" vertical="center" wrapText="1"/>
    </xf>
    <xf numFmtId="10" fontId="81" fillId="7" borderId="9" xfId="0" applyNumberFormat="1" applyFont="1" applyFill="1" applyBorder="1" applyAlignment="1">
      <alignment horizontal="center" vertical="center" wrapText="1"/>
    </xf>
    <xf numFmtId="10" fontId="81" fillId="0" borderId="9" xfId="0" applyNumberFormat="1" applyFont="1" applyBorder="1" applyAlignment="1">
      <alignment horizontal="center" vertical="center" wrapText="1"/>
    </xf>
    <xf numFmtId="3" fontId="81" fillId="7" borderId="17" xfId="0" applyNumberFormat="1" applyFont="1" applyFill="1" applyBorder="1" applyAlignment="1">
      <alignment horizontal="center" vertical="center" wrapText="1"/>
    </xf>
    <xf numFmtId="10" fontId="81" fillId="7" borderId="17" xfId="0" applyNumberFormat="1" applyFont="1" applyFill="1" applyBorder="1" applyAlignment="1">
      <alignment horizontal="center" vertical="center" wrapText="1"/>
    </xf>
    <xf numFmtId="3" fontId="82" fillId="7" borderId="12" xfId="0" applyNumberFormat="1" applyFont="1" applyFill="1" applyBorder="1" applyAlignment="1">
      <alignment horizontal="center" vertical="center" wrapText="1"/>
    </xf>
    <xf numFmtId="10" fontId="82" fillId="7" borderId="12" xfId="0" applyNumberFormat="1" applyFont="1" applyFill="1" applyBorder="1" applyAlignment="1">
      <alignment horizontal="center" vertical="center" wrapText="1"/>
    </xf>
    <xf numFmtId="9" fontId="9" fillId="0" borderId="0" xfId="7" applyFont="1"/>
    <xf numFmtId="9" fontId="48" fillId="0" borderId="16" xfId="7" applyFont="1" applyBorder="1" applyAlignment="1">
      <alignment wrapText="1"/>
    </xf>
    <xf numFmtId="9" fontId="50" fillId="0" borderId="13" xfId="7" applyFont="1" applyBorder="1" applyAlignment="1">
      <alignment horizontal="center" vertical="center" wrapText="1"/>
    </xf>
    <xf numFmtId="165" fontId="50" fillId="7" borderId="13" xfId="0" applyNumberFormat="1" applyFont="1" applyFill="1" applyBorder="1" applyAlignment="1">
      <alignment horizontal="center" vertical="center" wrapText="1"/>
    </xf>
    <xf numFmtId="9" fontId="48" fillId="0" borderId="9" xfId="7" applyFont="1" applyBorder="1" applyAlignment="1">
      <alignment horizontal="center" vertical="center" wrapText="1"/>
    </xf>
    <xf numFmtId="165" fontId="89" fillId="7" borderId="9" xfId="0" applyNumberFormat="1" applyFont="1" applyFill="1" applyBorder="1" applyAlignment="1">
      <alignment horizontal="center" vertical="center" wrapText="1"/>
    </xf>
    <xf numFmtId="3" fontId="48" fillId="7" borderId="0" xfId="0" applyNumberFormat="1" applyFont="1" applyFill="1" applyAlignment="1">
      <alignment horizontal="center" vertical="center" wrapText="1"/>
    </xf>
    <xf numFmtId="9" fontId="50" fillId="0" borderId="9" xfId="7" applyFont="1" applyBorder="1" applyAlignment="1">
      <alignment horizontal="center" vertical="center" wrapText="1"/>
    </xf>
    <xf numFmtId="165" fontId="90" fillId="7" borderId="9" xfId="0" applyNumberFormat="1" applyFont="1" applyFill="1" applyBorder="1" applyAlignment="1">
      <alignment horizontal="center" vertical="center" wrapText="1"/>
    </xf>
    <xf numFmtId="9" fontId="50" fillId="0" borderId="11" xfId="7" applyFont="1" applyBorder="1" applyAlignment="1">
      <alignment horizontal="center" vertical="center" wrapText="1"/>
    </xf>
    <xf numFmtId="165" fontId="90" fillId="7" borderId="11" xfId="0" applyNumberFormat="1" applyFont="1" applyFill="1" applyBorder="1" applyAlignment="1">
      <alignment horizontal="center" vertical="center" wrapText="1"/>
    </xf>
    <xf numFmtId="9" fontId="50" fillId="0" borderId="12" xfId="7" applyFont="1" applyBorder="1" applyAlignment="1">
      <alignment horizontal="center" wrapText="1"/>
    </xf>
    <xf numFmtId="165" fontId="50" fillId="0" borderId="12" xfId="7" applyNumberFormat="1" applyFont="1" applyFill="1" applyBorder="1" applyAlignment="1">
      <alignment horizontal="center" wrapText="1"/>
    </xf>
    <xf numFmtId="10" fontId="50" fillId="0" borderId="12" xfId="7" applyNumberFormat="1" applyFont="1" applyFill="1" applyBorder="1" applyAlignment="1">
      <alignment horizontal="center" wrapText="1"/>
    </xf>
    <xf numFmtId="9" fontId="62" fillId="0" borderId="21" xfId="7" applyFont="1" applyBorder="1" applyAlignment="1">
      <alignment horizontal="center" vertical="center" wrapText="1"/>
    </xf>
    <xf numFmtId="10" fontId="62" fillId="0" borderId="21" xfId="7" applyNumberFormat="1" applyFont="1" applyFill="1" applyBorder="1" applyAlignment="1">
      <alignment horizontal="center" vertical="center" wrapText="1"/>
    </xf>
    <xf numFmtId="9" fontId="62" fillId="0" borderId="21" xfId="7" applyFont="1" applyFill="1" applyBorder="1" applyAlignment="1">
      <alignment horizontal="center" vertical="center" wrapText="1"/>
    </xf>
    <xf numFmtId="165" fontId="111" fillId="7" borderId="21" xfId="0" applyNumberFormat="1" applyFont="1" applyFill="1" applyBorder="1" applyAlignment="1">
      <alignment horizontal="center" vertical="center" wrapText="1"/>
    </xf>
    <xf numFmtId="9" fontId="31" fillId="0" borderId="0" xfId="7" applyFont="1" applyAlignment="1">
      <alignment horizontal="center"/>
    </xf>
    <xf numFmtId="10" fontId="31" fillId="0" borderId="0" xfId="7" applyNumberFormat="1" applyFont="1" applyFill="1" applyAlignment="1">
      <alignment horizontal="center" vertical="center"/>
    </xf>
    <xf numFmtId="0" fontId="81" fillId="7" borderId="8" xfId="0" applyFont="1" applyFill="1" applyBorder="1" applyAlignment="1">
      <alignment horizontal="center" vertical="center" wrapText="1"/>
    </xf>
    <xf numFmtId="0" fontId="81" fillId="0" borderId="8" xfId="0" applyFont="1" applyBorder="1" applyAlignment="1">
      <alignment horizontal="center" vertical="center" wrapText="1"/>
    </xf>
    <xf numFmtId="0" fontId="81" fillId="7" borderId="9" xfId="0" applyFont="1" applyFill="1" applyBorder="1" applyAlignment="1">
      <alignment horizontal="center" vertical="center" wrapText="1"/>
    </xf>
    <xf numFmtId="3" fontId="82" fillId="0" borderId="9" xfId="0" applyNumberFormat="1" applyFont="1" applyBorder="1" applyAlignment="1">
      <alignment horizontal="center" vertical="center" wrapText="1"/>
    </xf>
    <xf numFmtId="10" fontId="82" fillId="0" borderId="9" xfId="0" applyNumberFormat="1" applyFont="1" applyBorder="1" applyAlignment="1">
      <alignment horizontal="center" vertical="center" wrapText="1"/>
    </xf>
    <xf numFmtId="3" fontId="81" fillId="7" borderId="11" xfId="0" applyNumberFormat="1" applyFont="1" applyFill="1" applyBorder="1" applyAlignment="1">
      <alignment horizontal="center" vertical="center" wrapText="1"/>
    </xf>
    <xf numFmtId="10" fontId="81" fillId="7" borderId="11" xfId="0" applyNumberFormat="1" applyFont="1" applyFill="1" applyBorder="1" applyAlignment="1">
      <alignment horizontal="center" vertical="center" wrapText="1"/>
    </xf>
    <xf numFmtId="3" fontId="82" fillId="7" borderId="8" xfId="0" applyNumberFormat="1" applyFont="1" applyFill="1" applyBorder="1" applyAlignment="1">
      <alignment horizontal="center" vertical="center" wrapText="1"/>
    </xf>
    <xf numFmtId="3" fontId="82" fillId="0" borderId="5" xfId="0" applyNumberFormat="1" applyFont="1" applyBorder="1" applyAlignment="1">
      <alignment horizontal="center" vertical="center" wrapText="1"/>
    </xf>
    <xf numFmtId="3" fontId="82" fillId="0" borderId="7" xfId="0" applyNumberFormat="1" applyFont="1" applyBorder="1" applyAlignment="1">
      <alignment horizontal="center" vertical="center" wrapText="1"/>
    </xf>
    <xf numFmtId="0" fontId="93" fillId="10" borderId="8" xfId="0" applyFont="1" applyFill="1" applyBorder="1" applyAlignment="1">
      <alignment horizontal="center" vertical="center" wrapText="1"/>
    </xf>
    <xf numFmtId="0" fontId="30" fillId="10" borderId="9" xfId="0" applyFont="1" applyFill="1" applyBorder="1" applyAlignment="1">
      <alignment vertical="center" wrapText="1"/>
    </xf>
    <xf numFmtId="0" fontId="94" fillId="10" borderId="9" xfId="0" applyFont="1" applyFill="1" applyBorder="1" applyAlignment="1">
      <alignment horizontal="center" vertical="center" wrapText="1"/>
    </xf>
    <xf numFmtId="0" fontId="93" fillId="10" borderId="9" xfId="0" applyFont="1" applyFill="1" applyBorder="1" applyAlignment="1">
      <alignment horizontal="center" vertical="center" wrapText="1"/>
    </xf>
    <xf numFmtId="0" fontId="95" fillId="10" borderId="9" xfId="0" applyFont="1" applyFill="1" applyBorder="1" applyAlignment="1">
      <alignment vertical="center" wrapText="1"/>
    </xf>
    <xf numFmtId="0" fontId="95" fillId="10" borderId="11" xfId="0" applyFont="1" applyFill="1" applyBorder="1" applyAlignment="1">
      <alignment vertical="center" wrapText="1"/>
    </xf>
    <xf numFmtId="0" fontId="93" fillId="10" borderId="11" xfId="0" applyFont="1" applyFill="1" applyBorder="1" applyAlignment="1">
      <alignment horizontal="center" vertical="center" wrapText="1"/>
    </xf>
    <xf numFmtId="0" fontId="48" fillId="10" borderId="15" xfId="0" applyFont="1" applyFill="1" applyBorder="1" applyAlignment="1">
      <alignment vertical="center"/>
    </xf>
    <xf numFmtId="3" fontId="48" fillId="10" borderId="9" xfId="0" applyNumberFormat="1" applyFont="1" applyFill="1" applyBorder="1" applyAlignment="1">
      <alignment vertical="center"/>
    </xf>
    <xf numFmtId="17" fontId="62" fillId="0" borderId="14" xfId="0" quotePrefix="1" applyNumberFormat="1" applyFont="1" applyBorder="1" applyAlignment="1">
      <alignment horizontal="center" vertical="center"/>
    </xf>
    <xf numFmtId="3" fontId="48" fillId="6" borderId="0" xfId="0" applyNumberFormat="1" applyFont="1" applyFill="1" applyAlignment="1">
      <alignment horizontal="right" vertical="center" wrapText="1"/>
    </xf>
    <xf numFmtId="3" fontId="48" fillId="6" borderId="9" xfId="0" applyNumberFormat="1" applyFont="1" applyFill="1" applyBorder="1" applyAlignment="1">
      <alignment horizontal="right" vertical="center" wrapText="1"/>
    </xf>
    <xf numFmtId="3" fontId="87" fillId="10" borderId="9" xfId="0" applyNumberFormat="1" applyFont="1" applyFill="1" applyBorder="1" applyAlignment="1">
      <alignment vertical="center" wrapText="1"/>
    </xf>
    <xf numFmtId="3" fontId="48" fillId="10" borderId="17" xfId="0" applyNumberFormat="1" applyFont="1" applyFill="1" applyBorder="1" applyAlignment="1">
      <alignment vertical="center" wrapText="1"/>
    </xf>
    <xf numFmtId="3" fontId="48" fillId="6" borderId="17" xfId="0" applyNumberFormat="1" applyFont="1" applyFill="1" applyBorder="1" applyAlignment="1">
      <alignment horizontal="right" vertical="center" wrapText="1"/>
    </xf>
    <xf numFmtId="3" fontId="48" fillId="10" borderId="9" xfId="0" applyNumberFormat="1" applyFont="1" applyFill="1" applyBorder="1" applyAlignment="1">
      <alignment vertical="center" wrapText="1"/>
    </xf>
    <xf numFmtId="3" fontId="48" fillId="6" borderId="11" xfId="0" applyNumberFormat="1" applyFont="1" applyFill="1" applyBorder="1" applyAlignment="1">
      <alignment vertical="center" wrapText="1"/>
    </xf>
    <xf numFmtId="3" fontId="48" fillId="6" borderId="4" xfId="0" applyNumberFormat="1" applyFont="1" applyFill="1" applyBorder="1" applyAlignment="1">
      <alignment vertical="center" wrapText="1"/>
    </xf>
    <xf numFmtId="3" fontId="48" fillId="0" borderId="0" xfId="0" applyNumberFormat="1" applyFont="1" applyAlignment="1">
      <alignment vertical="center"/>
    </xf>
    <xf numFmtId="167" fontId="113" fillId="7" borderId="9" xfId="31" applyNumberFormat="1" applyFont="1" applyFill="1" applyBorder="1" applyAlignment="1">
      <alignment vertical="center" wrapText="1"/>
    </xf>
    <xf numFmtId="167" fontId="50" fillId="0" borderId="9" xfId="31" applyNumberFormat="1" applyFont="1" applyFill="1" applyBorder="1" applyAlignment="1">
      <alignment vertical="center" wrapText="1"/>
    </xf>
    <xf numFmtId="167" fontId="114" fillId="7" borderId="9" xfId="31" applyNumberFormat="1" applyFont="1" applyFill="1" applyBorder="1" applyAlignment="1">
      <alignment horizontal="center" vertical="center" wrapText="1"/>
    </xf>
    <xf numFmtId="3" fontId="9" fillId="0" borderId="41" xfId="33" applyNumberFormat="1" applyFont="1" applyBorder="1" applyAlignment="1">
      <alignment horizontal="center" vertical="center" wrapText="1"/>
    </xf>
    <xf numFmtId="0" fontId="9" fillId="0" borderId="41" xfId="33" applyFont="1" applyBorder="1" applyAlignment="1">
      <alignment horizontal="center" vertical="center" wrapText="1"/>
    </xf>
    <xf numFmtId="0" fontId="9" fillId="0" borderId="41" xfId="33" applyFont="1" applyBorder="1" applyAlignment="1">
      <alignment horizontal="left" vertical="center" wrapText="1"/>
    </xf>
    <xf numFmtId="3" fontId="9" fillId="0" borderId="42" xfId="33" applyNumberFormat="1" applyFont="1" applyBorder="1" applyAlignment="1">
      <alignment horizontal="center" vertical="center" wrapText="1"/>
    </xf>
    <xf numFmtId="3" fontId="9" fillId="0" borderId="43" xfId="33" applyNumberFormat="1" applyFont="1" applyBorder="1" applyAlignment="1">
      <alignment horizontal="center" vertical="center" wrapText="1"/>
    </xf>
    <xf numFmtId="0" fontId="9" fillId="0" borderId="43" xfId="33" applyFont="1" applyBorder="1" applyAlignment="1">
      <alignment horizontal="center" vertical="center" wrapText="1"/>
    </xf>
    <xf numFmtId="0" fontId="9" fillId="0" borderId="42" xfId="33" applyFont="1" applyBorder="1" applyAlignment="1">
      <alignment horizontal="left" vertical="center" wrapText="1"/>
    </xf>
    <xf numFmtId="0" fontId="9" fillId="5" borderId="43" xfId="33" applyFont="1" applyFill="1" applyBorder="1" applyAlignment="1">
      <alignment horizontal="center" vertical="center" wrapText="1"/>
    </xf>
    <xf numFmtId="0" fontId="9" fillId="0" borderId="43" xfId="33" applyFont="1" applyBorder="1" applyAlignment="1">
      <alignment horizontal="left" vertical="center" wrapText="1"/>
    </xf>
    <xf numFmtId="3" fontId="9" fillId="0" borderId="44" xfId="33" applyNumberFormat="1" applyFont="1" applyBorder="1" applyAlignment="1">
      <alignment horizontal="center" vertical="center" wrapText="1"/>
    </xf>
    <xf numFmtId="0" fontId="9" fillId="5" borderId="44" xfId="33" applyFont="1" applyFill="1" applyBorder="1" applyAlignment="1">
      <alignment horizontal="center" vertical="center" wrapText="1"/>
    </xf>
    <xf numFmtId="0" fontId="9" fillId="0" borderId="44" xfId="33" quotePrefix="1" applyFont="1" applyBorder="1" applyAlignment="1">
      <alignment horizontal="center" vertical="center" wrapText="1"/>
    </xf>
    <xf numFmtId="0" fontId="9" fillId="0" borderId="44" xfId="33" applyFont="1" applyBorder="1" applyAlignment="1">
      <alignment horizontal="left" vertical="center" wrapText="1"/>
    </xf>
    <xf numFmtId="0" fontId="62" fillId="9" borderId="0" xfId="32" quotePrefix="1" applyFont="1" applyFill="1" applyAlignment="1">
      <alignment horizontal="center" vertical="center" wrapText="1"/>
    </xf>
    <xf numFmtId="0" fontId="62" fillId="7" borderId="0" xfId="32" quotePrefix="1" applyFont="1" applyFill="1" applyAlignment="1">
      <alignment horizontal="center" vertical="center"/>
    </xf>
    <xf numFmtId="0" fontId="48" fillId="0" borderId="1" xfId="9" applyFont="1" applyFill="1" applyBorder="1" applyAlignment="1">
      <alignment horizontal="center" vertical="top" wrapText="1"/>
    </xf>
    <xf numFmtId="14" fontId="50" fillId="0" borderId="1" xfId="9" applyNumberFormat="1" applyFont="1" applyFill="1" applyBorder="1" applyAlignment="1">
      <alignment horizontal="center" vertical="top"/>
    </xf>
    <xf numFmtId="4" fontId="50" fillId="0" borderId="1" xfId="0" applyNumberFormat="1" applyFont="1" applyFill="1" applyBorder="1" applyAlignment="1">
      <alignment horizontal="center" vertical="top"/>
    </xf>
    <xf numFmtId="0" fontId="50" fillId="0" borderId="1" xfId="9" applyFont="1" applyFill="1" applyBorder="1" applyAlignment="1">
      <alignment horizontal="center" vertical="top" wrapText="1"/>
    </xf>
    <xf numFmtId="14" fontId="48" fillId="0" borderId="1" xfId="9" applyNumberFormat="1" applyFont="1" applyFill="1" applyBorder="1" applyAlignment="1">
      <alignment horizontal="center" vertical="top"/>
    </xf>
    <xf numFmtId="3" fontId="48" fillId="0" borderId="1" xfId="0" applyNumberFormat="1" applyFont="1" applyFill="1" applyBorder="1" applyAlignment="1">
      <alignment horizontal="center" vertical="top"/>
    </xf>
    <xf numFmtId="0" fontId="8" fillId="0" borderId="0" xfId="16" applyFont="1" applyFill="1"/>
    <xf numFmtId="0" fontId="46" fillId="0" borderId="0" xfId="6" applyFont="1" applyFill="1" applyBorder="1" applyAlignment="1">
      <alignment horizontal="center" vertical="center" wrapText="1"/>
    </xf>
    <xf numFmtId="0" fontId="76" fillId="7" borderId="0" xfId="0" applyFont="1" applyFill="1" applyAlignment="1">
      <alignment horizontal="left" vertical="center"/>
    </xf>
    <xf numFmtId="0" fontId="78" fillId="7" borderId="0" xfId="0" applyFont="1" applyFill="1" applyAlignment="1">
      <alignment horizontal="left" vertical="center"/>
    </xf>
    <xf numFmtId="0" fontId="25" fillId="0" borderId="16"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0" xfId="0" applyFont="1" applyFill="1" applyBorder="1" applyAlignment="1">
      <alignment horizontal="left" vertical="center" wrapText="1"/>
    </xf>
    <xf numFmtId="3" fontId="25" fillId="0" borderId="16" xfId="0" quotePrefix="1" applyNumberFormat="1" applyFont="1" applyFill="1" applyBorder="1" applyAlignment="1">
      <alignment horizontal="left" vertical="center" wrapText="1"/>
    </xf>
    <xf numFmtId="3" fontId="50" fillId="0" borderId="9" xfId="0" quotePrefix="1" applyNumberFormat="1" applyFont="1" applyFill="1" applyBorder="1" applyAlignment="1">
      <alignment horizontal="right" vertical="center" wrapText="1"/>
    </xf>
    <xf numFmtId="3" fontId="50" fillId="0" borderId="17" xfId="0" applyNumberFormat="1" applyFont="1" applyFill="1" applyBorder="1" applyAlignment="1">
      <alignment horizontal="right" vertical="center" wrapText="1"/>
    </xf>
    <xf numFmtId="0" fontId="50" fillId="0" borderId="12" xfId="0" applyFont="1" applyFill="1" applyBorder="1" applyAlignment="1">
      <alignment horizontal="right" vertical="center" wrapText="1"/>
    </xf>
    <xf numFmtId="0" fontId="59" fillId="0" borderId="0" xfId="0" applyFont="1" applyAlignment="1">
      <alignment vertical="center" wrapText="1"/>
    </xf>
    <xf numFmtId="0" fontId="62" fillId="7" borderId="0" xfId="0" applyFont="1" applyFill="1" applyBorder="1" applyAlignment="1">
      <alignment horizontal="right" vertical="center" wrapText="1"/>
    </xf>
    <xf numFmtId="0" fontId="62" fillId="7" borderId="7" xfId="0" applyFont="1" applyFill="1" applyBorder="1" applyAlignment="1">
      <alignment horizontal="right" vertical="center" wrapText="1"/>
    </xf>
    <xf numFmtId="0" fontId="50" fillId="0" borderId="11" xfId="0" applyFont="1" applyFill="1" applyBorder="1" applyAlignment="1">
      <alignment horizontal="right" vertical="center" wrapText="1"/>
    </xf>
    <xf numFmtId="0" fontId="62" fillId="0" borderId="4" xfId="0" applyFont="1" applyFill="1" applyBorder="1" applyAlignment="1">
      <alignment horizontal="center" vertical="center" wrapText="1"/>
    </xf>
    <xf numFmtId="0" fontId="48" fillId="0" borderId="0" xfId="0" applyFont="1" applyBorder="1" applyAlignment="1">
      <alignment horizontal="center" vertical="center" wrapText="1"/>
    </xf>
    <xf numFmtId="0" fontId="48" fillId="0" borderId="7" xfId="0" applyFont="1" applyBorder="1" applyAlignment="1">
      <alignment horizontal="center" vertical="center" wrapText="1"/>
    </xf>
    <xf numFmtId="0" fontId="62" fillId="0" borderId="16" xfId="0" applyFont="1" applyFill="1" applyBorder="1" applyAlignment="1">
      <alignment horizontal="left" vertical="center" wrapText="1"/>
    </xf>
    <xf numFmtId="0" fontId="82" fillId="6" borderId="18" xfId="0" applyFont="1" applyFill="1" applyBorder="1" applyAlignment="1">
      <alignment horizontal="center" vertical="center" wrapText="1"/>
    </xf>
    <xf numFmtId="0" fontId="82" fillId="6" borderId="19" xfId="0" applyFont="1" applyFill="1" applyBorder="1" applyAlignment="1">
      <alignment horizontal="center" vertical="center" wrapText="1"/>
    </xf>
    <xf numFmtId="0" fontId="74" fillId="0" borderId="0" xfId="0" applyFont="1" applyBorder="1" applyAlignment="1">
      <alignment vertical="center" wrapText="1"/>
    </xf>
    <xf numFmtId="0" fontId="74" fillId="0" borderId="7" xfId="0" applyFont="1" applyBorder="1" applyAlignment="1">
      <alignment vertical="center" wrapText="1"/>
    </xf>
    <xf numFmtId="0" fontId="62" fillId="0" borderId="8"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0" xfId="0" applyFont="1" applyBorder="1" applyAlignment="1">
      <alignment horizontal="center" vertical="center"/>
    </xf>
    <xf numFmtId="0" fontId="62" fillId="0" borderId="7" xfId="0" applyFont="1" applyBorder="1" applyAlignment="1">
      <alignment horizontal="center" vertical="center"/>
    </xf>
    <xf numFmtId="0" fontId="62" fillId="0" borderId="0" xfId="0" applyFont="1" applyBorder="1" applyAlignment="1">
      <alignment horizontal="center" vertical="center" wrapText="1"/>
    </xf>
    <xf numFmtId="0" fontId="62" fillId="0" borderId="5" xfId="0" applyFont="1" applyBorder="1" applyAlignment="1">
      <alignment horizontal="center" vertical="center" wrapText="1"/>
    </xf>
    <xf numFmtId="0" fontId="62" fillId="0" borderId="7" xfId="0" applyFont="1" applyBorder="1" applyAlignment="1">
      <alignment horizontal="center" vertical="center" wrapText="1"/>
    </xf>
    <xf numFmtId="0" fontId="62" fillId="0" borderId="0" xfId="0" applyFont="1" applyBorder="1" applyAlignment="1">
      <alignment vertical="center" wrapText="1"/>
    </xf>
    <xf numFmtId="0" fontId="62" fillId="0" borderId="7" xfId="0" applyFont="1" applyBorder="1" applyAlignment="1">
      <alignment vertical="center" wrapText="1"/>
    </xf>
    <xf numFmtId="0" fontId="62" fillId="0" borderId="4" xfId="0" applyFont="1" applyBorder="1" applyAlignment="1">
      <alignment horizontal="center" vertical="center" wrapText="1"/>
    </xf>
    <xf numFmtId="0" fontId="62" fillId="0" borderId="14" xfId="0" applyFont="1" applyBorder="1" applyAlignment="1">
      <alignment horizontal="right" vertical="center" wrapText="1"/>
    </xf>
    <xf numFmtId="0" fontId="50" fillId="0" borderId="15" xfId="0" applyFont="1" applyBorder="1" applyAlignment="1">
      <alignment horizontal="left" vertical="center" wrapText="1" indent="7"/>
    </xf>
    <xf numFmtId="0" fontId="50" fillId="0" borderId="9" xfId="0" applyFont="1" applyBorder="1" applyAlignment="1">
      <alignment horizontal="left" vertical="center" wrapText="1" indent="7"/>
    </xf>
    <xf numFmtId="0" fontId="68" fillId="8" borderId="0" xfId="0" applyFont="1" applyFill="1" applyBorder="1" applyAlignment="1">
      <alignment horizontal="center" wrapText="1"/>
    </xf>
    <xf numFmtId="0" fontId="69" fillId="0" borderId="0" xfId="0" applyFont="1" applyBorder="1" applyAlignment="1">
      <alignment horizontal="center" wrapText="1"/>
    </xf>
    <xf numFmtId="0" fontId="62" fillId="0" borderId="14" xfId="0" applyFont="1" applyBorder="1" applyAlignment="1">
      <alignment horizontal="center" vertical="center" wrapText="1"/>
    </xf>
    <xf numFmtId="0" fontId="62" fillId="0" borderId="14" xfId="0" applyFont="1" applyBorder="1" applyAlignment="1">
      <alignment horizontal="center"/>
    </xf>
    <xf numFmtId="0" fontId="68" fillId="8" borderId="0" xfId="0" applyFont="1" applyFill="1" applyAlignment="1">
      <alignment horizontal="center" wrapText="1"/>
    </xf>
    <xf numFmtId="0" fontId="69" fillId="0" borderId="0" xfId="0" applyFont="1" applyAlignment="1">
      <alignment horizontal="center" wrapText="1"/>
    </xf>
    <xf numFmtId="9" fontId="62" fillId="0" borderId="14" xfId="0" applyNumberFormat="1" applyFont="1" applyBorder="1" applyAlignment="1">
      <alignment horizontal="center" vertical="center" wrapText="1"/>
    </xf>
    <xf numFmtId="9" fontId="62" fillId="0" borderId="5" xfId="0" applyNumberFormat="1" applyFont="1" applyBorder="1" applyAlignment="1">
      <alignment horizontal="center" vertical="center" wrapText="1"/>
    </xf>
    <xf numFmtId="0" fontId="25" fillId="7" borderId="16" xfId="13" applyFont="1" applyFill="1" applyBorder="1" applyAlignment="1">
      <alignment horizontal="left" vertical="center" wrapText="1"/>
    </xf>
    <xf numFmtId="0" fontId="62" fillId="0" borderId="5" xfId="0" applyFont="1" applyBorder="1" applyAlignment="1">
      <alignment horizontal="center" vertical="center"/>
    </xf>
    <xf numFmtId="0" fontId="62" fillId="7" borderId="12" xfId="0" applyFont="1" applyFill="1" applyBorder="1" applyAlignment="1">
      <alignment horizontal="left" vertical="center" wrapText="1"/>
    </xf>
    <xf numFmtId="0" fontId="62" fillId="7" borderId="21" xfId="0" applyFont="1" applyFill="1" applyBorder="1" applyAlignment="1">
      <alignment horizontal="center" vertical="center" wrapText="1"/>
    </xf>
    <xf numFmtId="0" fontId="91" fillId="7" borderId="16" xfId="13" applyFont="1" applyFill="1" applyBorder="1" applyAlignment="1">
      <alignment horizontal="left" vertical="center" wrapText="1"/>
    </xf>
    <xf numFmtId="0" fontId="81" fillId="0" borderId="0" xfId="0" applyFont="1" applyAlignment="1">
      <alignment horizontal="center" vertical="center" wrapText="1"/>
    </xf>
    <xf numFmtId="0" fontId="81" fillId="0" borderId="7" xfId="0" applyFont="1" applyBorder="1" applyAlignment="1">
      <alignment horizontal="center" vertical="center" wrapText="1"/>
    </xf>
    <xf numFmtId="0" fontId="82" fillId="7" borderId="0" xfId="0" applyFont="1" applyFill="1" applyAlignment="1">
      <alignment horizontal="center" vertical="center" wrapText="1"/>
    </xf>
    <xf numFmtId="0" fontId="82" fillId="7" borderId="4" xfId="0" applyFont="1" applyFill="1" applyBorder="1" applyAlignment="1">
      <alignment horizontal="center" vertical="center" wrapText="1"/>
    </xf>
    <xf numFmtId="0" fontId="82" fillId="7" borderId="14" xfId="0" applyFont="1" applyFill="1" applyBorder="1" applyAlignment="1">
      <alignment horizontal="center" vertical="center" wrapText="1"/>
    </xf>
    <xf numFmtId="0" fontId="62" fillId="0" borderId="5" xfId="0" applyFont="1" applyBorder="1" applyAlignment="1">
      <alignment horizont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62" fillId="0" borderId="5" xfId="0" applyFont="1" applyBorder="1" applyAlignment="1">
      <alignment horizontal="center"/>
    </xf>
    <xf numFmtId="0" fontId="62" fillId="0" borderId="0" xfId="0" applyFont="1" applyAlignment="1">
      <alignment horizontal="center"/>
    </xf>
    <xf numFmtId="0" fontId="62" fillId="0" borderId="23" xfId="0" applyFont="1" applyBorder="1" applyAlignment="1">
      <alignment horizontal="center"/>
    </xf>
    <xf numFmtId="0" fontId="62" fillId="0" borderId="18" xfId="0" applyFont="1" applyBorder="1" applyAlignment="1">
      <alignment horizontal="center"/>
    </xf>
    <xf numFmtId="0" fontId="62" fillId="0" borderId="28" xfId="0" applyFont="1" applyBorder="1" applyAlignment="1">
      <alignment horizontal="center"/>
    </xf>
    <xf numFmtId="0" fontId="62" fillId="0" borderId="18" xfId="0" applyFont="1" applyBorder="1" applyAlignment="1">
      <alignment horizontal="center" vertical="center"/>
    </xf>
    <xf numFmtId="0" fontId="62" fillId="0" borderId="30" xfId="0" applyFont="1" applyBorder="1" applyAlignment="1">
      <alignment horizontal="center" vertical="center"/>
    </xf>
    <xf numFmtId="0" fontId="82" fillId="0" borderId="23" xfId="0" applyFont="1" applyBorder="1" applyAlignment="1">
      <alignment horizontal="center" vertical="center" wrapText="1"/>
    </xf>
    <xf numFmtId="0" fontId="82" fillId="0" borderId="18" xfId="0" applyFont="1" applyBorder="1" applyAlignment="1">
      <alignment horizontal="center" vertical="center"/>
    </xf>
    <xf numFmtId="0" fontId="82" fillId="0" borderId="18" xfId="0" applyFont="1" applyBorder="1" applyAlignment="1">
      <alignment horizontal="center" vertical="center" wrapText="1"/>
    </xf>
    <xf numFmtId="0" fontId="82" fillId="0" borderId="28" xfId="0" applyFont="1" applyBorder="1" applyAlignment="1">
      <alignment horizontal="center" vertical="center"/>
    </xf>
    <xf numFmtId="0" fontId="62" fillId="0" borderId="23"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28" xfId="0" applyFont="1" applyBorder="1" applyAlignment="1">
      <alignment horizontal="center" vertical="center"/>
    </xf>
    <xf numFmtId="0" fontId="62" fillId="0" borderId="25" xfId="0" applyFont="1" applyBorder="1" applyAlignment="1">
      <alignment horizontal="center"/>
    </xf>
    <xf numFmtId="0" fontId="62" fillId="0" borderId="0" xfId="0" applyFont="1" applyBorder="1" applyAlignment="1">
      <alignment horizontal="center"/>
    </xf>
    <xf numFmtId="0" fontId="82" fillId="0" borderId="25" xfId="0" applyFont="1" applyBorder="1" applyAlignment="1">
      <alignment horizontal="center" vertical="center" wrapText="1"/>
    </xf>
    <xf numFmtId="0" fontId="82" fillId="0" borderId="0" xfId="0" applyFont="1" applyAlignment="1">
      <alignment horizontal="center" vertical="center" wrapText="1"/>
    </xf>
    <xf numFmtId="0" fontId="82" fillId="0" borderId="4" xfId="0" applyFont="1" applyBorder="1" applyAlignment="1">
      <alignment horizontal="center" vertical="center" wrapText="1"/>
    </xf>
    <xf numFmtId="0" fontId="62" fillId="0" borderId="25" xfId="0" applyFont="1" applyBorder="1" applyAlignment="1">
      <alignment horizontal="center" vertical="center" wrapText="1"/>
    </xf>
    <xf numFmtId="0" fontId="41" fillId="0" borderId="0" xfId="0" applyFont="1" applyAlignment="1">
      <alignment horizontal="justify" vertical="center" wrapText="1"/>
    </xf>
    <xf numFmtId="0" fontId="24" fillId="0" borderId="0" xfId="0" applyFont="1" applyBorder="1"/>
    <xf numFmtId="0" fontId="62" fillId="0" borderId="0" xfId="0" applyFont="1" applyAlignment="1">
      <alignment horizontal="center" vertical="top" wrapText="1"/>
    </xf>
    <xf numFmtId="0" fontId="62" fillId="0" borderId="7" xfId="0" applyFont="1" applyBorder="1" applyAlignment="1">
      <alignment horizontal="center" vertical="top" wrapText="1"/>
    </xf>
    <xf numFmtId="0" fontId="62" fillId="0" borderId="0" xfId="0" applyFont="1" applyAlignment="1">
      <alignment vertical="center" wrapText="1"/>
    </xf>
    <xf numFmtId="0" fontId="62" fillId="7" borderId="0" xfId="0" applyFont="1" applyFill="1" applyAlignment="1">
      <alignment vertical="center" wrapText="1"/>
    </xf>
    <xf numFmtId="0" fontId="62" fillId="7" borderId="7" xfId="0" applyFont="1" applyFill="1" applyBorder="1" applyAlignment="1">
      <alignment vertical="center" wrapText="1"/>
    </xf>
    <xf numFmtId="0" fontId="82" fillId="0" borderId="7" xfId="0" applyFont="1" applyBorder="1" applyAlignment="1">
      <alignment horizontal="center" vertical="center" wrapText="1"/>
    </xf>
    <xf numFmtId="0" fontId="82" fillId="0" borderId="0" xfId="0" applyFont="1" applyAlignment="1">
      <alignment vertical="top" wrapText="1"/>
    </xf>
    <xf numFmtId="0" fontId="48" fillId="6" borderId="11" xfId="0" applyFont="1" applyFill="1" applyBorder="1" applyAlignment="1">
      <alignment horizontal="left" vertical="center" wrapText="1" indent="2"/>
    </xf>
    <xf numFmtId="0" fontId="50" fillId="0" borderId="12" xfId="0" applyFont="1" applyBorder="1" applyAlignment="1">
      <alignment vertical="center" wrapText="1"/>
    </xf>
    <xf numFmtId="0" fontId="48" fillId="0" borderId="15" xfId="0" applyFont="1" applyBorder="1" applyAlignment="1">
      <alignment vertical="center" wrapText="1"/>
    </xf>
    <xf numFmtId="0" fontId="48" fillId="0" borderId="9" xfId="0" applyFont="1" applyBorder="1" applyAlignment="1">
      <alignment vertical="center" wrapText="1"/>
    </xf>
    <xf numFmtId="0" fontId="48" fillId="6" borderId="9" xfId="0" applyFont="1" applyFill="1" applyBorder="1" applyAlignment="1">
      <alignment horizontal="left" vertical="center" wrapText="1" indent="2"/>
    </xf>
    <xf numFmtId="0" fontId="74" fillId="0" borderId="0" xfId="0" applyFont="1" applyBorder="1"/>
    <xf numFmtId="0" fontId="88" fillId="0" borderId="0" xfId="0" applyFont="1"/>
    <xf numFmtId="0" fontId="62" fillId="0" borderId="5" xfId="0" applyFont="1" applyBorder="1" applyAlignment="1">
      <alignment horizontal="left" vertical="center"/>
    </xf>
    <xf numFmtId="0" fontId="74" fillId="7" borderId="0" xfId="0" applyFont="1" applyFill="1" applyBorder="1" applyAlignment="1">
      <alignment vertical="center" wrapText="1"/>
    </xf>
    <xf numFmtId="0" fontId="62" fillId="0" borderId="12" xfId="0" applyFont="1" applyFill="1" applyBorder="1" applyAlignment="1">
      <alignment vertical="center" wrapText="1"/>
    </xf>
    <xf numFmtId="49" fontId="88" fillId="0" borderId="0" xfId="0" applyNumberFormat="1" applyFont="1"/>
    <xf numFmtId="0" fontId="15" fillId="0" borderId="0" xfId="0" applyFont="1" applyAlignment="1">
      <alignment horizontal="justify" vertical="top" wrapText="1"/>
    </xf>
    <xf numFmtId="0" fontId="112" fillId="0" borderId="0" xfId="0" applyFont="1" applyAlignment="1">
      <alignment vertical="top" wrapText="1"/>
    </xf>
    <xf numFmtId="0" fontId="13" fillId="0" borderId="0" xfId="0" applyFont="1" applyAlignment="1">
      <alignment wrapText="1"/>
    </xf>
    <xf numFmtId="0" fontId="0" fillId="0" borderId="0" xfId="0" applyAlignment="1">
      <alignment wrapText="1"/>
    </xf>
    <xf numFmtId="0" fontId="62" fillId="7" borderId="12" xfId="0" applyFont="1" applyFill="1" applyBorder="1" applyAlignment="1">
      <alignment horizontal="center" vertical="center"/>
    </xf>
    <xf numFmtId="0" fontId="74" fillId="0" borderId="0" xfId="0" applyFont="1" applyBorder="1" applyAlignment="1">
      <alignment horizontal="center"/>
    </xf>
    <xf numFmtId="0" fontId="48" fillId="5" borderId="7" xfId="0" applyFont="1" applyFill="1" applyBorder="1" applyAlignment="1">
      <alignment horizontal="center" vertical="center"/>
    </xf>
    <xf numFmtId="0" fontId="48" fillId="6" borderId="9" xfId="0" applyFont="1" applyFill="1" applyBorder="1" applyAlignment="1">
      <alignment horizontal="center" vertical="center" wrapText="1"/>
    </xf>
    <xf numFmtId="0" fontId="48" fillId="6" borderId="17" xfId="0" applyFont="1" applyFill="1" applyBorder="1" applyAlignment="1">
      <alignment horizontal="center" vertical="center" wrapText="1"/>
    </xf>
    <xf numFmtId="0" fontId="48" fillId="6" borderId="9" xfId="0" applyFont="1" applyFill="1" applyBorder="1" applyAlignment="1">
      <alignment vertical="center" wrapText="1"/>
    </xf>
    <xf numFmtId="0" fontId="48" fillId="6" borderId="17" xfId="0" applyFont="1" applyFill="1" applyBorder="1" applyAlignment="1">
      <alignment vertical="center" wrapText="1"/>
    </xf>
    <xf numFmtId="0" fontId="48" fillId="5" borderId="0" xfId="0" applyFont="1" applyFill="1" applyBorder="1" applyAlignment="1">
      <alignment horizontal="center" vertical="center"/>
    </xf>
    <xf numFmtId="3" fontId="48" fillId="6" borderId="9" xfId="0" applyNumberFormat="1" applyFont="1" applyFill="1" applyBorder="1" applyAlignment="1">
      <alignment vertical="center" wrapText="1"/>
    </xf>
    <xf numFmtId="0" fontId="62" fillId="6" borderId="5" xfId="0" applyFont="1" applyFill="1" applyBorder="1" applyAlignment="1">
      <alignment horizontal="center" vertical="center" wrapText="1"/>
    </xf>
    <xf numFmtId="0" fontId="48" fillId="5" borderId="0" xfId="0" applyFont="1" applyFill="1" applyBorder="1" applyAlignment="1">
      <alignment vertical="center" wrapText="1"/>
    </xf>
    <xf numFmtId="0" fontId="74" fillId="0" borderId="0" xfId="0" applyFont="1" applyBorder="1" applyAlignment="1">
      <alignment vertical="center"/>
    </xf>
    <xf numFmtId="0" fontId="0" fillId="0" borderId="3" xfId="0" applyBorder="1" applyAlignment="1">
      <alignment horizontal="center" vertical="center" wrapText="1"/>
    </xf>
    <xf numFmtId="0" fontId="0" fillId="0" borderId="40" xfId="0" applyBorder="1" applyAlignment="1">
      <alignment horizontal="center" vertical="center" wrapText="1"/>
    </xf>
    <xf numFmtId="0" fontId="107" fillId="0" borderId="31" xfId="0" applyFont="1" applyBorder="1" applyAlignment="1">
      <alignment horizontal="left" vertical="center" wrapText="1"/>
    </xf>
    <xf numFmtId="0" fontId="107" fillId="0" borderId="32" xfId="0" applyFont="1" applyBorder="1" applyAlignment="1">
      <alignment horizontal="left" vertical="center" wrapText="1"/>
    </xf>
    <xf numFmtId="0" fontId="15" fillId="4" borderId="0" xfId="0" applyFont="1" applyFill="1" applyAlignment="1">
      <alignment horizontal="left" wrapText="1"/>
    </xf>
    <xf numFmtId="0" fontId="62" fillId="0" borderId="12" xfId="0" applyFont="1" applyBorder="1" applyAlignment="1">
      <alignment horizontal="center" vertical="center" wrapText="1"/>
    </xf>
    <xf numFmtId="0" fontId="62" fillId="0" borderId="3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2" xfId="0" applyFont="1" applyBorder="1" applyAlignment="1">
      <alignment horizontal="center" vertical="center" wrapText="1"/>
    </xf>
    <xf numFmtId="0" fontId="15" fillId="0" borderId="3" xfId="0" applyFont="1" applyBorder="1" applyAlignment="1">
      <alignment horizontal="left" vertical="center" wrapText="1"/>
    </xf>
    <xf numFmtId="0" fontId="15" fillId="0" borderId="33" xfId="0" applyFont="1" applyBorder="1" applyAlignment="1">
      <alignment horizontal="left" vertical="center" wrapText="1"/>
    </xf>
    <xf numFmtId="0" fontId="15" fillId="0" borderId="35" xfId="0" applyFont="1" applyBorder="1" applyAlignment="1">
      <alignment horizontal="left" vertical="center" wrapText="1"/>
    </xf>
    <xf numFmtId="0" fontId="15" fillId="0" borderId="36" xfId="0" applyFont="1" applyBorder="1" applyAlignment="1">
      <alignment horizontal="left" vertical="center" wrapText="1"/>
    </xf>
    <xf numFmtId="0" fontId="88" fillId="0" borderId="0" xfId="0" applyFont="1" applyAlignment="1">
      <alignment vertical="center" wrapText="1"/>
    </xf>
    <xf numFmtId="0" fontId="13" fillId="0" borderId="0" xfId="16" applyFont="1" applyAlignment="1">
      <alignment horizontal="left" vertical="center"/>
    </xf>
    <xf numFmtId="14" fontId="62" fillId="7" borderId="0" xfId="16" applyNumberFormat="1" applyFont="1" applyFill="1" applyBorder="1" applyAlignment="1">
      <alignment horizontal="center" vertical="center"/>
    </xf>
    <xf numFmtId="0" fontId="75" fillId="7" borderId="0" xfId="16" applyFont="1" applyFill="1" applyBorder="1" applyAlignment="1">
      <alignment horizontal="left" vertical="center"/>
    </xf>
    <xf numFmtId="0" fontId="48" fillId="7" borderId="0" xfId="16" applyFont="1" applyFill="1" applyAlignment="1">
      <alignment horizontal="justify" vertical="center" wrapText="1"/>
    </xf>
    <xf numFmtId="0" fontId="13" fillId="7" borderId="0" xfId="16" applyFont="1" applyFill="1" applyAlignment="1">
      <alignment horizontal="left" vertical="center"/>
    </xf>
    <xf numFmtId="0" fontId="57" fillId="7" borderId="0" xfId="16" applyFont="1" applyFill="1" applyAlignment="1">
      <alignment horizontal="left" wrapText="1"/>
    </xf>
    <xf numFmtId="0" fontId="13" fillId="7" borderId="0" xfId="16" applyFont="1" applyFill="1" applyAlignment="1">
      <alignment horizontal="left" wrapText="1"/>
    </xf>
    <xf numFmtId="0" fontId="98" fillId="0" borderId="0" xfId="16" applyFont="1" applyBorder="1"/>
    <xf numFmtId="0" fontId="3" fillId="0" borderId="0" xfId="16"/>
    <xf numFmtId="0" fontId="31" fillId="7" borderId="0" xfId="16" applyFont="1" applyFill="1" applyAlignment="1">
      <alignment horizontal="left" vertical="center" wrapText="1"/>
    </xf>
  </cellXfs>
  <cellStyles count="34">
    <cellStyle name="=C:\WINNT35\SYSTEM32\COMMAND.COM" xfId="3" xr:uid="{00000000-0005-0000-0000-000000000000}"/>
    <cellStyle name="Comma" xfId="31" builtinId="3"/>
    <cellStyle name="gs]_x000d__x000a_Window=0,0,640,480, , ,3_x000d__x000a_dir1=5,7,637,250,-1,-1,1,30,201,1905,231,G:\UGRC\RB\B-DADOS\FOX-PRO\CRED-VEN\KP 3 3" xfId="21" xr:uid="{F1855EC4-0A98-41D5-998B-7A6545C39325}"/>
    <cellStyle name="Heading 1 2" xfId="1" xr:uid="{00000000-0005-0000-0000-000001000000}"/>
    <cellStyle name="Heading 2 2" xfId="4" xr:uid="{00000000-0005-0000-0000-000002000000}"/>
    <cellStyle name="HeadingTable" xfId="30" xr:uid="{B14E509F-C39C-40C3-802D-9E2535119256}"/>
    <cellStyle name="Hyperlink" xfId="6" builtinId="8"/>
    <cellStyle name="Hyperlink 2" xfId="12" xr:uid="{EA4D105E-A862-41B2-8EEE-06FFD2F623FD}"/>
    <cellStyle name="Hyperlink 3" xfId="28" xr:uid="{21FC88EC-7C2C-4BE2-84A2-8F753B1E10E6}"/>
    <cellStyle name="Normal" xfId="0" builtinId="0"/>
    <cellStyle name="Normal 15 2" xfId="27" xr:uid="{BD3252AF-9580-425C-BFA2-F6AD8954FE9C}"/>
    <cellStyle name="Normal 2" xfId="2" xr:uid="{00000000-0005-0000-0000-000005000000}"/>
    <cellStyle name="Normal 2 2" xfId="8" xr:uid="{7DEA53A7-77B3-42FE-BE56-CEFA22F6E3B4}"/>
    <cellStyle name="Normal 2 2 2 2" xfId="16" xr:uid="{DABB093C-25D8-4EF5-8155-6F640D2D82C6}"/>
    <cellStyle name="Normal 2 5 2 2" xfId="15" xr:uid="{531EFB31-D31C-4907-893B-15D5381FB4E5}"/>
    <cellStyle name="Normal 2_~0149226 2" xfId="17" xr:uid="{F7BCD61F-AA04-47C5-8A70-C9B67BB3FA72}"/>
    <cellStyle name="Normal 3" xfId="32" xr:uid="{421B7080-26E5-4785-8058-75A09086B68F}"/>
    <cellStyle name="Normal 4" xfId="9" xr:uid="{5747AC10-F029-47ED-BEEA-CBFFE535F4E7}"/>
    <cellStyle name="Normal 6 3" xfId="26" xr:uid="{90475108-4FB3-45EB-B061-C391705AF4ED}"/>
    <cellStyle name="Normal 7 3" xfId="25" xr:uid="{D67962EC-D893-4038-9012-8F7D32E482B2}"/>
    <cellStyle name="Normal 7 3 2" xfId="23" xr:uid="{9968B1EC-25CF-4CA8-B9D7-045E87768A12}"/>
    <cellStyle name="Normal 7 4" xfId="24" xr:uid="{DC2068C8-59E6-44B5-97E6-8DF25FFB6644}"/>
    <cellStyle name="Normal 8" xfId="11" xr:uid="{DED7BA76-A74A-42F2-91D3-E81966466297}"/>
    <cellStyle name="Normal 9 3" xfId="14" xr:uid="{30C49B92-EE88-4637-AEA8-8A74868A0CD6}"/>
    <cellStyle name="Normal_03 STA" xfId="13" xr:uid="{D6FE7DA6-7A99-4124-9C50-83C2D0750507}"/>
    <cellStyle name="Normal_20 OPR" xfId="33" xr:uid="{50205D90-1367-4A69-98EF-FC5335136192}"/>
    <cellStyle name="optionalExposure" xfId="5" xr:uid="{00000000-0005-0000-0000-000006000000}"/>
    <cellStyle name="Percent" xfId="7" builtinId="5"/>
    <cellStyle name="Percent 2 2" xfId="20" xr:uid="{ABBD0B51-585C-46A7-8293-D90E9DFDFE40}"/>
    <cellStyle name="Percent 3" xfId="18" xr:uid="{54C80868-09D6-45BA-8374-836FFE13546F}"/>
    <cellStyle name="Percent 4" xfId="22" xr:uid="{2B7EF124-30B4-4A76-BAB7-7D017E690987}"/>
    <cellStyle name="Percent 5" xfId="29" xr:uid="{1841832B-C0A3-4350-AE77-8943EE130EB5}"/>
    <cellStyle name="Percentagem 2" xfId="19" xr:uid="{EC408385-05F6-47B5-A741-8B8A1CBD52C9}"/>
    <cellStyle name="Standard 3" xfId="10" xr:uid="{6793C0ED-B175-4EC1-9F3D-63FDA7FC38DF}"/>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1005D"/>
      <color rgb="FFBFBFBF"/>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5</xdr:col>
      <xdr:colOff>0</xdr:colOff>
      <xdr:row>54</xdr:row>
      <xdr:rowOff>0</xdr:rowOff>
    </xdr:from>
    <xdr:ext cx="184731" cy="264560"/>
    <xdr:sp macro="" textlink="">
      <xdr:nvSpPr>
        <xdr:cNvPr id="2" name="TextBox 1">
          <a:extLst>
            <a:ext uri="{FF2B5EF4-FFF2-40B4-BE49-F238E27FC236}">
              <a16:creationId xmlns:a16="http://schemas.microsoft.com/office/drawing/2014/main" id="{9AC0E4A2-0F0C-47AD-BE92-8751A53BA232}"/>
            </a:ext>
          </a:extLst>
        </xdr:cNvPr>
        <xdr:cNvSpPr txBox="1"/>
      </xdr:nvSpPr>
      <xdr:spPr>
        <a:xfrm>
          <a:off x="5057775" y="1851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4</xdr:col>
      <xdr:colOff>1905000</xdr:colOff>
      <xdr:row>0</xdr:row>
      <xdr:rowOff>23808</xdr:rowOff>
    </xdr:from>
    <xdr:to>
      <xdr:col>4</xdr:col>
      <xdr:colOff>4066236</xdr:colOff>
      <xdr:row>3</xdr:row>
      <xdr:rowOff>146160</xdr:rowOff>
    </xdr:to>
    <xdr:pic>
      <xdr:nvPicPr>
        <xdr:cNvPr id="3" name="Imagem 1">
          <a:extLst>
            <a:ext uri="{FF2B5EF4-FFF2-40B4-BE49-F238E27FC236}">
              <a16:creationId xmlns:a16="http://schemas.microsoft.com/office/drawing/2014/main" id="{8D130228-EAAF-4241-BD74-AAE3E2ED4B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0563" y="23808"/>
          <a:ext cx="2161236" cy="6224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1866900</xdr:colOff>
      <xdr:row>25</xdr:row>
      <xdr:rowOff>152400</xdr:rowOff>
    </xdr:from>
    <xdr:to>
      <xdr:col>13</xdr:col>
      <xdr:colOff>3176</xdr:colOff>
      <xdr:row>34</xdr:row>
      <xdr:rowOff>84932</xdr:rowOff>
    </xdr:to>
    <xdr:sp macro="" textlink="">
      <xdr:nvSpPr>
        <xdr:cNvPr id="2" name="AutoShape 1">
          <a:extLst>
            <a:ext uri="{FF2B5EF4-FFF2-40B4-BE49-F238E27FC236}">
              <a16:creationId xmlns:a16="http://schemas.microsoft.com/office/drawing/2014/main" id="{8E8EFED5-09F2-4732-81E0-5C74DEA5F896}"/>
            </a:ext>
          </a:extLst>
        </xdr:cNvPr>
        <xdr:cNvSpPr>
          <a:spLocks noChangeAspect="1" noChangeArrowheads="1"/>
        </xdr:cNvSpPr>
      </xdr:nvSpPr>
      <xdr:spPr bwMode="auto">
        <a:xfrm>
          <a:off x="3905250" y="3657600"/>
          <a:ext cx="9203532" cy="1930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7</xdr:col>
      <xdr:colOff>549275</xdr:colOff>
      <xdr:row>30</xdr:row>
      <xdr:rowOff>95891</xdr:rowOff>
    </xdr:to>
    <xdr:pic>
      <xdr:nvPicPr>
        <xdr:cNvPr id="2" name="Picture 1">
          <a:extLst>
            <a:ext uri="{FF2B5EF4-FFF2-40B4-BE49-F238E27FC236}">
              <a16:creationId xmlns:a16="http://schemas.microsoft.com/office/drawing/2014/main" id="{2FA40013-8301-412A-A3F2-EE6A579737C1}"/>
            </a:ext>
          </a:extLst>
        </xdr:cNvPr>
        <xdr:cNvPicPr>
          <a:picLocks noChangeAspect="1"/>
        </xdr:cNvPicPr>
      </xdr:nvPicPr>
      <xdr:blipFill>
        <a:blip xmlns:r="http://schemas.openxmlformats.org/officeDocument/2006/relationships" r:embed="rId1"/>
        <a:stretch>
          <a:fillRect/>
        </a:stretch>
      </xdr:blipFill>
      <xdr:spPr>
        <a:xfrm>
          <a:off x="304800" y="428625"/>
          <a:ext cx="8626475" cy="61061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6E48A-F3E9-4B51-8500-8133674E9C8C}">
  <dimension ref="B5:E75"/>
  <sheetViews>
    <sheetView showGridLines="0" tabSelected="1" zoomScaleNormal="100" workbookViewId="0"/>
  </sheetViews>
  <sheetFormatPr defaultColWidth="8.7109375" defaultRowHeight="12.75"/>
  <cols>
    <col min="1" max="1" width="3" style="65" customWidth="1"/>
    <col min="2" max="2" width="3.42578125" style="69" bestFit="1" customWidth="1"/>
    <col min="3" max="3" width="1.85546875" style="65" customWidth="1"/>
    <col min="4" max="4" width="10.5703125" style="65" customWidth="1"/>
    <col min="5" max="5" width="119.140625" style="65" customWidth="1"/>
    <col min="6" max="16384" width="8.7109375" style="65"/>
  </cols>
  <sheetData>
    <row r="5" spans="2:5" ht="27.75">
      <c r="D5" s="1015" t="s">
        <v>1324</v>
      </c>
      <c r="E5" s="1015"/>
    </row>
    <row r="6" spans="2:5" ht="15.75">
      <c r="D6" s="1016" t="s">
        <v>1216</v>
      </c>
      <c r="E6" s="1016"/>
    </row>
    <row r="8" spans="2:5" ht="15.75">
      <c r="D8" s="89" t="s">
        <v>1032</v>
      </c>
    </row>
    <row r="9" spans="2:5" ht="5.45" customHeight="1">
      <c r="D9" s="66"/>
    </row>
    <row r="10" spans="2:5" s="94" customFormat="1" ht="15" customHeight="1">
      <c r="B10" s="871">
        <v>1</v>
      </c>
      <c r="D10" s="95" t="s">
        <v>1034</v>
      </c>
      <c r="E10" s="95" t="s">
        <v>988</v>
      </c>
    </row>
    <row r="11" spans="2:5" s="94" customFormat="1" ht="15" customHeight="1">
      <c r="B11" s="871">
        <v>2</v>
      </c>
      <c r="D11" s="95" t="s">
        <v>1035</v>
      </c>
      <c r="E11" s="95" t="s">
        <v>989</v>
      </c>
    </row>
    <row r="12" spans="2:5" s="96" customFormat="1" ht="15" customHeight="1">
      <c r="B12" s="781"/>
      <c r="D12" s="97"/>
      <c r="E12" s="97"/>
    </row>
    <row r="13" spans="2:5" s="94" customFormat="1" ht="15" customHeight="1">
      <c r="B13" s="871">
        <v>3</v>
      </c>
      <c r="D13" s="95" t="s">
        <v>1036</v>
      </c>
      <c r="E13" s="95" t="s">
        <v>986</v>
      </c>
    </row>
    <row r="14" spans="2:5" s="94" customFormat="1" ht="15" customHeight="1">
      <c r="B14" s="871">
        <v>4</v>
      </c>
      <c r="D14" s="95" t="s">
        <v>1037</v>
      </c>
      <c r="E14" s="95" t="s">
        <v>987</v>
      </c>
    </row>
    <row r="15" spans="2:5" s="96" customFormat="1" ht="15" customHeight="1">
      <c r="B15" s="781"/>
      <c r="D15" s="97"/>
      <c r="E15" s="97"/>
    </row>
    <row r="16" spans="2:5" s="94" customFormat="1" ht="15" customHeight="1">
      <c r="B16" s="871">
        <v>5</v>
      </c>
      <c r="D16" s="95" t="s">
        <v>1038</v>
      </c>
      <c r="E16" s="95" t="s">
        <v>990</v>
      </c>
    </row>
    <row r="17" spans="2:5" s="94" customFormat="1" ht="15" customHeight="1">
      <c r="B17" s="871">
        <v>6</v>
      </c>
      <c r="D17" s="95" t="s">
        <v>1039</v>
      </c>
      <c r="E17" s="95" t="s">
        <v>991</v>
      </c>
    </row>
    <row r="18" spans="2:5" s="94" customFormat="1" ht="15" customHeight="1">
      <c r="B18" s="781"/>
      <c r="D18" s="98"/>
      <c r="E18" s="98"/>
    </row>
    <row r="19" spans="2:5" s="94" customFormat="1" ht="15" customHeight="1">
      <c r="B19" s="780">
        <v>7</v>
      </c>
      <c r="D19" s="95" t="s">
        <v>1040</v>
      </c>
      <c r="E19" s="95" t="s">
        <v>1014</v>
      </c>
    </row>
    <row r="20" spans="2:5" s="94" customFormat="1" ht="15" customHeight="1">
      <c r="B20" s="780">
        <v>8</v>
      </c>
      <c r="D20" s="95" t="s">
        <v>1041</v>
      </c>
      <c r="E20" s="95" t="s">
        <v>1015</v>
      </c>
    </row>
    <row r="21" spans="2:5" s="94" customFormat="1" ht="15" customHeight="1">
      <c r="B21" s="780">
        <f>+B20+1</f>
        <v>9</v>
      </c>
      <c r="D21" s="95" t="s">
        <v>1042</v>
      </c>
      <c r="E21" s="95" t="s">
        <v>1016</v>
      </c>
    </row>
    <row r="22" spans="2:5" s="94" customFormat="1" ht="15" customHeight="1">
      <c r="B22" s="780">
        <f>+B21+1</f>
        <v>10</v>
      </c>
      <c r="D22" s="95" t="s">
        <v>1043</v>
      </c>
      <c r="E22" s="95" t="s">
        <v>1017</v>
      </c>
    </row>
    <row r="23" spans="2:5" s="94" customFormat="1" ht="15" customHeight="1">
      <c r="B23" s="780">
        <f>+B22+1</f>
        <v>11</v>
      </c>
      <c r="D23" s="95" t="s">
        <v>1044</v>
      </c>
      <c r="E23" s="95" t="s">
        <v>1018</v>
      </c>
    </row>
    <row r="24" spans="2:5" s="94" customFormat="1" ht="15" customHeight="1">
      <c r="B24" s="780">
        <f t="shared" ref="B24:B26" si="0">+B23+1</f>
        <v>12</v>
      </c>
      <c r="D24" s="95" t="s">
        <v>1045</v>
      </c>
      <c r="E24" s="95" t="s">
        <v>1019</v>
      </c>
    </row>
    <row r="25" spans="2:5" s="94" customFormat="1" ht="15" customHeight="1">
      <c r="B25" s="780">
        <f t="shared" si="0"/>
        <v>13</v>
      </c>
      <c r="D25" s="95" t="s">
        <v>1046</v>
      </c>
      <c r="E25" s="95" t="s">
        <v>1020</v>
      </c>
    </row>
    <row r="26" spans="2:5" s="94" customFormat="1" ht="15" customHeight="1">
      <c r="B26" s="780">
        <f t="shared" si="0"/>
        <v>14</v>
      </c>
      <c r="D26" s="95" t="s">
        <v>1047</v>
      </c>
      <c r="E26" s="95" t="s">
        <v>1021</v>
      </c>
    </row>
    <row r="27" spans="2:5" s="94" customFormat="1" ht="15" customHeight="1">
      <c r="B27" s="781"/>
      <c r="D27" s="98"/>
      <c r="E27" s="98"/>
    </row>
    <row r="28" spans="2:5" s="94" customFormat="1" ht="15" customHeight="1">
      <c r="B28" s="780">
        <f>+B26+1</f>
        <v>15</v>
      </c>
      <c r="D28" s="95" t="s">
        <v>1048</v>
      </c>
      <c r="E28" s="95" t="s">
        <v>997</v>
      </c>
    </row>
    <row r="29" spans="2:5" s="94" customFormat="1" ht="15" customHeight="1">
      <c r="B29" s="780">
        <f>+B28+1</f>
        <v>16</v>
      </c>
      <c r="D29" s="95" t="s">
        <v>1049</v>
      </c>
      <c r="E29" s="95" t="s">
        <v>998</v>
      </c>
    </row>
    <row r="30" spans="2:5" s="94" customFormat="1" ht="15" customHeight="1">
      <c r="B30" s="780">
        <f t="shared" ref="B30:B38" si="1">+B29+1</f>
        <v>17</v>
      </c>
      <c r="D30" s="95" t="s">
        <v>1050</v>
      </c>
      <c r="E30" s="95" t="s">
        <v>1003</v>
      </c>
    </row>
    <row r="31" spans="2:5" s="94" customFormat="1" ht="15" customHeight="1">
      <c r="B31" s="871">
        <f t="shared" si="1"/>
        <v>18</v>
      </c>
      <c r="D31" s="95" t="s">
        <v>1051</v>
      </c>
      <c r="E31" s="95" t="s">
        <v>1007</v>
      </c>
    </row>
    <row r="32" spans="2:5" s="94" customFormat="1" ht="15" customHeight="1">
      <c r="B32" s="871">
        <f t="shared" si="1"/>
        <v>19</v>
      </c>
      <c r="D32" s="95" t="s">
        <v>1052</v>
      </c>
      <c r="E32" s="95" t="s">
        <v>1008</v>
      </c>
    </row>
    <row r="33" spans="2:5" s="94" customFormat="1" ht="15" customHeight="1">
      <c r="B33" s="871">
        <f t="shared" si="1"/>
        <v>20</v>
      </c>
      <c r="D33" s="95" t="s">
        <v>1053</v>
      </c>
      <c r="E33" s="95" t="s">
        <v>1009</v>
      </c>
    </row>
    <row r="34" spans="2:5" s="94" customFormat="1" ht="15" customHeight="1">
      <c r="B34" s="871">
        <f t="shared" si="1"/>
        <v>21</v>
      </c>
      <c r="D34" s="95" t="s">
        <v>1054</v>
      </c>
      <c r="E34" s="95" t="s">
        <v>1225</v>
      </c>
    </row>
    <row r="35" spans="2:5" s="94" customFormat="1" ht="15" customHeight="1">
      <c r="B35" s="871">
        <f t="shared" si="1"/>
        <v>22</v>
      </c>
      <c r="D35" s="95" t="s">
        <v>1055</v>
      </c>
      <c r="E35" s="95" t="s">
        <v>1010</v>
      </c>
    </row>
    <row r="36" spans="2:5" s="94" customFormat="1" ht="15" customHeight="1">
      <c r="B36" s="871">
        <f t="shared" si="1"/>
        <v>23</v>
      </c>
      <c r="D36" s="95" t="s">
        <v>1056</v>
      </c>
      <c r="E36" s="95" t="s">
        <v>1011</v>
      </c>
    </row>
    <row r="37" spans="2:5" s="94" customFormat="1" ht="15" customHeight="1">
      <c r="B37" s="871">
        <f t="shared" si="1"/>
        <v>24</v>
      </c>
      <c r="D37" s="95" t="s">
        <v>1057</v>
      </c>
      <c r="E37" s="95" t="s">
        <v>1012</v>
      </c>
    </row>
    <row r="38" spans="2:5" s="94" customFormat="1" ht="15" customHeight="1">
      <c r="B38" s="871">
        <f t="shared" si="1"/>
        <v>25</v>
      </c>
      <c r="D38" s="95" t="s">
        <v>1058</v>
      </c>
      <c r="E38" s="95" t="s">
        <v>1013</v>
      </c>
    </row>
    <row r="39" spans="2:5" s="94" customFormat="1" ht="15" customHeight="1">
      <c r="B39" s="781"/>
      <c r="D39" s="98"/>
      <c r="E39" s="98"/>
    </row>
    <row r="40" spans="2:5" s="94" customFormat="1" ht="15" customHeight="1">
      <c r="B40" s="871">
        <v>26</v>
      </c>
      <c r="D40" s="95" t="s">
        <v>1059</v>
      </c>
      <c r="E40" s="95" t="s">
        <v>1022</v>
      </c>
    </row>
    <row r="41" spans="2:5" s="94" customFormat="1" ht="15" customHeight="1">
      <c r="B41" s="871">
        <f>+B40+1</f>
        <v>27</v>
      </c>
      <c r="D41" s="95" t="s">
        <v>1060</v>
      </c>
      <c r="E41" s="95" t="s">
        <v>1023</v>
      </c>
    </row>
    <row r="42" spans="2:5" s="94" customFormat="1" ht="30" customHeight="1">
      <c r="B42" s="871">
        <f>+B41+1</f>
        <v>28</v>
      </c>
      <c r="D42" s="95" t="s">
        <v>1061</v>
      </c>
      <c r="E42" s="99" t="s">
        <v>1024</v>
      </c>
    </row>
    <row r="43" spans="2:5" s="94" customFormat="1" ht="30" customHeight="1">
      <c r="B43" s="871">
        <f>+B42+1</f>
        <v>29</v>
      </c>
      <c r="D43" s="95" t="s">
        <v>1062</v>
      </c>
      <c r="E43" s="99" t="s">
        <v>1025</v>
      </c>
    </row>
    <row r="44" spans="2:5" s="94" customFormat="1" ht="15" customHeight="1">
      <c r="B44" s="871">
        <f>+B43+1</f>
        <v>30</v>
      </c>
      <c r="D44" s="95" t="s">
        <v>1063</v>
      </c>
      <c r="E44" s="99" t="s">
        <v>1026</v>
      </c>
    </row>
    <row r="45" spans="2:5" s="94" customFormat="1" ht="15" customHeight="1">
      <c r="B45" s="781"/>
      <c r="D45" s="98"/>
      <c r="E45" s="98"/>
    </row>
    <row r="46" spans="2:5" s="94" customFormat="1" ht="15" customHeight="1">
      <c r="B46" s="871">
        <v>31</v>
      </c>
      <c r="D46" s="95" t="s">
        <v>1064</v>
      </c>
      <c r="E46" s="95" t="s">
        <v>999</v>
      </c>
    </row>
    <row r="47" spans="2:5" s="94" customFormat="1" ht="15" customHeight="1">
      <c r="B47" s="871">
        <f t="shared" ref="B47:B52" si="2">+B46+1</f>
        <v>32</v>
      </c>
      <c r="D47" s="95" t="s">
        <v>1065</v>
      </c>
      <c r="E47" s="95" t="s">
        <v>1002</v>
      </c>
    </row>
    <row r="48" spans="2:5" s="94" customFormat="1" ht="15" customHeight="1">
      <c r="B48" s="871">
        <f t="shared" si="2"/>
        <v>33</v>
      </c>
      <c r="D48" s="95" t="s">
        <v>1066</v>
      </c>
      <c r="E48" s="95" t="s">
        <v>1000</v>
      </c>
    </row>
    <row r="49" spans="2:5" s="94" customFormat="1" ht="15" customHeight="1">
      <c r="B49" s="871">
        <f t="shared" si="2"/>
        <v>34</v>
      </c>
      <c r="D49" s="95" t="s">
        <v>1067</v>
      </c>
      <c r="E49" s="95" t="s">
        <v>1001</v>
      </c>
    </row>
    <row r="50" spans="2:5" s="94" customFormat="1" ht="15" customHeight="1">
      <c r="B50" s="871">
        <f t="shared" si="2"/>
        <v>35</v>
      </c>
      <c r="D50" s="95" t="s">
        <v>1068</v>
      </c>
      <c r="E50" s="95" t="s">
        <v>1004</v>
      </c>
    </row>
    <row r="51" spans="2:5" s="94" customFormat="1" ht="15" customHeight="1">
      <c r="B51" s="871">
        <f t="shared" si="2"/>
        <v>36</v>
      </c>
      <c r="D51" s="95" t="s">
        <v>1069</v>
      </c>
      <c r="E51" s="95" t="s">
        <v>1005</v>
      </c>
    </row>
    <row r="52" spans="2:5" s="94" customFormat="1" ht="15" customHeight="1">
      <c r="B52" s="871">
        <f t="shared" si="2"/>
        <v>37</v>
      </c>
      <c r="D52" s="95" t="s">
        <v>1070</v>
      </c>
      <c r="E52" s="95" t="s">
        <v>1006</v>
      </c>
    </row>
    <row r="53" spans="2:5" s="94" customFormat="1" ht="15" customHeight="1">
      <c r="B53" s="781"/>
      <c r="D53" s="98"/>
      <c r="E53" s="98"/>
    </row>
    <row r="54" spans="2:5" s="94" customFormat="1" ht="15" customHeight="1">
      <c r="B54" s="871">
        <v>38</v>
      </c>
      <c r="D54" s="95" t="s">
        <v>1071</v>
      </c>
      <c r="E54" s="95" t="s">
        <v>1027</v>
      </c>
    </row>
    <row r="55" spans="2:5" s="94" customFormat="1" ht="15" customHeight="1">
      <c r="B55" s="871">
        <f>+B54+1</f>
        <v>39</v>
      </c>
      <c r="D55" s="95" t="s">
        <v>1072</v>
      </c>
      <c r="E55" s="95" t="s">
        <v>1028</v>
      </c>
    </row>
    <row r="56" spans="2:5" s="94" customFormat="1" ht="15" customHeight="1">
      <c r="B56" s="871">
        <f>+B55+1</f>
        <v>40</v>
      </c>
      <c r="D56" s="95" t="s">
        <v>1073</v>
      </c>
      <c r="E56" s="95" t="s">
        <v>1029</v>
      </c>
    </row>
    <row r="57" spans="2:5" s="94" customFormat="1" ht="15" customHeight="1">
      <c r="B57" s="871">
        <f>+B56+1</f>
        <v>41</v>
      </c>
      <c r="D57" s="95" t="s">
        <v>1074</v>
      </c>
      <c r="E57" s="95" t="s">
        <v>1030</v>
      </c>
    </row>
    <row r="58" spans="2:5" s="94" customFormat="1" ht="15" customHeight="1">
      <c r="B58" s="871">
        <f>+B57+1</f>
        <v>42</v>
      </c>
      <c r="D58" s="95" t="s">
        <v>1075</v>
      </c>
      <c r="E58" s="95" t="s">
        <v>1031</v>
      </c>
    </row>
    <row r="59" spans="2:5" s="94" customFormat="1" ht="15" customHeight="1">
      <c r="B59" s="781"/>
      <c r="D59" s="98"/>
      <c r="E59" s="98"/>
    </row>
    <row r="60" spans="2:5" s="96" customFormat="1" ht="15" customHeight="1">
      <c r="B60" s="871">
        <v>43</v>
      </c>
      <c r="D60" s="100" t="s">
        <v>1076</v>
      </c>
      <c r="E60" s="100" t="s">
        <v>992</v>
      </c>
    </row>
    <row r="61" spans="2:5" s="96" customFormat="1" ht="15" customHeight="1">
      <c r="B61" s="871">
        <f>+B60+1</f>
        <v>44</v>
      </c>
      <c r="D61" s="100" t="s">
        <v>1077</v>
      </c>
      <c r="E61" s="100" t="s">
        <v>993</v>
      </c>
    </row>
    <row r="62" spans="2:5" s="96" customFormat="1" ht="15" customHeight="1">
      <c r="B62" s="871">
        <f>+B61+1</f>
        <v>45</v>
      </c>
      <c r="D62" s="100" t="s">
        <v>1078</v>
      </c>
      <c r="E62" s="100" t="s">
        <v>994</v>
      </c>
    </row>
    <row r="63" spans="2:5" s="94" customFormat="1" ht="15" customHeight="1">
      <c r="B63" s="782"/>
      <c r="D63" s="98"/>
      <c r="E63" s="98"/>
    </row>
    <row r="64" spans="2:5" s="94" customFormat="1" ht="15" customHeight="1">
      <c r="B64" s="871">
        <v>46</v>
      </c>
      <c r="D64" s="95" t="s">
        <v>1079</v>
      </c>
      <c r="E64" s="95" t="s">
        <v>995</v>
      </c>
    </row>
    <row r="65" spans="2:5" s="94" customFormat="1" ht="15" customHeight="1">
      <c r="B65" s="871">
        <f>+B64+1</f>
        <v>47</v>
      </c>
      <c r="D65" s="95" t="s">
        <v>1080</v>
      </c>
      <c r="E65" s="95" t="s">
        <v>996</v>
      </c>
    </row>
    <row r="66" spans="2:5" s="94" customFormat="1" ht="15" customHeight="1">
      <c r="B66" s="871">
        <f>+B65+1</f>
        <v>48</v>
      </c>
      <c r="D66" s="95" t="s">
        <v>1255</v>
      </c>
      <c r="E66" s="95" t="s">
        <v>1269</v>
      </c>
    </row>
    <row r="67" spans="2:5" s="67" customFormat="1">
      <c r="B67" s="69"/>
      <c r="D67" s="68"/>
      <c r="E67" s="68"/>
    </row>
    <row r="68" spans="2:5" s="94" customFormat="1" ht="15" customHeight="1">
      <c r="B68" s="871">
        <v>49</v>
      </c>
      <c r="D68" s="95" t="s">
        <v>1292</v>
      </c>
      <c r="E68" s="95" t="s">
        <v>1301</v>
      </c>
    </row>
    <row r="69" spans="2:5" s="67" customFormat="1">
      <c r="B69" s="69"/>
      <c r="D69" s="68"/>
      <c r="E69" s="68"/>
    </row>
    <row r="70" spans="2:5">
      <c r="B70" s="70"/>
    </row>
    <row r="71" spans="2:5" ht="15.75">
      <c r="B71" s="70"/>
      <c r="D71" s="89" t="s">
        <v>984</v>
      </c>
      <c r="E71" s="66"/>
    </row>
    <row r="72" spans="2:5" ht="8.4499999999999993" customHeight="1">
      <c r="B72" s="70"/>
      <c r="D72" s="89"/>
      <c r="E72" s="66"/>
    </row>
    <row r="73" spans="2:5" s="96" customFormat="1" ht="15" customHeight="1">
      <c r="B73" s="872">
        <v>50</v>
      </c>
      <c r="D73" s="101"/>
      <c r="E73" s="101" t="s">
        <v>904</v>
      </c>
    </row>
    <row r="74" spans="2:5" s="96" customFormat="1" ht="15" customHeight="1">
      <c r="B74" s="872">
        <v>51</v>
      </c>
      <c r="D74" s="101"/>
      <c r="E74" s="101" t="s">
        <v>919</v>
      </c>
    </row>
    <row r="75" spans="2:5" s="96" customFormat="1" ht="15" customHeight="1">
      <c r="B75" s="872">
        <v>52</v>
      </c>
      <c r="D75" s="101"/>
      <c r="E75" s="101" t="s">
        <v>985</v>
      </c>
    </row>
  </sheetData>
  <mergeCells count="2">
    <mergeCell ref="D5:E5"/>
    <mergeCell ref="D6:E6"/>
  </mergeCells>
  <hyperlinks>
    <hyperlink ref="B10" location="'1'!A1" display="'1'!A1" xr:uid="{3743FF45-5D79-4161-A94F-E0684E142976}"/>
    <hyperlink ref="B11" location="'2'!A1" display="'2'!A1" xr:uid="{8A2B876F-CD32-4B6A-B0BC-3F4948740082}"/>
    <hyperlink ref="B13" location="'3'!A1" display="'3'!A1" xr:uid="{1A15228D-89EE-43A2-B267-131D255C0FD2}"/>
    <hyperlink ref="B14" location="'4'!A1" display="'4'!A1" xr:uid="{6711866B-A503-45A5-B172-7B86C99B6DCE}"/>
    <hyperlink ref="B16" location="'5'!A1" display="'5'!A1" xr:uid="{CE2D46DE-5800-47A6-AE71-610E1D4B864D}"/>
    <hyperlink ref="B17" location="'6'!A1" display="'6'!A1" xr:uid="{10AE87A8-EB74-4207-9CA9-33E4A90881C0}"/>
    <hyperlink ref="B19" location="'7'!A1" display="'7'!A1" xr:uid="{3979556C-765C-4E25-85BB-1D8531AFD8AB}"/>
    <hyperlink ref="B20" location="'8'!A1" display="'8'!A1" xr:uid="{723AEB96-69F2-4E3B-9A22-776FBE4F048D}"/>
    <hyperlink ref="B21" location="'9'!A1" display="'9'!A1" xr:uid="{33CEC42D-C45C-4DE1-BCBB-6EC97E347CAC}"/>
    <hyperlink ref="B22" location="'10'!A1" display="'10'!A1" xr:uid="{8F115A22-DDC5-4896-8354-47477119E812}"/>
    <hyperlink ref="B23" location="'11'!A1" display="'11'!A1" xr:uid="{C2E5F108-269A-4A8E-A419-F42180DC3371}"/>
    <hyperlink ref="B24" location="'12'!A1" display="'12'!A1" xr:uid="{3255AF87-2158-40FC-AD8D-E484BFD00BEF}"/>
    <hyperlink ref="B25" location="'13'!A1" display="'13'!A1" xr:uid="{CEED84CA-AC72-4CCE-970E-A2C4031E8EB6}"/>
    <hyperlink ref="B26" location="'14'!A1" display="'14'!A1" xr:uid="{7AA267E7-496D-489C-B613-43AEF4A02AE1}"/>
    <hyperlink ref="B28" location="'15'!A1" display="'15'!A1" xr:uid="{0BE258C5-C130-42D4-8D67-2850B9DA2EF7}"/>
    <hyperlink ref="B29" location="'16'!A1" display="'16'!A1" xr:uid="{D6884854-9821-4538-A50E-CE528B66C897}"/>
    <hyperlink ref="B30" location="'17'!A1" display="'17'!A1" xr:uid="{A3B721DA-1C50-446C-86A2-6081B7D7A972}"/>
    <hyperlink ref="B40" location="'26'!A1" display="'26'!A1" xr:uid="{3EF7E158-35BD-41CF-A474-188DE70DD013}"/>
    <hyperlink ref="B41" location="'27'!A1" display="'27'!A1" xr:uid="{7E008F31-907E-4B0E-9021-6E52A32E0862}"/>
    <hyperlink ref="B42" location="'28'!A1" display="'28'!A1" xr:uid="{889E72D6-93D7-4354-AC80-35B58271F9B5}"/>
    <hyperlink ref="B43" location="'29'!A1" display="'29'!A1" xr:uid="{CB22DD7A-D1C1-4C9E-BE05-84F6362CB4ED}"/>
    <hyperlink ref="B44" location="'30'!A1" display="'30'!A1" xr:uid="{34380266-9628-4077-9774-265E9A6AAED0}"/>
    <hyperlink ref="B46" location="'31'!A1" display="'31'!A1" xr:uid="{6016819A-5D2C-4C0C-B986-79DAB0AD2260}"/>
    <hyperlink ref="B47" location="'32'!A1" display="'32'!A1" xr:uid="{4B09E2CB-723B-4252-97E5-383B2D369126}"/>
    <hyperlink ref="B48" location="'33'!A1" display="'33'!A1" xr:uid="{A903A596-5156-40ED-9B00-1CB8A7A28DF5}"/>
    <hyperlink ref="B49" location="'34'!A1" display="'34'!A1" xr:uid="{C1D8D5B1-0F17-49DC-8143-711A0506E479}"/>
    <hyperlink ref="B50" location="'35'!A1" display="'35'!A1" xr:uid="{11F8119E-BD10-41CA-9CF1-F33B20C78A79}"/>
    <hyperlink ref="B51" location="'36'!A1" display="'36'!A1" xr:uid="{289E1BCF-05EE-4194-9037-089727D78FEB}"/>
    <hyperlink ref="B52" location="'37'!A1" display="'37'!A1" xr:uid="{8AE376F8-23F4-4CEB-B7F5-7557BAD303CB}"/>
    <hyperlink ref="B54" location="'38'!A1" display="'38'!A1" xr:uid="{0E7C2E14-7FDF-446F-8A25-123317477A75}"/>
    <hyperlink ref="B55" location="'39'!A1" display="'39'!A1" xr:uid="{06D56F80-281C-417A-88DB-31C550632E09}"/>
    <hyperlink ref="B56" location="'40'!A1" display="'40'!A1" xr:uid="{275DF3D3-70C7-42EF-9F21-08A08E09E6E9}"/>
    <hyperlink ref="B57" location="'41'!A1" display="'41'!A1" xr:uid="{525CA6E8-C952-4B8F-BD67-605B25F9B526}"/>
    <hyperlink ref="B58" location="'42'!A1" display="'42'!A1" xr:uid="{E0238077-84F9-4EB2-ACFD-C4D50F42ED37}"/>
    <hyperlink ref="B60" location="'43'!A1" display="'43'!A1" xr:uid="{BC02159C-6F48-4B0E-9149-86DC1455307E}"/>
    <hyperlink ref="B61" location="'44'!A1" display="'44'!A1" xr:uid="{B647BDE5-3AC2-4266-B699-D9960AE03CCB}"/>
    <hyperlink ref="B64" location="'46'!A1" display="'46'!A1" xr:uid="{97268DD8-7B24-45D6-9C91-7F3C2E8CD104}"/>
    <hyperlink ref="B65" location="'47'!A1" display="'47'!A1" xr:uid="{D1C35DC2-B3C0-4C68-8C76-F52886E91CE1}"/>
    <hyperlink ref="B74" location="'51'!A1" display="'51'!A1" xr:uid="{00DEB187-572D-48FF-A50B-32CFA1387D26}"/>
    <hyperlink ref="B75" location="'52'!A1" display="'52'!A1" xr:uid="{E4ED6670-7BE5-433A-A899-C2A1C6777726}"/>
    <hyperlink ref="B73" location="'50'!A1" display="'50'!A1" xr:uid="{00FCEB27-0960-4571-B7B7-C9F869815928}"/>
    <hyperlink ref="B68" location="'49'!A1" display="'49'!A1" xr:uid="{FA35C345-C4BF-4CFE-BA77-31C1C978E393}"/>
    <hyperlink ref="B31:B38" location="'17'!A1" display="'17'!A1" xr:uid="{35BE8FB0-6927-4B1F-9BD1-5ACBC3728627}"/>
    <hyperlink ref="B62" location="'45'!A1" display="'45'!A1" xr:uid="{17FA4FE1-39C2-4C69-905A-E6DF6DA01ADA}"/>
    <hyperlink ref="B66" location="'48'!A1" display="'48'!A1" xr:uid="{04C313A8-B188-42FB-9C11-45635B0A58FD}"/>
    <hyperlink ref="B31" location="'18'!A1" display="'18'!A1" xr:uid="{4B735A2A-EAB7-4B92-9602-A2410E80D25B}"/>
    <hyperlink ref="B32" location="'19'!A1" display="'19'!A1" xr:uid="{5E75DF0C-0A30-483D-9E2B-FFD702B001B0}"/>
    <hyperlink ref="B33" location="'20'!A1" display="'20'!A1" xr:uid="{DD0364B5-679E-4B6C-8078-4EBB6603C340}"/>
    <hyperlink ref="B34" location="'21'!A1" display="'21'!A1" xr:uid="{0752910F-75A5-4153-9D06-A7651FEDE8C7}"/>
    <hyperlink ref="B35" location="'22'!A1" display="'22'!A1" xr:uid="{D57E1CD4-CEE7-47A3-B155-772C3D9C4437}"/>
    <hyperlink ref="B36" location="'23'!A1" display="'23'!A1" xr:uid="{E813C00B-4FE5-4D8D-ACEA-727BAEF41304}"/>
    <hyperlink ref="B37" location="'24'!A1" display="'24'!A1" xr:uid="{60A19C8D-C33B-4293-A705-86BF279D6187}"/>
    <hyperlink ref="B38" location="'25'!A1" display="'25'!A1" xr:uid="{B16DCE10-5409-4211-BD53-3C17F46CD371}"/>
  </hyperlinks>
  <pageMargins left="0.70866141732283472" right="0.70866141732283472" top="0.74803149606299213" bottom="0.74803149606299213" header="0.31496062992125984" footer="0.31496062992125984"/>
  <pageSetup paperSize="9" scale="95" orientation="landscape" r:id="rId1"/>
  <headerFooter>
    <oddHeader>&amp;CPT
Anexo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AF59E-F713-4229-A7E4-D124799463EA}">
  <sheetPr>
    <pageSetUpPr fitToPage="1"/>
  </sheetPr>
  <dimension ref="B1:Q24"/>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9.140625" style="12"/>
    <col min="3" max="3" width="49.5703125" style="5" customWidth="1"/>
    <col min="4" max="14" width="10.7109375" style="5" customWidth="1"/>
    <col min="15" max="15" width="12.140625" style="1" customWidth="1"/>
    <col min="16" max="16" width="7.7109375" style="1" customWidth="1"/>
    <col min="17" max="17" width="16.140625" style="5" customWidth="1"/>
    <col min="18" max="16384" width="9.140625" style="5"/>
  </cols>
  <sheetData>
    <row r="1" spans="2:17" ht="18.75">
      <c r="B1" s="3" t="s">
        <v>705</v>
      </c>
      <c r="Q1" s="58"/>
    </row>
    <row r="2" spans="2:17">
      <c r="B2" s="102" t="s">
        <v>1033</v>
      </c>
      <c r="Q2" s="72" t="s">
        <v>903</v>
      </c>
    </row>
    <row r="3" spans="2:17">
      <c r="B3" s="35"/>
    </row>
    <row r="4" spans="2:17" s="294" customFormat="1">
      <c r="B4" s="293"/>
      <c r="O4" s="295"/>
      <c r="P4" s="295"/>
    </row>
    <row r="5" spans="2:17" s="181" customFormat="1" ht="20.100000000000001" customHeight="1">
      <c r="B5" s="107"/>
      <c r="C5" s="1038" t="s">
        <v>732</v>
      </c>
      <c r="D5" s="1040" t="s">
        <v>616</v>
      </c>
      <c r="E5" s="1040"/>
      <c r="F5" s="1040"/>
      <c r="G5" s="1040"/>
      <c r="H5" s="1040"/>
      <c r="I5" s="1040"/>
      <c r="J5" s="1040"/>
      <c r="K5" s="1040"/>
      <c r="L5" s="1040"/>
      <c r="M5" s="1040"/>
      <c r="N5" s="1040"/>
      <c r="O5" s="186"/>
      <c r="P5" s="186"/>
    </row>
    <row r="6" spans="2:17" s="181" customFormat="1" ht="20.100000000000001" customHeight="1">
      <c r="B6" s="107"/>
      <c r="C6" s="1038"/>
      <c r="D6" s="300" t="s">
        <v>4</v>
      </c>
      <c r="E6" s="300" t="s">
        <v>5</v>
      </c>
      <c r="F6" s="300" t="s">
        <v>6</v>
      </c>
      <c r="G6" s="300" t="s">
        <v>41</v>
      </c>
      <c r="H6" s="300" t="s">
        <v>42</v>
      </c>
      <c r="I6" s="300" t="s">
        <v>97</v>
      </c>
      <c r="J6" s="300" t="s">
        <v>98</v>
      </c>
      <c r="K6" s="300" t="s">
        <v>99</v>
      </c>
      <c r="L6" s="300" t="s">
        <v>227</v>
      </c>
      <c r="M6" s="300" t="s">
        <v>228</v>
      </c>
      <c r="N6" s="300" t="s">
        <v>229</v>
      </c>
      <c r="O6" s="300" t="s">
        <v>230</v>
      </c>
      <c r="P6" s="183"/>
    </row>
    <row r="7" spans="2:17" s="181" customFormat="1" ht="27.95" customHeight="1" thickBot="1">
      <c r="B7" s="301"/>
      <c r="C7" s="1039"/>
      <c r="D7" s="302">
        <v>0</v>
      </c>
      <c r="E7" s="302">
        <v>0.02</v>
      </c>
      <c r="F7" s="302">
        <v>0.04</v>
      </c>
      <c r="G7" s="302">
        <v>0.1</v>
      </c>
      <c r="H7" s="302">
        <v>0.2</v>
      </c>
      <c r="I7" s="302">
        <v>0.5</v>
      </c>
      <c r="J7" s="302">
        <v>0.7</v>
      </c>
      <c r="K7" s="302">
        <v>0.75</v>
      </c>
      <c r="L7" s="302">
        <v>1</v>
      </c>
      <c r="M7" s="302">
        <v>1.5</v>
      </c>
      <c r="N7" s="188" t="s">
        <v>618</v>
      </c>
      <c r="O7" s="188" t="s">
        <v>1238</v>
      </c>
      <c r="P7" s="183"/>
    </row>
    <row r="8" spans="2:17" s="181" customFormat="1" ht="20.100000000000001" customHeight="1">
      <c r="B8" s="190">
        <v>1</v>
      </c>
      <c r="C8" s="303" t="s">
        <v>642</v>
      </c>
      <c r="D8" s="304"/>
      <c r="E8" s="305"/>
      <c r="F8" s="305"/>
      <c r="G8" s="305"/>
      <c r="H8" s="305"/>
      <c r="I8" s="305"/>
      <c r="J8" s="305"/>
      <c r="K8" s="305"/>
      <c r="L8" s="305"/>
      <c r="M8" s="305"/>
      <c r="N8" s="305"/>
      <c r="O8" s="304">
        <v>0</v>
      </c>
      <c r="P8" s="111"/>
    </row>
    <row r="9" spans="2:17" s="181" customFormat="1" ht="20.100000000000001" customHeight="1">
      <c r="B9" s="192">
        <v>2</v>
      </c>
      <c r="C9" s="231" t="s">
        <v>733</v>
      </c>
      <c r="D9" s="124"/>
      <c r="E9" s="124"/>
      <c r="F9" s="124"/>
      <c r="G9" s="124"/>
      <c r="H9" s="124"/>
      <c r="I9" s="124"/>
      <c r="J9" s="124"/>
      <c r="K9" s="124"/>
      <c r="L9" s="124"/>
      <c r="M9" s="124"/>
      <c r="N9" s="124"/>
      <c r="O9" s="118">
        <v>0</v>
      </c>
      <c r="P9" s="111"/>
    </row>
    <row r="10" spans="2:17" s="181" customFormat="1" ht="20.100000000000001" customHeight="1">
      <c r="B10" s="192">
        <v>3</v>
      </c>
      <c r="C10" s="231" t="s">
        <v>606</v>
      </c>
      <c r="D10" s="124"/>
      <c r="E10" s="124"/>
      <c r="F10" s="124"/>
      <c r="G10" s="124"/>
      <c r="H10" s="124"/>
      <c r="I10" s="124"/>
      <c r="J10" s="124"/>
      <c r="K10" s="124"/>
      <c r="L10" s="124"/>
      <c r="M10" s="124"/>
      <c r="N10" s="124"/>
      <c r="O10" s="118">
        <v>0</v>
      </c>
      <c r="P10" s="111"/>
    </row>
    <row r="11" spans="2:17" s="181" customFormat="1" ht="20.100000000000001" customHeight="1">
      <c r="B11" s="192">
        <v>4</v>
      </c>
      <c r="C11" s="231" t="s">
        <v>607</v>
      </c>
      <c r="D11" s="124"/>
      <c r="E11" s="124"/>
      <c r="F11" s="124"/>
      <c r="G11" s="124"/>
      <c r="H11" s="124"/>
      <c r="I11" s="124"/>
      <c r="J11" s="124"/>
      <c r="K11" s="124"/>
      <c r="L11" s="124"/>
      <c r="M11" s="124"/>
      <c r="N11" s="124"/>
      <c r="O11" s="118">
        <v>0</v>
      </c>
      <c r="P11" s="111"/>
    </row>
    <row r="12" spans="2:17" s="181" customFormat="1" ht="20.100000000000001" customHeight="1">
      <c r="B12" s="192">
        <v>5</v>
      </c>
      <c r="C12" s="231" t="s">
        <v>608</v>
      </c>
      <c r="D12" s="124"/>
      <c r="E12" s="124"/>
      <c r="F12" s="124"/>
      <c r="G12" s="124"/>
      <c r="H12" s="124"/>
      <c r="I12" s="124"/>
      <c r="J12" s="124"/>
      <c r="K12" s="124"/>
      <c r="L12" s="124"/>
      <c r="M12" s="124"/>
      <c r="N12" s="124"/>
      <c r="O12" s="118">
        <v>0</v>
      </c>
      <c r="P12" s="111"/>
    </row>
    <row r="13" spans="2:17" s="181" customFormat="1" ht="20.100000000000001" customHeight="1">
      <c r="B13" s="192">
        <v>6</v>
      </c>
      <c r="C13" s="231" t="s">
        <v>358</v>
      </c>
      <c r="D13" s="124"/>
      <c r="E13" s="118">
        <v>831040.87017999997</v>
      </c>
      <c r="F13" s="124"/>
      <c r="G13" s="124"/>
      <c r="H13" s="118">
        <v>70123.195389999993</v>
      </c>
      <c r="I13" s="118">
        <v>89010.209470000002</v>
      </c>
      <c r="J13" s="124"/>
      <c r="K13" s="118"/>
      <c r="L13" s="118">
        <v>1090.69813</v>
      </c>
      <c r="M13" s="118"/>
      <c r="N13" s="124"/>
      <c r="O13" s="118">
        <v>991264.97317000001</v>
      </c>
      <c r="P13" s="111"/>
    </row>
    <row r="14" spans="2:17" s="181" customFormat="1" ht="20.100000000000001" customHeight="1">
      <c r="B14" s="192">
        <v>7</v>
      </c>
      <c r="C14" s="231" t="s">
        <v>364</v>
      </c>
      <c r="D14" s="124"/>
      <c r="E14" s="124"/>
      <c r="F14" s="124"/>
      <c r="G14" s="124"/>
      <c r="H14" s="124"/>
      <c r="I14" s="124"/>
      <c r="J14" s="124"/>
      <c r="K14" s="124"/>
      <c r="L14" s="118">
        <v>30917.635269999999</v>
      </c>
      <c r="M14" s="124"/>
      <c r="N14" s="124"/>
      <c r="O14" s="118">
        <v>30917.635269999999</v>
      </c>
      <c r="P14" s="111"/>
    </row>
    <row r="15" spans="2:17" s="181" customFormat="1" ht="20.100000000000001" customHeight="1">
      <c r="B15" s="192">
        <v>8</v>
      </c>
      <c r="C15" s="231" t="s">
        <v>609</v>
      </c>
      <c r="D15" s="124"/>
      <c r="E15" s="124"/>
      <c r="F15" s="124"/>
      <c r="G15" s="124"/>
      <c r="H15" s="124"/>
      <c r="I15" s="124"/>
      <c r="J15" s="124"/>
      <c r="K15" s="118">
        <v>1353.1810500000001</v>
      </c>
      <c r="L15" s="124"/>
      <c r="M15" s="124"/>
      <c r="N15" s="124"/>
      <c r="O15" s="118">
        <v>1353.1810500000001</v>
      </c>
      <c r="P15" s="111"/>
    </row>
    <row r="16" spans="2:17" s="181" customFormat="1" ht="20.100000000000001" customHeight="1">
      <c r="B16" s="192">
        <v>9</v>
      </c>
      <c r="C16" s="231" t="s">
        <v>612</v>
      </c>
      <c r="D16" s="124"/>
      <c r="E16" s="124"/>
      <c r="F16" s="124"/>
      <c r="G16" s="124"/>
      <c r="H16" s="124"/>
      <c r="I16" s="124"/>
      <c r="J16" s="124"/>
      <c r="K16" s="124"/>
      <c r="L16" s="124"/>
      <c r="M16" s="124"/>
      <c r="N16" s="124"/>
      <c r="O16" s="124">
        <v>0</v>
      </c>
      <c r="P16" s="182"/>
    </row>
    <row r="17" spans="2:16" s="181" customFormat="1" ht="20.100000000000001" customHeight="1">
      <c r="B17" s="273">
        <v>10</v>
      </c>
      <c r="C17" s="236" t="s">
        <v>614</v>
      </c>
      <c r="D17" s="306"/>
      <c r="E17" s="306"/>
      <c r="F17" s="306"/>
      <c r="G17" s="306"/>
      <c r="H17" s="306"/>
      <c r="I17" s="306"/>
      <c r="J17" s="306"/>
      <c r="K17" s="306"/>
      <c r="L17" s="306"/>
      <c r="M17" s="306"/>
      <c r="N17" s="306"/>
      <c r="O17" s="306">
        <v>0</v>
      </c>
      <c r="P17" s="182"/>
    </row>
    <row r="18" spans="2:16" s="93" customFormat="1" ht="20.100000000000001" customHeight="1" thickBot="1">
      <c r="B18" s="259">
        <v>11</v>
      </c>
      <c r="C18" s="313" t="s">
        <v>235</v>
      </c>
      <c r="D18" s="314">
        <v>0</v>
      </c>
      <c r="E18" s="314">
        <v>831040.87017999997</v>
      </c>
      <c r="F18" s="314">
        <v>0</v>
      </c>
      <c r="G18" s="314">
        <v>0</v>
      </c>
      <c r="H18" s="314">
        <v>70123.195389999993</v>
      </c>
      <c r="I18" s="314">
        <v>89010.209470000002</v>
      </c>
      <c r="J18" s="314">
        <v>0</v>
      </c>
      <c r="K18" s="314">
        <v>1353.1810500000001</v>
      </c>
      <c r="L18" s="314">
        <v>32008.3334</v>
      </c>
      <c r="M18" s="314">
        <v>0</v>
      </c>
      <c r="N18" s="314">
        <v>0</v>
      </c>
      <c r="O18" s="314">
        <v>1023535.78949</v>
      </c>
      <c r="P18" s="110"/>
    </row>
    <row r="19" spans="2:16" s="93" customFormat="1" ht="12.75">
      <c r="B19" s="296"/>
      <c r="D19" s="108"/>
      <c r="E19" s="108"/>
      <c r="F19" s="108"/>
      <c r="G19" s="108"/>
      <c r="H19" s="108"/>
      <c r="I19" s="108"/>
      <c r="J19" s="108"/>
      <c r="K19" s="108"/>
      <c r="L19" s="108"/>
      <c r="M19" s="108"/>
      <c r="N19" s="108"/>
      <c r="O19" s="108"/>
      <c r="P19" s="108"/>
    </row>
    <row r="20" spans="2:16" s="93" customFormat="1" ht="12.75">
      <c r="B20" s="296"/>
    </row>
    <row r="21" spans="2:16" s="201" customFormat="1">
      <c r="B21" s="297"/>
    </row>
    <row r="22" spans="2:16" s="102" customFormat="1">
      <c r="B22" s="292"/>
    </row>
    <row r="23" spans="2:16" s="102" customFormat="1">
      <c r="B23" s="292"/>
    </row>
    <row r="24" spans="2:16" s="102" customFormat="1">
      <c r="B24" s="292"/>
    </row>
  </sheetData>
  <mergeCells count="2">
    <mergeCell ref="C5:C7"/>
    <mergeCell ref="D5:N5"/>
  </mergeCells>
  <hyperlinks>
    <hyperlink ref="Q2" location="Índice!A1" display="Voltar ao Índice" xr:uid="{C41C01E2-B0DF-472F-8628-EC68B3A8D2C8}"/>
  </hyperlinks>
  <pageMargins left="0.70866141732283472" right="0.70866141732283472" top="0.74803149606299213" bottom="0.74803149606299213" header="0.31496062992125984" footer="0.31496062992125984"/>
  <pageSetup paperSize="9" scale="70" orientation="landscape" r:id="rId1"/>
  <headerFooter>
    <oddHeader>&amp;CPT
Anexo XXV</oddHeader>
    <oddFooter>&amp;C&amp;P</oddFooter>
  </headerFooter>
  <ignoredErrors>
    <ignoredError sqref="D19:Q20 P18:Q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F6D56-0409-4B08-A155-7D5CAF08990C}">
  <dimension ref="B1:U37"/>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37.5703125" style="5" customWidth="1"/>
    <col min="3" max="3" width="29.28515625" style="5" customWidth="1"/>
    <col min="4" max="10" width="20.28515625" style="5" customWidth="1"/>
    <col min="11" max="11" width="5.42578125" style="5" customWidth="1"/>
    <col min="12" max="12" width="13.85546875" style="5" customWidth="1"/>
    <col min="13" max="16384" width="9.140625" style="5"/>
  </cols>
  <sheetData>
    <row r="1" spans="2:14" ht="18.75">
      <c r="B1" s="3" t="s">
        <v>1252</v>
      </c>
      <c r="L1" s="58"/>
    </row>
    <row r="2" spans="2:14" ht="18.95" customHeight="1">
      <c r="B2" s="102" t="s">
        <v>1033</v>
      </c>
      <c r="E2" s="36"/>
      <c r="L2" s="72" t="s">
        <v>903</v>
      </c>
    </row>
    <row r="3" spans="2:14" ht="15">
      <c r="B3" s="14"/>
      <c r="C3" s="33"/>
      <c r="D3" s="37"/>
      <c r="E3" s="33"/>
      <c r="F3" s="33"/>
      <c r="G3" s="33"/>
      <c r="H3" s="33"/>
      <c r="I3" s="33"/>
      <c r="J3" s="33"/>
      <c r="K3" s="33"/>
      <c r="N3" s="17"/>
    </row>
    <row r="4" spans="2:14" s="590" customFormat="1" ht="20.100000000000001" customHeight="1">
      <c r="B4" s="588"/>
      <c r="C4" s="208"/>
      <c r="D4" s="208" t="s">
        <v>4</v>
      </c>
      <c r="E4" s="208" t="s">
        <v>5</v>
      </c>
      <c r="F4" s="208" t="s">
        <v>6</v>
      </c>
      <c r="G4" s="208" t="s">
        <v>41</v>
      </c>
      <c r="H4" s="208" t="s">
        <v>42</v>
      </c>
      <c r="I4" s="208" t="s">
        <v>97</v>
      </c>
      <c r="J4" s="208" t="s">
        <v>98</v>
      </c>
      <c r="K4" s="208"/>
    </row>
    <row r="5" spans="2:14" s="283" customFormat="1" ht="24.95" customHeight="1">
      <c r="B5" s="1041"/>
      <c r="C5" s="1041" t="s">
        <v>734</v>
      </c>
      <c r="D5" s="1041" t="s">
        <v>93</v>
      </c>
      <c r="E5" s="1041" t="s">
        <v>735</v>
      </c>
      <c r="F5" s="1041" t="s">
        <v>635</v>
      </c>
      <c r="G5" s="1041" t="s">
        <v>636</v>
      </c>
      <c r="H5" s="1041" t="s">
        <v>637</v>
      </c>
      <c r="I5" s="1041" t="s">
        <v>714</v>
      </c>
      <c r="J5" s="1041" t="s">
        <v>736</v>
      </c>
      <c r="K5" s="588"/>
    </row>
    <row r="6" spans="2:14" s="283" customFormat="1" ht="24.95" customHeight="1" thickBot="1">
      <c r="B6" s="1042"/>
      <c r="C6" s="1042"/>
      <c r="D6" s="1042"/>
      <c r="E6" s="1042"/>
      <c r="F6" s="1042"/>
      <c r="G6" s="1042"/>
      <c r="H6" s="1042"/>
      <c r="I6" s="1042"/>
      <c r="J6" s="1042"/>
      <c r="K6" s="588"/>
    </row>
    <row r="7" spans="2:14" s="590" customFormat="1" ht="20.100000000000001" customHeight="1">
      <c r="B7" s="317" t="s">
        <v>1100</v>
      </c>
      <c r="C7" s="208"/>
      <c r="D7" s="587"/>
      <c r="E7" s="587"/>
      <c r="F7" s="587"/>
      <c r="G7" s="587"/>
      <c r="H7" s="587"/>
      <c r="I7" s="587"/>
      <c r="J7" s="587"/>
      <c r="K7" s="587"/>
    </row>
    <row r="8" spans="2:14" s="590" customFormat="1" ht="20.100000000000001" customHeight="1">
      <c r="B8" s="587"/>
      <c r="C8" s="706" t="s">
        <v>1101</v>
      </c>
      <c r="D8" s="707">
        <v>94.799549999999996</v>
      </c>
      <c r="E8" s="905">
        <v>1E-3</v>
      </c>
      <c r="F8" s="707">
        <v>13</v>
      </c>
      <c r="G8" s="905">
        <v>0.49880000000000002</v>
      </c>
      <c r="H8" s="707">
        <v>0</v>
      </c>
      <c r="I8" s="707">
        <v>53.419119999999999</v>
      </c>
      <c r="J8" s="906">
        <v>0.56349552280000004</v>
      </c>
      <c r="K8" s="315"/>
    </row>
    <row r="9" spans="2:14" s="590" customFormat="1" ht="20.100000000000001" customHeight="1">
      <c r="B9" s="587"/>
      <c r="C9" s="351" t="s">
        <v>1102</v>
      </c>
      <c r="D9" s="363">
        <v>872.8459499999999</v>
      </c>
      <c r="E9" s="905">
        <v>4.0000000000000001E-3</v>
      </c>
      <c r="F9" s="363">
        <v>46</v>
      </c>
      <c r="G9" s="905">
        <v>1.1219999999999999</v>
      </c>
      <c r="H9" s="363">
        <v>0</v>
      </c>
      <c r="I9" s="363">
        <v>355.40256000000005</v>
      </c>
      <c r="J9" s="907">
        <v>0.81189751710000002</v>
      </c>
      <c r="K9" s="315"/>
    </row>
    <row r="10" spans="2:14" s="590" customFormat="1" ht="20.100000000000001" customHeight="1">
      <c r="B10" s="587"/>
      <c r="C10" s="351" t="s">
        <v>1103</v>
      </c>
      <c r="D10" s="363">
        <v>261.40217000000001</v>
      </c>
      <c r="E10" s="905">
        <v>8.0000000000000002E-3</v>
      </c>
      <c r="F10" s="363">
        <v>10</v>
      </c>
      <c r="G10" s="905">
        <v>1.0874999999999999</v>
      </c>
      <c r="H10" s="363">
        <v>0</v>
      </c>
      <c r="I10" s="363">
        <v>100.66182999999999</v>
      </c>
      <c r="J10" s="907">
        <v>1.049848543</v>
      </c>
      <c r="K10" s="315"/>
    </row>
    <row r="11" spans="2:14" s="590" customFormat="1" ht="20.100000000000001" customHeight="1">
      <c r="B11" s="587"/>
      <c r="C11" s="351" t="s">
        <v>1104</v>
      </c>
      <c r="D11" s="363">
        <v>797.72292000000004</v>
      </c>
      <c r="E11" s="905">
        <v>7.0000000000000001E-3</v>
      </c>
      <c r="F11" s="363">
        <v>35</v>
      </c>
      <c r="G11" s="905">
        <v>0.29220000000000002</v>
      </c>
      <c r="H11" s="363">
        <v>0</v>
      </c>
      <c r="I11" s="363">
        <v>529.09694999999999</v>
      </c>
      <c r="J11" s="907">
        <v>0.66325905279999997</v>
      </c>
      <c r="K11" s="315"/>
    </row>
    <row r="12" spans="2:14" s="590" customFormat="1" ht="20.100000000000001" customHeight="1">
      <c r="B12" s="587"/>
      <c r="C12" s="351" t="s">
        <v>1105</v>
      </c>
      <c r="D12" s="363">
        <v>753.18597</v>
      </c>
      <c r="E12" s="905">
        <v>3.3099999999999997E-2</v>
      </c>
      <c r="F12" s="363">
        <v>58</v>
      </c>
      <c r="G12" s="905">
        <v>1.0228999999999999</v>
      </c>
      <c r="H12" s="363">
        <v>0</v>
      </c>
      <c r="I12" s="363">
        <v>972.00351000000001</v>
      </c>
      <c r="J12" s="907">
        <v>2.5836676178999998</v>
      </c>
      <c r="K12" s="315"/>
    </row>
    <row r="13" spans="2:14" s="590" customFormat="1" ht="20.100000000000001" customHeight="1">
      <c r="B13" s="587"/>
      <c r="C13" s="351" t="s">
        <v>1106</v>
      </c>
      <c r="D13" s="363">
        <v>2959.6753799999997</v>
      </c>
      <c r="E13" s="905">
        <v>7.8600000000000003E-2</v>
      </c>
      <c r="F13" s="363">
        <v>78</v>
      </c>
      <c r="G13" s="905">
        <v>0.85809999999999997</v>
      </c>
      <c r="H13" s="363">
        <v>0</v>
      </c>
      <c r="I13" s="363">
        <v>3896.2143799999999</v>
      </c>
      <c r="J13" s="907">
        <v>2.8252193980000002</v>
      </c>
      <c r="K13" s="315"/>
    </row>
    <row r="14" spans="2:14" s="590" customFormat="1" ht="20.100000000000001" customHeight="1">
      <c r="B14" s="587"/>
      <c r="C14" s="351" t="s">
        <v>1107</v>
      </c>
      <c r="D14" s="363">
        <v>102.58917</v>
      </c>
      <c r="E14" s="905">
        <v>0.23</v>
      </c>
      <c r="F14" s="363">
        <v>4</v>
      </c>
      <c r="G14" s="905">
        <v>1.2307999999999999</v>
      </c>
      <c r="H14" s="363">
        <v>0</v>
      </c>
      <c r="I14" s="363">
        <v>243.96975999999998</v>
      </c>
      <c r="J14" s="907">
        <v>5.3208418885000004</v>
      </c>
      <c r="K14" s="315"/>
    </row>
    <row r="15" spans="2:14" s="590" customFormat="1" ht="20.100000000000001" customHeight="1">
      <c r="B15" s="587"/>
      <c r="C15" s="708" t="s">
        <v>1108</v>
      </c>
      <c r="D15" s="709">
        <v>201.12145000000001</v>
      </c>
      <c r="E15" s="905">
        <v>2</v>
      </c>
      <c r="F15" s="363">
        <v>14</v>
      </c>
      <c r="G15" s="905">
        <v>1.4073000000000002</v>
      </c>
      <c r="H15" s="363">
        <v>0</v>
      </c>
      <c r="I15" s="709">
        <v>13.114660000000001</v>
      </c>
      <c r="J15" s="908">
        <v>0.25273899999999999</v>
      </c>
      <c r="K15" s="315"/>
    </row>
    <row r="16" spans="2:14" s="590" customFormat="1" ht="20.100000000000001" customHeight="1" thickBot="1">
      <c r="B16" s="507" t="s">
        <v>1109</v>
      </c>
      <c r="C16" s="710"/>
      <c r="D16" s="371">
        <v>6043.342560000001</v>
      </c>
      <c r="E16" s="711">
        <v>9.799999999999999E-2</v>
      </c>
      <c r="F16" s="371">
        <v>258</v>
      </c>
      <c r="G16" s="711">
        <v>0.93200000000000005</v>
      </c>
      <c r="H16" s="371">
        <v>0</v>
      </c>
      <c r="I16" s="371">
        <v>6163.8827699999993</v>
      </c>
      <c r="J16" s="909">
        <v>2.180853989</v>
      </c>
      <c r="K16" s="316"/>
    </row>
    <row r="17" spans="2:11" s="590" customFormat="1" ht="20.100000000000001" customHeight="1">
      <c r="B17" s="397" t="s">
        <v>1110</v>
      </c>
      <c r="C17" s="783"/>
      <c r="D17" s="281"/>
      <c r="E17" s="910"/>
      <c r="F17" s="281"/>
      <c r="G17" s="910"/>
      <c r="H17" s="281"/>
      <c r="I17" s="281"/>
      <c r="J17" s="911"/>
      <c r="K17" s="587"/>
    </row>
    <row r="18" spans="2:11" s="590" customFormat="1" ht="20.100000000000001" customHeight="1">
      <c r="B18" s="281"/>
      <c r="C18" s="706" t="s">
        <v>1101</v>
      </c>
      <c r="D18" s="707">
        <v>3.61354</v>
      </c>
      <c r="E18" s="905">
        <v>1E-3</v>
      </c>
      <c r="F18" s="707">
        <v>2</v>
      </c>
      <c r="G18" s="905">
        <v>0.43169999999999997</v>
      </c>
      <c r="H18" s="707">
        <v>0</v>
      </c>
      <c r="I18" s="707">
        <v>0.41019</v>
      </c>
      <c r="J18" s="906">
        <v>0.1135151021</v>
      </c>
      <c r="K18" s="315"/>
    </row>
    <row r="19" spans="2:11" s="590" customFormat="1" ht="20.100000000000001" customHeight="1">
      <c r="B19" s="281"/>
      <c r="C19" s="351" t="s">
        <v>1102</v>
      </c>
      <c r="D19" s="363">
        <v>0</v>
      </c>
      <c r="E19" s="905">
        <v>0</v>
      </c>
      <c r="F19" s="363">
        <v>0</v>
      </c>
      <c r="G19" s="905">
        <v>0</v>
      </c>
      <c r="H19" s="363">
        <v>0</v>
      </c>
      <c r="I19" s="363">
        <v>0</v>
      </c>
      <c r="J19" s="907">
        <v>0</v>
      </c>
      <c r="K19" s="315"/>
    </row>
    <row r="20" spans="2:11" s="590" customFormat="1" ht="20.100000000000001" customHeight="1">
      <c r="B20" s="281"/>
      <c r="C20" s="351" t="s">
        <v>1103</v>
      </c>
      <c r="D20" s="363">
        <v>0</v>
      </c>
      <c r="E20" s="905">
        <v>0</v>
      </c>
      <c r="F20" s="363">
        <v>0</v>
      </c>
      <c r="G20" s="905">
        <v>0</v>
      </c>
      <c r="H20" s="363">
        <v>0</v>
      </c>
      <c r="I20" s="363">
        <v>0</v>
      </c>
      <c r="J20" s="907">
        <v>0</v>
      </c>
      <c r="K20" s="315"/>
    </row>
    <row r="21" spans="2:11" s="590" customFormat="1" ht="20.100000000000001" customHeight="1">
      <c r="B21" s="281"/>
      <c r="C21" s="351" t="s">
        <v>1104</v>
      </c>
      <c r="D21" s="363">
        <v>0</v>
      </c>
      <c r="E21" s="905">
        <v>0</v>
      </c>
      <c r="F21" s="363">
        <v>0</v>
      </c>
      <c r="G21" s="905">
        <v>0</v>
      </c>
      <c r="H21" s="363">
        <v>0</v>
      </c>
      <c r="I21" s="363">
        <v>0</v>
      </c>
      <c r="J21" s="907">
        <v>0</v>
      </c>
      <c r="K21" s="315"/>
    </row>
    <row r="22" spans="2:11" s="590" customFormat="1" ht="20.100000000000001" customHeight="1">
      <c r="B22" s="281"/>
      <c r="C22" s="351" t="s">
        <v>1105</v>
      </c>
      <c r="D22" s="363">
        <v>939.79026999999996</v>
      </c>
      <c r="E22" s="905">
        <v>1.2999999999999999E-2</v>
      </c>
      <c r="F22" s="363">
        <v>6</v>
      </c>
      <c r="G22" s="905">
        <v>0.2959</v>
      </c>
      <c r="H22" s="363">
        <v>0</v>
      </c>
      <c r="I22" s="363">
        <v>716.37639999999999</v>
      </c>
      <c r="J22" s="907">
        <v>0.76227262559999998</v>
      </c>
      <c r="K22" s="315"/>
    </row>
    <row r="23" spans="2:11" s="590" customFormat="1" ht="20.100000000000001" customHeight="1">
      <c r="B23" s="281"/>
      <c r="C23" s="351" t="s">
        <v>1106</v>
      </c>
      <c r="D23" s="363">
        <v>0</v>
      </c>
      <c r="E23" s="905">
        <v>0</v>
      </c>
      <c r="F23" s="363">
        <v>0</v>
      </c>
      <c r="G23" s="905">
        <v>0</v>
      </c>
      <c r="H23" s="363">
        <v>0</v>
      </c>
      <c r="I23" s="363">
        <v>0</v>
      </c>
      <c r="J23" s="907">
        <v>0</v>
      </c>
      <c r="K23" s="315"/>
    </row>
    <row r="24" spans="2:11" s="590" customFormat="1" ht="20.100000000000001" customHeight="1">
      <c r="B24" s="281"/>
      <c r="C24" s="351" t="s">
        <v>1107</v>
      </c>
      <c r="D24" s="363">
        <v>10.821059999999999</v>
      </c>
      <c r="E24" s="905">
        <v>0.115</v>
      </c>
      <c r="F24" s="363">
        <v>8</v>
      </c>
      <c r="G24" s="905">
        <v>0.72199999999999998</v>
      </c>
      <c r="H24" s="363">
        <v>0</v>
      </c>
      <c r="I24" s="363">
        <v>27.100069999999999</v>
      </c>
      <c r="J24" s="907">
        <v>2.5043829527999999</v>
      </c>
      <c r="K24" s="315"/>
    </row>
    <row r="25" spans="2:11" s="590" customFormat="1" ht="20.100000000000001" customHeight="1">
      <c r="B25" s="281"/>
      <c r="C25" s="712" t="s">
        <v>1108</v>
      </c>
      <c r="D25" s="713">
        <v>0</v>
      </c>
      <c r="E25" s="905">
        <v>0</v>
      </c>
      <c r="F25" s="713">
        <v>0</v>
      </c>
      <c r="G25" s="905">
        <v>0</v>
      </c>
      <c r="H25" s="363">
        <v>0</v>
      </c>
      <c r="I25" s="713">
        <v>0</v>
      </c>
      <c r="J25" s="912">
        <v>0</v>
      </c>
      <c r="K25" s="315"/>
    </row>
    <row r="26" spans="2:11" s="590" customFormat="1" ht="20.100000000000001" customHeight="1" thickBot="1">
      <c r="B26" s="507" t="s">
        <v>1111</v>
      </c>
      <c r="C26" s="710"/>
      <c r="D26" s="371">
        <v>954.22486000000004</v>
      </c>
      <c r="E26" s="711">
        <v>1.41E-2</v>
      </c>
      <c r="F26" s="371">
        <v>16</v>
      </c>
      <c r="G26" s="711">
        <v>0.30120000000000002</v>
      </c>
      <c r="H26" s="371">
        <v>0</v>
      </c>
      <c r="I26" s="371">
        <v>743.88666000000001</v>
      </c>
      <c r="J26" s="909">
        <v>0.77957165520000005</v>
      </c>
      <c r="K26" s="316"/>
    </row>
    <row r="27" spans="2:11" s="879" customFormat="1" ht="20.100000000000001" customHeight="1">
      <c r="B27" s="397" t="s">
        <v>1326</v>
      </c>
      <c r="C27" s="783"/>
      <c r="D27" s="281"/>
      <c r="E27" s="910"/>
      <c r="F27" s="281"/>
      <c r="G27" s="910"/>
      <c r="H27" s="281"/>
      <c r="I27" s="281"/>
      <c r="J27" s="911"/>
      <c r="K27" s="876"/>
    </row>
    <row r="28" spans="2:11" s="879" customFormat="1" ht="20.100000000000001" customHeight="1">
      <c r="B28" s="281"/>
      <c r="C28" s="706" t="s">
        <v>1101</v>
      </c>
      <c r="D28" s="707">
        <v>2.7290999999999999</v>
      </c>
      <c r="E28" s="905">
        <v>1E-3</v>
      </c>
      <c r="F28" s="707">
        <v>1</v>
      </c>
      <c r="G28" s="905">
        <v>0.4405</v>
      </c>
      <c r="H28" s="707">
        <v>0</v>
      </c>
      <c r="I28" s="707">
        <v>0.31611</v>
      </c>
      <c r="J28" s="906">
        <v>0.1158290537</v>
      </c>
      <c r="K28" s="315"/>
    </row>
    <row r="29" spans="2:11" s="879" customFormat="1" ht="20.100000000000001" customHeight="1">
      <c r="B29" s="281"/>
      <c r="C29" s="351" t="s">
        <v>1102</v>
      </c>
      <c r="D29" s="363">
        <v>0</v>
      </c>
      <c r="E29" s="905">
        <v>0</v>
      </c>
      <c r="F29" s="363">
        <v>0</v>
      </c>
      <c r="G29" s="905">
        <v>0</v>
      </c>
      <c r="H29" s="363">
        <v>0</v>
      </c>
      <c r="I29" s="363">
        <v>0</v>
      </c>
      <c r="J29" s="907">
        <v>0</v>
      </c>
      <c r="K29" s="315"/>
    </row>
    <row r="30" spans="2:11" s="879" customFormat="1" ht="20.100000000000001" customHeight="1">
      <c r="B30" s="281"/>
      <c r="C30" s="351" t="s">
        <v>1103</v>
      </c>
      <c r="D30" s="363">
        <v>0</v>
      </c>
      <c r="E30" s="905">
        <v>0</v>
      </c>
      <c r="F30" s="363">
        <v>0</v>
      </c>
      <c r="G30" s="905">
        <v>0</v>
      </c>
      <c r="H30" s="363">
        <v>0</v>
      </c>
      <c r="I30" s="363">
        <v>0</v>
      </c>
      <c r="J30" s="907">
        <v>0</v>
      </c>
      <c r="K30" s="315"/>
    </row>
    <row r="31" spans="2:11" s="879" customFormat="1" ht="20.100000000000001" customHeight="1">
      <c r="B31" s="281"/>
      <c r="C31" s="351" t="s">
        <v>1104</v>
      </c>
      <c r="D31" s="363">
        <v>0</v>
      </c>
      <c r="E31" s="905">
        <v>0</v>
      </c>
      <c r="F31" s="363">
        <v>0</v>
      </c>
      <c r="G31" s="905">
        <v>0</v>
      </c>
      <c r="H31" s="363">
        <v>0</v>
      </c>
      <c r="I31" s="363">
        <v>0</v>
      </c>
      <c r="J31" s="907">
        <v>0</v>
      </c>
      <c r="K31" s="315"/>
    </row>
    <row r="32" spans="2:11" s="879" customFormat="1" ht="20.100000000000001" customHeight="1">
      <c r="B32" s="281"/>
      <c r="C32" s="351" t="s">
        <v>1105</v>
      </c>
      <c r="D32" s="363">
        <v>0</v>
      </c>
      <c r="E32" s="905">
        <v>0</v>
      </c>
      <c r="F32" s="363">
        <v>0</v>
      </c>
      <c r="G32" s="905">
        <v>0</v>
      </c>
      <c r="H32" s="363">
        <v>0</v>
      </c>
      <c r="I32" s="363">
        <v>0</v>
      </c>
      <c r="J32" s="907">
        <v>0</v>
      </c>
      <c r="K32" s="315"/>
    </row>
    <row r="33" spans="2:21" s="879" customFormat="1" ht="20.100000000000001" customHeight="1">
      <c r="B33" s="281"/>
      <c r="C33" s="351" t="s">
        <v>1106</v>
      </c>
      <c r="D33" s="363">
        <v>0</v>
      </c>
      <c r="E33" s="905">
        <v>0</v>
      </c>
      <c r="F33" s="363">
        <v>0</v>
      </c>
      <c r="G33" s="905">
        <v>0</v>
      </c>
      <c r="H33" s="363">
        <v>0</v>
      </c>
      <c r="I33" s="363">
        <v>0</v>
      </c>
      <c r="J33" s="907">
        <v>0</v>
      </c>
      <c r="K33" s="315"/>
    </row>
    <row r="34" spans="2:21" s="879" customFormat="1" ht="20.100000000000001" customHeight="1">
      <c r="B34" s="281"/>
      <c r="C34" s="351" t="s">
        <v>1107</v>
      </c>
      <c r="D34" s="363">
        <v>0</v>
      </c>
      <c r="E34" s="905">
        <v>0</v>
      </c>
      <c r="F34" s="363">
        <v>0</v>
      </c>
      <c r="G34" s="905">
        <v>0</v>
      </c>
      <c r="H34" s="363">
        <v>0</v>
      </c>
      <c r="I34" s="363">
        <v>0</v>
      </c>
      <c r="J34" s="907">
        <v>0</v>
      </c>
      <c r="K34" s="315"/>
    </row>
    <row r="35" spans="2:21" s="879" customFormat="1" ht="20.100000000000001" customHeight="1">
      <c r="B35" s="281"/>
      <c r="C35" s="712" t="s">
        <v>1108</v>
      </c>
      <c r="D35" s="713">
        <v>0</v>
      </c>
      <c r="E35" s="905">
        <v>0</v>
      </c>
      <c r="F35" s="713">
        <v>0</v>
      </c>
      <c r="G35" s="905">
        <v>0</v>
      </c>
      <c r="H35" s="363">
        <v>0</v>
      </c>
      <c r="I35" s="713">
        <v>0</v>
      </c>
      <c r="J35" s="912">
        <v>0</v>
      </c>
      <c r="K35" s="315"/>
    </row>
    <row r="36" spans="2:21" ht="24" thickBot="1">
      <c r="B36" s="507" t="s">
        <v>1327</v>
      </c>
      <c r="C36" s="710"/>
      <c r="D36" s="371">
        <v>2.7290999999999999</v>
      </c>
      <c r="E36" s="711">
        <v>1E-3</v>
      </c>
      <c r="F36" s="371">
        <v>1</v>
      </c>
      <c r="G36" s="711">
        <v>0.4405</v>
      </c>
      <c r="H36" s="371">
        <v>0</v>
      </c>
      <c r="I36" s="371">
        <v>0.31611</v>
      </c>
      <c r="J36" s="909">
        <v>0.1158290537</v>
      </c>
      <c r="P36" s="34"/>
      <c r="Q36" s="38"/>
      <c r="R36" s="38"/>
      <c r="S36" s="38"/>
      <c r="T36" s="38"/>
      <c r="U36" s="38"/>
    </row>
    <row r="37" spans="2:21" ht="15.75" thickBot="1">
      <c r="B37" s="507" t="s">
        <v>1328</v>
      </c>
      <c r="C37" s="710"/>
      <c r="D37" s="371">
        <v>7000.2965199999999</v>
      </c>
      <c r="E37" s="711">
        <v>5.16E-2</v>
      </c>
      <c r="F37" s="371">
        <v>275</v>
      </c>
      <c r="G37" s="711">
        <v>0.41099999999999998</v>
      </c>
      <c r="H37" s="371">
        <v>0</v>
      </c>
      <c r="I37" s="371">
        <v>6908.0855300000003</v>
      </c>
      <c r="J37" s="909">
        <v>0.98682756019999995</v>
      </c>
      <c r="P37" s="17"/>
    </row>
  </sheetData>
  <mergeCells count="9">
    <mergeCell ref="H5:H6"/>
    <mergeCell ref="I5:I6"/>
    <mergeCell ref="J5:J6"/>
    <mergeCell ref="B5:B6"/>
    <mergeCell ref="C5:C6"/>
    <mergeCell ref="D5:D6"/>
    <mergeCell ref="E5:E6"/>
    <mergeCell ref="F5:F6"/>
    <mergeCell ref="G5:G6"/>
  </mergeCells>
  <hyperlinks>
    <hyperlink ref="L2" location="Índice!A1" display="Voltar ao Índice" xr:uid="{8E1D7DDB-C637-4E7A-B90D-8A2673785DD9}"/>
  </hyperlinks>
  <pageMargins left="0.70866141732283472" right="0.70866141732283472" top="0.74803149606299213" bottom="0.74803149606299213" header="0.31496062992125984" footer="0.31496062992125984"/>
  <pageSetup paperSize="9" scale="95" fitToWidth="0" fitToHeight="0" orientation="landscape" r:id="rId1"/>
  <headerFooter>
    <oddHeader>&amp;CPT
Anexo XXV</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5F348-6EF4-409C-A7C0-14B912DA6F19}">
  <dimension ref="A1:O19"/>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4" style="5" customWidth="1"/>
    <col min="3" max="3" width="26.42578125" style="5" customWidth="1"/>
    <col min="4" max="11" width="14.42578125" style="5" customWidth="1"/>
    <col min="12" max="12" width="5.42578125" style="5" customWidth="1"/>
    <col min="13" max="13" width="13.7109375" style="5" customWidth="1"/>
    <col min="14" max="16384" width="9.140625" style="5"/>
  </cols>
  <sheetData>
    <row r="1" spans="1:13" ht="20.25">
      <c r="A1" s="3"/>
      <c r="B1" s="3" t="s">
        <v>899</v>
      </c>
      <c r="C1" s="3"/>
      <c r="D1" s="3"/>
      <c r="E1" s="3"/>
      <c r="F1" s="3"/>
      <c r="G1" s="3"/>
      <c r="H1" s="3"/>
      <c r="I1" s="3"/>
      <c r="M1" s="58"/>
    </row>
    <row r="2" spans="1:13" ht="18.95" customHeight="1">
      <c r="B2" s="102" t="s">
        <v>1033</v>
      </c>
      <c r="C2" s="30"/>
      <c r="M2" s="72" t="s">
        <v>903</v>
      </c>
    </row>
    <row r="3" spans="1:13" s="294" customFormat="1"/>
    <row r="4" spans="1:13" s="93" customFormat="1" ht="20.100000000000001" customHeight="1">
      <c r="C4" s="185"/>
      <c r="D4" s="298" t="s">
        <v>4</v>
      </c>
      <c r="E4" s="298" t="s">
        <v>5</v>
      </c>
      <c r="F4" s="298" t="s">
        <v>6</v>
      </c>
      <c r="G4" s="298" t="s">
        <v>41</v>
      </c>
      <c r="H4" s="298" t="s">
        <v>42</v>
      </c>
      <c r="I4" s="298" t="s">
        <v>97</v>
      </c>
      <c r="J4" s="298" t="s">
        <v>98</v>
      </c>
      <c r="K4" s="298" t="s">
        <v>99</v>
      </c>
      <c r="L4" s="298"/>
    </row>
    <row r="5" spans="1:13" s="93" customFormat="1" ht="20.100000000000001" customHeight="1">
      <c r="C5" s="186"/>
      <c r="D5" s="1045" t="s">
        <v>737</v>
      </c>
      <c r="E5" s="1045"/>
      <c r="F5" s="1045"/>
      <c r="G5" s="1045"/>
      <c r="H5" s="1045" t="s">
        <v>738</v>
      </c>
      <c r="I5" s="1045"/>
      <c r="J5" s="1045"/>
      <c r="K5" s="1045"/>
      <c r="L5" s="725"/>
    </row>
    <row r="6" spans="1:13" s="93" customFormat="1" ht="27.95" customHeight="1">
      <c r="B6" s="1043"/>
      <c r="C6" s="1043" t="s">
        <v>739</v>
      </c>
      <c r="D6" s="1046" t="s">
        <v>740</v>
      </c>
      <c r="E6" s="1046"/>
      <c r="F6" s="1046" t="s">
        <v>741</v>
      </c>
      <c r="G6" s="1046"/>
      <c r="H6" s="1046" t="s">
        <v>740</v>
      </c>
      <c r="I6" s="1046"/>
      <c r="J6" s="1046" t="s">
        <v>741</v>
      </c>
      <c r="K6" s="1046"/>
      <c r="L6" s="183"/>
    </row>
    <row r="7" spans="1:13" s="93" customFormat="1" ht="20.100000000000001" customHeight="1" thickBot="1">
      <c r="B7" s="1044"/>
      <c r="C7" s="1044"/>
      <c r="D7" s="188" t="s">
        <v>742</v>
      </c>
      <c r="E7" s="188" t="s">
        <v>743</v>
      </c>
      <c r="F7" s="188" t="s">
        <v>742</v>
      </c>
      <c r="G7" s="188" t="s">
        <v>743</v>
      </c>
      <c r="H7" s="188" t="s">
        <v>742</v>
      </c>
      <c r="I7" s="188" t="s">
        <v>743</v>
      </c>
      <c r="J7" s="188" t="s">
        <v>742</v>
      </c>
      <c r="K7" s="188" t="s">
        <v>743</v>
      </c>
      <c r="L7" s="183"/>
    </row>
    <row r="8" spans="1:13" s="181" customFormat="1" ht="20.100000000000001" customHeight="1">
      <c r="B8" s="321">
        <v>1</v>
      </c>
      <c r="C8" s="321" t="s">
        <v>744</v>
      </c>
      <c r="D8" s="322">
        <v>140369.52499999999</v>
      </c>
      <c r="E8" s="322">
        <v>0</v>
      </c>
      <c r="F8" s="322">
        <v>594610.64670000004</v>
      </c>
      <c r="G8" s="322">
        <v>0</v>
      </c>
      <c r="H8" s="322">
        <v>0</v>
      </c>
      <c r="I8" s="322">
        <v>0</v>
      </c>
      <c r="J8" s="322">
        <v>0</v>
      </c>
      <c r="K8" s="322">
        <v>0</v>
      </c>
      <c r="L8" s="751"/>
    </row>
    <row r="9" spans="1:13" s="181" customFormat="1" ht="20.100000000000001" customHeight="1">
      <c r="B9" s="123">
        <v>2</v>
      </c>
      <c r="C9" s="123" t="s">
        <v>745</v>
      </c>
      <c r="D9" s="323">
        <v>0</v>
      </c>
      <c r="E9" s="323">
        <v>0</v>
      </c>
      <c r="F9" s="323">
        <v>0</v>
      </c>
      <c r="G9" s="323">
        <v>0</v>
      </c>
      <c r="H9" s="323">
        <v>0</v>
      </c>
      <c r="I9" s="323">
        <v>0</v>
      </c>
      <c r="J9" s="323">
        <v>0</v>
      </c>
      <c r="K9" s="323">
        <v>0</v>
      </c>
      <c r="L9" s="751"/>
    </row>
    <row r="10" spans="1:13" s="181" customFormat="1" ht="20.100000000000001" customHeight="1">
      <c r="B10" s="123">
        <v>3</v>
      </c>
      <c r="C10" s="123" t="s">
        <v>746</v>
      </c>
      <c r="D10" s="323">
        <v>0</v>
      </c>
      <c r="E10" s="323">
        <v>0</v>
      </c>
      <c r="F10" s="323">
        <v>0</v>
      </c>
      <c r="G10" s="323">
        <v>0</v>
      </c>
      <c r="H10" s="323">
        <v>0</v>
      </c>
      <c r="I10" s="323">
        <v>0</v>
      </c>
      <c r="J10" s="323">
        <v>0</v>
      </c>
      <c r="K10" s="323">
        <v>0</v>
      </c>
      <c r="L10" s="751"/>
    </row>
    <row r="11" spans="1:13" s="181" customFormat="1" ht="20.100000000000001" customHeight="1">
      <c r="B11" s="123">
        <v>4</v>
      </c>
      <c r="C11" s="123" t="s">
        <v>747</v>
      </c>
      <c r="D11" s="323">
        <v>0</v>
      </c>
      <c r="E11" s="323">
        <v>0</v>
      </c>
      <c r="F11" s="323">
        <v>0</v>
      </c>
      <c r="G11" s="323">
        <v>0</v>
      </c>
      <c r="H11" s="323">
        <v>0</v>
      </c>
      <c r="I11" s="323">
        <v>0</v>
      </c>
      <c r="J11" s="323">
        <v>0</v>
      </c>
      <c r="K11" s="323">
        <v>0</v>
      </c>
      <c r="L11" s="751"/>
    </row>
    <row r="12" spans="1:13" s="181" customFormat="1" ht="20.100000000000001" customHeight="1">
      <c r="B12" s="123">
        <v>5</v>
      </c>
      <c r="C12" s="123" t="s">
        <v>748</v>
      </c>
      <c r="D12" s="323">
        <v>0</v>
      </c>
      <c r="E12" s="323">
        <v>0</v>
      </c>
      <c r="F12" s="323">
        <v>0</v>
      </c>
      <c r="G12" s="323">
        <v>0</v>
      </c>
      <c r="H12" s="323">
        <v>0</v>
      </c>
      <c r="I12" s="323">
        <v>0</v>
      </c>
      <c r="J12" s="323">
        <v>0</v>
      </c>
      <c r="K12" s="323">
        <v>0</v>
      </c>
      <c r="L12" s="751"/>
    </row>
    <row r="13" spans="1:13" s="181" customFormat="1" ht="20.100000000000001" customHeight="1">
      <c r="B13" s="123">
        <v>6</v>
      </c>
      <c r="C13" s="123" t="s">
        <v>749</v>
      </c>
      <c r="D13" s="323">
        <v>0</v>
      </c>
      <c r="E13" s="323">
        <v>0</v>
      </c>
      <c r="F13" s="323">
        <v>0</v>
      </c>
      <c r="G13" s="323">
        <v>0</v>
      </c>
      <c r="H13" s="323">
        <v>0</v>
      </c>
      <c r="I13" s="323">
        <v>0</v>
      </c>
      <c r="J13" s="323">
        <v>0</v>
      </c>
      <c r="K13" s="323">
        <v>0</v>
      </c>
      <c r="L13" s="751"/>
    </row>
    <row r="14" spans="1:13" s="181" customFormat="1" ht="20.100000000000001" customHeight="1">
      <c r="B14" s="123">
        <v>7</v>
      </c>
      <c r="C14" s="123" t="s">
        <v>100</v>
      </c>
      <c r="D14" s="323">
        <v>0</v>
      </c>
      <c r="E14" s="323">
        <v>0</v>
      </c>
      <c r="F14" s="323">
        <v>0</v>
      </c>
      <c r="G14" s="323">
        <v>0</v>
      </c>
      <c r="H14" s="323">
        <v>0</v>
      </c>
      <c r="I14" s="323">
        <v>0</v>
      </c>
      <c r="J14" s="323">
        <v>0</v>
      </c>
      <c r="K14" s="323">
        <v>0</v>
      </c>
      <c r="L14" s="751"/>
    </row>
    <row r="15" spans="1:13" s="181" customFormat="1" ht="20.100000000000001" customHeight="1">
      <c r="B15" s="274">
        <v>8</v>
      </c>
      <c r="C15" s="274" t="s">
        <v>750</v>
      </c>
      <c r="D15" s="324">
        <v>0</v>
      </c>
      <c r="E15" s="324">
        <v>0</v>
      </c>
      <c r="F15" s="324">
        <v>0</v>
      </c>
      <c r="G15" s="324">
        <v>0</v>
      </c>
      <c r="H15" s="324">
        <v>0</v>
      </c>
      <c r="I15" s="324">
        <v>0</v>
      </c>
      <c r="J15" s="324">
        <v>0</v>
      </c>
      <c r="K15" s="324">
        <v>0</v>
      </c>
      <c r="L15" s="751"/>
    </row>
    <row r="16" spans="1:13" s="181" customFormat="1" ht="20.100000000000001" customHeight="1" thickBot="1">
      <c r="B16" s="277">
        <v>9</v>
      </c>
      <c r="C16" s="277" t="s">
        <v>40</v>
      </c>
      <c r="D16" s="311">
        <v>140369.52499999999</v>
      </c>
      <c r="E16" s="311">
        <v>0</v>
      </c>
      <c r="F16" s="311">
        <v>594610.64670000004</v>
      </c>
      <c r="G16" s="311">
        <v>0</v>
      </c>
      <c r="H16" s="311">
        <v>0</v>
      </c>
      <c r="I16" s="311">
        <v>0</v>
      </c>
      <c r="J16" s="311">
        <v>0</v>
      </c>
      <c r="K16" s="311">
        <v>0</v>
      </c>
      <c r="L16" s="751"/>
    </row>
    <row r="17" spans="3:15" s="201" customFormat="1" ht="20.100000000000001" customHeight="1">
      <c r="C17" s="93"/>
      <c r="D17" s="108"/>
      <c r="E17" s="108"/>
      <c r="F17" s="108"/>
      <c r="G17" s="108"/>
      <c r="H17" s="108"/>
      <c r="I17" s="108"/>
      <c r="J17" s="108"/>
      <c r="K17" s="108"/>
      <c r="L17" s="108"/>
    </row>
    <row r="18" spans="3:15" s="294" customFormat="1">
      <c r="O18" s="320"/>
    </row>
    <row r="19" spans="3:15" s="294" customFormat="1"/>
  </sheetData>
  <mergeCells count="8">
    <mergeCell ref="B6:B7"/>
    <mergeCell ref="D5:G5"/>
    <mergeCell ref="H5:K5"/>
    <mergeCell ref="C6:C7"/>
    <mergeCell ref="D6:E6"/>
    <mergeCell ref="F6:G6"/>
    <mergeCell ref="H6:I6"/>
    <mergeCell ref="J6:K6"/>
  </mergeCells>
  <hyperlinks>
    <hyperlink ref="M2" location="Índice!A1" display="Voltar ao Índice" xr:uid="{B58CFC5F-FFCD-4E41-8E26-BA959F9DB6F7}"/>
  </hyperlinks>
  <pageMargins left="0.70866141732283472" right="0.70866141732283472" top="0.74803149606299213" bottom="0.74803149606299213" header="0.31496062992125984" footer="0.31496062992125984"/>
  <pageSetup paperSize="9" scale="90" fitToWidth="0" fitToHeight="0" orientation="landscape" r:id="rId1"/>
  <headerFooter>
    <oddHeader>&amp;CPT
Anexo XXV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18DF2-0E18-47F0-BA9C-E43224A490B2}">
  <dimension ref="B1:J17"/>
  <sheetViews>
    <sheetView showGridLines="0" zoomScale="90" zoomScaleNormal="90" zoomScalePageLayoutView="70" workbookViewId="0">
      <selection activeCell="G1" sqref="G1"/>
    </sheetView>
  </sheetViews>
  <sheetFormatPr defaultColWidth="9.140625" defaultRowHeight="14.25"/>
  <cols>
    <col min="1" max="1" width="4.7109375" style="5" customWidth="1"/>
    <col min="2" max="2" width="9.140625" style="5"/>
    <col min="3" max="3" width="49.7109375" style="5" customWidth="1"/>
    <col min="4" max="5" width="18.140625" style="5" customWidth="1"/>
    <col min="6" max="6" width="5" style="719" customWidth="1"/>
    <col min="7" max="7" width="15.140625" style="5" customWidth="1"/>
    <col min="8" max="16384" width="9.140625" style="5"/>
  </cols>
  <sheetData>
    <row r="1" spans="2:10" ht="18.75">
      <c r="B1" s="3" t="s">
        <v>706</v>
      </c>
      <c r="G1" s="72" t="s">
        <v>903</v>
      </c>
    </row>
    <row r="2" spans="2:10">
      <c r="B2" s="102" t="s">
        <v>1033</v>
      </c>
    </row>
    <row r="3" spans="2:10">
      <c r="C3" s="22"/>
      <c r="D3" s="31"/>
      <c r="E3" s="31"/>
      <c r="F3" s="752"/>
    </row>
    <row r="4" spans="2:10" s="6" customFormat="1" ht="20.100000000000001" customHeight="1">
      <c r="B4" s="1049" t="s">
        <v>21</v>
      </c>
      <c r="C4" s="1050"/>
      <c r="D4" s="208" t="s">
        <v>4</v>
      </c>
      <c r="E4" s="208" t="s">
        <v>5</v>
      </c>
      <c r="F4" s="318"/>
    </row>
    <row r="5" spans="2:10" s="6" customFormat="1" ht="20.100000000000001" customHeight="1" thickBot="1">
      <c r="B5" s="325"/>
      <c r="C5" s="326"/>
      <c r="D5" s="308" t="s">
        <v>751</v>
      </c>
      <c r="E5" s="308" t="s">
        <v>752</v>
      </c>
      <c r="F5" s="318"/>
    </row>
    <row r="6" spans="2:10" s="6" customFormat="1" ht="20.100000000000001" customHeight="1">
      <c r="B6" s="1047" t="s">
        <v>753</v>
      </c>
      <c r="C6" s="1047"/>
      <c r="D6" s="328"/>
      <c r="E6" s="328"/>
      <c r="F6" s="729"/>
      <c r="J6" s="74"/>
    </row>
    <row r="7" spans="2:10" s="6" customFormat="1" ht="20.100000000000001" customHeight="1">
      <c r="B7" s="116">
        <v>1</v>
      </c>
      <c r="C7" s="714" t="s">
        <v>1249</v>
      </c>
      <c r="D7" s="282"/>
      <c r="E7" s="282"/>
      <c r="F7" s="729"/>
    </row>
    <row r="8" spans="2:10" s="6" customFormat="1" ht="20.100000000000001" customHeight="1">
      <c r="B8" s="116">
        <v>2</v>
      </c>
      <c r="C8" s="714" t="s">
        <v>1250</v>
      </c>
      <c r="D8" s="282"/>
      <c r="E8" s="282"/>
      <c r="F8" s="729"/>
    </row>
    <row r="9" spans="2:10" s="6" customFormat="1" ht="20.100000000000001" customHeight="1">
      <c r="B9" s="116">
        <v>3</v>
      </c>
      <c r="C9" s="714" t="s">
        <v>1251</v>
      </c>
      <c r="D9" s="282"/>
      <c r="E9" s="282"/>
      <c r="F9" s="729"/>
    </row>
    <row r="10" spans="2:10" s="6" customFormat="1" ht="20.100000000000001" customHeight="1">
      <c r="B10" s="116">
        <v>4</v>
      </c>
      <c r="C10" s="714" t="s">
        <v>754</v>
      </c>
      <c r="D10" s="282"/>
      <c r="E10" s="282"/>
      <c r="F10" s="729"/>
    </row>
    <row r="11" spans="2:10" s="6" customFormat="1" ht="20.100000000000001" customHeight="1">
      <c r="B11" s="116">
        <v>5</v>
      </c>
      <c r="C11" s="714" t="s">
        <v>755</v>
      </c>
      <c r="D11" s="282"/>
      <c r="E11" s="282"/>
      <c r="F11" s="729"/>
    </row>
    <row r="12" spans="2:10" s="6" customFormat="1" ht="20.100000000000001" customHeight="1">
      <c r="B12" s="116">
        <v>6</v>
      </c>
      <c r="C12" s="715" t="s">
        <v>756</v>
      </c>
      <c r="D12" s="282"/>
      <c r="E12" s="282"/>
      <c r="F12" s="729"/>
    </row>
    <row r="13" spans="2:10" s="6" customFormat="1" ht="20.100000000000001" customHeight="1">
      <c r="B13" s="1048" t="s">
        <v>757</v>
      </c>
      <c r="C13" s="1048"/>
      <c r="D13" s="329"/>
      <c r="E13" s="329"/>
      <c r="F13" s="729"/>
    </row>
    <row r="14" spans="2:10" s="6" customFormat="1" ht="20.100000000000001" customHeight="1">
      <c r="B14" s="116">
        <v>7</v>
      </c>
      <c r="C14" s="714" t="s">
        <v>758</v>
      </c>
      <c r="D14" s="282"/>
      <c r="E14" s="282"/>
      <c r="F14" s="729"/>
      <c r="J14" s="74"/>
    </row>
    <row r="15" spans="2:10" s="6" customFormat="1" ht="20.100000000000001" customHeight="1">
      <c r="B15" s="716">
        <v>8</v>
      </c>
      <c r="C15" s="717" t="s">
        <v>759</v>
      </c>
      <c r="D15" s="330"/>
      <c r="E15" s="330"/>
      <c r="F15" s="729"/>
    </row>
    <row r="16" spans="2:10">
      <c r="B16" s="201"/>
      <c r="C16" s="201"/>
      <c r="D16" s="201"/>
      <c r="E16" s="201"/>
      <c r="F16" s="753"/>
    </row>
    <row r="17" spans="2:6">
      <c r="B17" s="294"/>
      <c r="C17" s="294"/>
      <c r="D17" s="294"/>
      <c r="E17" s="294"/>
      <c r="F17" s="754"/>
    </row>
  </sheetData>
  <mergeCells count="3">
    <mergeCell ref="B6:C6"/>
    <mergeCell ref="B13:C13"/>
    <mergeCell ref="B4:C4"/>
  </mergeCells>
  <hyperlinks>
    <hyperlink ref="G1" location="Índice!A1" display="Voltar ao Índice" xr:uid="{22C13944-FA15-43FD-819E-2CC9A6530048}"/>
  </hyperlinks>
  <pageMargins left="0.70866141732283472" right="0.70866141732283472" top="0.74803149606299213" bottom="0.74803149606299213" header="0.31496062992125984" footer="0.31496062992125984"/>
  <pageSetup paperSize="9" fitToWidth="0" fitToHeight="0" orientation="landscape" r:id="rId1"/>
  <headerFooter>
    <oddHeader>&amp;CPT
Anexo XXV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FC817-B665-4F9E-B33D-80365961FB01}">
  <sheetPr>
    <pageSetUpPr fitToPage="1"/>
  </sheetPr>
  <dimension ref="B1:H18"/>
  <sheetViews>
    <sheetView showGridLines="0" zoomScale="90" zoomScaleNormal="90" zoomScalePageLayoutView="70" workbookViewId="0">
      <selection activeCell="H4" sqref="H4"/>
    </sheetView>
  </sheetViews>
  <sheetFormatPr defaultColWidth="9.140625" defaultRowHeight="14.25"/>
  <cols>
    <col min="1" max="1" width="4.7109375" style="5" customWidth="1"/>
    <col min="2" max="2" width="8.140625" style="5" customWidth="1"/>
    <col min="3" max="3" width="55" style="5" customWidth="1"/>
    <col min="4" max="4" width="19.5703125" style="102" customWidth="1"/>
    <col min="5" max="5" width="9.140625" style="5" customWidth="1"/>
    <col min="6" max="7" width="9.140625" style="5"/>
    <col min="8" max="8" width="12.140625" style="5" customWidth="1"/>
    <col min="9" max="9" width="11.85546875" style="5" customWidth="1"/>
    <col min="10" max="16384" width="9.140625" style="5"/>
  </cols>
  <sheetData>
    <row r="1" spans="2:8" ht="18.75">
      <c r="B1" s="3" t="s">
        <v>707</v>
      </c>
    </row>
    <row r="2" spans="2:8">
      <c r="B2" s="102" t="s">
        <v>1033</v>
      </c>
    </row>
    <row r="3" spans="2:8" s="6" customFormat="1">
      <c r="B3" s="102"/>
      <c r="C3" s="75"/>
      <c r="D3" s="331"/>
    </row>
    <row r="4" spans="2:8" s="6" customFormat="1" ht="20.25" customHeight="1">
      <c r="B4" s="1049" t="s">
        <v>21</v>
      </c>
      <c r="C4" s="1050"/>
      <c r="D4" s="286" t="s">
        <v>4</v>
      </c>
      <c r="H4" s="72" t="s">
        <v>903</v>
      </c>
    </row>
    <row r="5" spans="2:8" s="104" customFormat="1" ht="39" customHeight="1" thickBot="1">
      <c r="B5" s="285"/>
      <c r="C5" s="285"/>
      <c r="D5" s="327" t="s">
        <v>714</v>
      </c>
    </row>
    <row r="6" spans="2:8" s="177" customFormat="1" ht="20.100000000000001" customHeight="1">
      <c r="B6" s="332">
        <v>1</v>
      </c>
      <c r="C6" s="333" t="s">
        <v>760</v>
      </c>
      <c r="D6" s="321"/>
    </row>
    <row r="7" spans="2:8" s="177" customFormat="1" ht="20.100000000000001" customHeight="1">
      <c r="B7" s="192">
        <v>2</v>
      </c>
      <c r="C7" s="123" t="s">
        <v>761</v>
      </c>
      <c r="D7" s="123"/>
    </row>
    <row r="8" spans="2:8" s="177" customFormat="1" ht="20.100000000000001" customHeight="1">
      <c r="B8" s="192">
        <v>3</v>
      </c>
      <c r="C8" s="123" t="s">
        <v>762</v>
      </c>
      <c r="D8" s="123"/>
    </row>
    <row r="9" spans="2:8" s="177" customFormat="1" ht="20.100000000000001" customHeight="1">
      <c r="B9" s="192">
        <v>4</v>
      </c>
      <c r="C9" s="123" t="s">
        <v>763</v>
      </c>
      <c r="D9" s="123"/>
    </row>
    <row r="10" spans="2:8" s="177" customFormat="1" ht="20.100000000000001" customHeight="1">
      <c r="B10" s="192">
        <v>5</v>
      </c>
      <c r="C10" s="123" t="s">
        <v>764</v>
      </c>
      <c r="D10" s="123"/>
    </row>
    <row r="11" spans="2:8" s="177" customFormat="1" ht="20.100000000000001" customHeight="1">
      <c r="B11" s="192">
        <v>6</v>
      </c>
      <c r="C11" s="123" t="s">
        <v>765</v>
      </c>
      <c r="D11" s="123"/>
    </row>
    <row r="12" spans="2:8" s="177" customFormat="1" ht="20.100000000000001" customHeight="1">
      <c r="B12" s="192">
        <v>7</v>
      </c>
      <c r="C12" s="123" t="s">
        <v>766</v>
      </c>
      <c r="D12" s="123"/>
    </row>
    <row r="13" spans="2:8" s="177" customFormat="1" ht="20.100000000000001" customHeight="1">
      <c r="B13" s="192">
        <v>8</v>
      </c>
      <c r="C13" s="123" t="s">
        <v>618</v>
      </c>
      <c r="D13" s="123"/>
    </row>
    <row r="14" spans="2:8" s="177" customFormat="1" ht="20.100000000000001" customHeight="1" thickBot="1">
      <c r="B14" s="197">
        <v>9</v>
      </c>
      <c r="C14" s="291" t="s">
        <v>767</v>
      </c>
      <c r="D14" s="334"/>
    </row>
    <row r="15" spans="2:8" s="102" customFormat="1">
      <c r="B15" s="201"/>
      <c r="C15" s="201"/>
      <c r="D15" s="201"/>
    </row>
    <row r="16" spans="2:8" s="102" customFormat="1">
      <c r="B16" s="201"/>
      <c r="C16" s="201"/>
      <c r="D16" s="201"/>
    </row>
    <row r="17" s="102" customFormat="1"/>
    <row r="18" s="102" customFormat="1"/>
  </sheetData>
  <mergeCells count="1">
    <mergeCell ref="B4:C4"/>
  </mergeCells>
  <hyperlinks>
    <hyperlink ref="H4" location="Índice!A1" display="Voltar ao Índice" xr:uid="{952449A2-0D61-457C-80B2-580C3BBAE5A5}"/>
  </hyperlinks>
  <pageMargins left="0.70866141732283472" right="0.70866141732283472" top="0.74803149606299213" bottom="0.74803149606299213" header="0.31496062992125984" footer="0.31496062992125984"/>
  <pageSetup paperSize="9" scale="85" orientation="landscape" r:id="rId1"/>
  <headerFooter>
    <oddHeader>&amp;CPT
Anexo XXV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EFC6-2CC5-41FC-8AC0-F9BAADE09DF7}">
  <sheetPr>
    <pageSetUpPr fitToPage="1"/>
  </sheetPr>
  <dimension ref="B1:F25"/>
  <sheetViews>
    <sheetView showGridLines="0" zoomScale="90" zoomScaleNormal="90" zoomScalePageLayoutView="60" workbookViewId="0">
      <selection activeCell="F1" sqref="F1"/>
    </sheetView>
  </sheetViews>
  <sheetFormatPr defaultColWidth="9.140625" defaultRowHeight="14.25"/>
  <cols>
    <col min="1" max="1" width="4.7109375" style="1" customWidth="1"/>
    <col min="2" max="2" width="9.140625" style="1"/>
    <col min="3" max="3" width="95.28515625" style="1" customWidth="1"/>
    <col min="4" max="4" width="16.28515625" style="1" customWidth="1"/>
    <col min="5" max="5" width="18.7109375" style="1" customWidth="1"/>
    <col min="6" max="6" width="14.28515625" style="1" customWidth="1"/>
    <col min="7" max="16384" width="9.140625" style="1"/>
  </cols>
  <sheetData>
    <row r="1" spans="2:6" ht="18.75">
      <c r="B1" s="3" t="s">
        <v>708</v>
      </c>
      <c r="F1" s="72" t="s">
        <v>903</v>
      </c>
    </row>
    <row r="2" spans="2:6">
      <c r="B2" s="102" t="s">
        <v>1033</v>
      </c>
      <c r="C2" s="102"/>
      <c r="D2" s="102"/>
      <c r="E2" s="102"/>
    </row>
    <row r="3" spans="2:6" s="2" customFormat="1" ht="20.100000000000001" customHeight="1">
      <c r="B3" s="107"/>
      <c r="C3" s="109"/>
      <c r="D3" s="189" t="s">
        <v>4</v>
      </c>
      <c r="E3" s="189" t="s">
        <v>5</v>
      </c>
    </row>
    <row r="4" spans="2:6" s="2" customFormat="1" ht="27.95" customHeight="1" thickBot="1">
      <c r="B4" s="301"/>
      <c r="C4" s="349"/>
      <c r="D4" s="301" t="s">
        <v>768</v>
      </c>
      <c r="E4" s="301" t="s">
        <v>714</v>
      </c>
    </row>
    <row r="5" spans="2:6" s="2" customFormat="1" ht="20.100000000000001" customHeight="1">
      <c r="B5" s="350">
        <v>1</v>
      </c>
      <c r="C5" s="191" t="s">
        <v>769</v>
      </c>
      <c r="D5" s="354"/>
      <c r="E5" s="913">
        <v>16620.8174</v>
      </c>
    </row>
    <row r="6" spans="2:6" s="2" customFormat="1" ht="20.100000000000001" customHeight="1">
      <c r="B6" s="192">
        <v>2</v>
      </c>
      <c r="C6" s="123" t="s">
        <v>770</v>
      </c>
      <c r="D6" s="357">
        <v>831040.8702</v>
      </c>
      <c r="E6" s="357">
        <v>16620.8174</v>
      </c>
    </row>
    <row r="7" spans="2:6" s="2" customFormat="1" ht="20.100000000000001" customHeight="1">
      <c r="B7" s="192">
        <v>3</v>
      </c>
      <c r="C7" s="193" t="s">
        <v>771</v>
      </c>
      <c r="D7" s="357">
        <v>831040.8702</v>
      </c>
      <c r="E7" s="357">
        <v>16620.8174</v>
      </c>
    </row>
    <row r="8" spans="2:6" s="2" customFormat="1" ht="20.100000000000001" customHeight="1">
      <c r="B8" s="192">
        <v>4</v>
      </c>
      <c r="C8" s="193" t="s">
        <v>772</v>
      </c>
      <c r="D8" s="357">
        <v>0</v>
      </c>
      <c r="E8" s="231">
        <v>0</v>
      </c>
    </row>
    <row r="9" spans="2:6" s="2" customFormat="1" ht="20.100000000000001" customHeight="1">
      <c r="B9" s="192">
        <v>5</v>
      </c>
      <c r="C9" s="193" t="s">
        <v>773</v>
      </c>
      <c r="D9" s="357">
        <v>0</v>
      </c>
      <c r="E9" s="357">
        <v>0</v>
      </c>
    </row>
    <row r="10" spans="2:6" s="2" customFormat="1" ht="20.100000000000001" customHeight="1">
      <c r="B10" s="192">
        <v>6</v>
      </c>
      <c r="C10" s="193" t="s">
        <v>774</v>
      </c>
      <c r="D10" s="357">
        <v>0</v>
      </c>
      <c r="E10" s="231">
        <v>0</v>
      </c>
    </row>
    <row r="11" spans="2:6" s="2" customFormat="1" ht="20.100000000000001" customHeight="1">
      <c r="B11" s="192">
        <v>7</v>
      </c>
      <c r="C11" s="123" t="s">
        <v>775</v>
      </c>
      <c r="D11" s="357">
        <v>484668.55699999997</v>
      </c>
      <c r="E11" s="358"/>
    </row>
    <row r="12" spans="2:6" s="2" customFormat="1" ht="20.100000000000001" customHeight="1">
      <c r="B12" s="192">
        <v>8</v>
      </c>
      <c r="C12" s="123" t="s">
        <v>776</v>
      </c>
      <c r="D12" s="357">
        <v>0</v>
      </c>
      <c r="E12" s="231">
        <v>0</v>
      </c>
    </row>
    <row r="13" spans="2:6" s="2" customFormat="1" ht="20.100000000000001" customHeight="1">
      <c r="B13" s="192">
        <v>9</v>
      </c>
      <c r="C13" s="123" t="s">
        <v>777</v>
      </c>
      <c r="D13" s="357">
        <v>0</v>
      </c>
      <c r="E13" s="231">
        <v>0</v>
      </c>
    </row>
    <row r="14" spans="2:6" s="2" customFormat="1" ht="20.100000000000001" customHeight="1">
      <c r="B14" s="273">
        <v>10</v>
      </c>
      <c r="C14" s="274" t="s">
        <v>778</v>
      </c>
      <c r="D14" s="357">
        <v>0</v>
      </c>
      <c r="E14" s="236">
        <v>0</v>
      </c>
    </row>
    <row r="15" spans="2:6" s="2" customFormat="1" ht="20.100000000000001" customHeight="1">
      <c r="B15" s="352">
        <v>11</v>
      </c>
      <c r="C15" s="353" t="s">
        <v>779</v>
      </c>
      <c r="D15" s="356"/>
      <c r="E15" s="914">
        <v>0</v>
      </c>
    </row>
    <row r="16" spans="2:6" s="2" customFormat="1" ht="20.100000000000001" customHeight="1">
      <c r="B16" s="261">
        <v>12</v>
      </c>
      <c r="C16" s="262" t="s">
        <v>780</v>
      </c>
      <c r="D16" s="226">
        <v>0</v>
      </c>
      <c r="E16" s="226">
        <v>0</v>
      </c>
    </row>
    <row r="17" spans="2:5" s="2" customFormat="1" ht="20.100000000000001" customHeight="1">
      <c r="B17" s="192">
        <v>13</v>
      </c>
      <c r="C17" s="193" t="s">
        <v>771</v>
      </c>
      <c r="D17" s="231">
        <v>0</v>
      </c>
      <c r="E17" s="231">
        <v>0</v>
      </c>
    </row>
    <row r="18" spans="2:5" s="2" customFormat="1" ht="20.100000000000001" customHeight="1">
      <c r="B18" s="192">
        <v>14</v>
      </c>
      <c r="C18" s="193" t="s">
        <v>772</v>
      </c>
      <c r="D18" s="231">
        <v>0</v>
      </c>
      <c r="E18" s="231">
        <v>0</v>
      </c>
    </row>
    <row r="19" spans="2:5" s="2" customFormat="1" ht="20.100000000000001" customHeight="1">
      <c r="B19" s="192">
        <v>15</v>
      </c>
      <c r="C19" s="193" t="s">
        <v>773</v>
      </c>
      <c r="D19" s="231">
        <v>0</v>
      </c>
      <c r="E19" s="231">
        <v>0</v>
      </c>
    </row>
    <row r="20" spans="2:5" s="2" customFormat="1" ht="20.100000000000001" customHeight="1">
      <c r="B20" s="192">
        <v>16</v>
      </c>
      <c r="C20" s="193" t="s">
        <v>774</v>
      </c>
      <c r="D20" s="231">
        <v>0</v>
      </c>
      <c r="E20" s="231">
        <v>0</v>
      </c>
    </row>
    <row r="21" spans="2:5" s="2" customFormat="1" ht="20.100000000000001" customHeight="1">
      <c r="B21" s="192">
        <v>17</v>
      </c>
      <c r="C21" s="123" t="s">
        <v>775</v>
      </c>
      <c r="D21" s="231">
        <v>0</v>
      </c>
      <c r="E21" s="358"/>
    </row>
    <row r="22" spans="2:5" s="2" customFormat="1" ht="20.100000000000001" customHeight="1">
      <c r="B22" s="192">
        <v>18</v>
      </c>
      <c r="C22" s="123" t="s">
        <v>776</v>
      </c>
      <c r="D22" s="231">
        <v>0</v>
      </c>
      <c r="E22" s="231">
        <v>0</v>
      </c>
    </row>
    <row r="23" spans="2:5" s="2" customFormat="1" ht="20.100000000000001" customHeight="1">
      <c r="B23" s="273">
        <v>19</v>
      </c>
      <c r="C23" s="274" t="s">
        <v>777</v>
      </c>
      <c r="D23" s="236">
        <v>0</v>
      </c>
      <c r="E23" s="236">
        <v>0</v>
      </c>
    </row>
    <row r="24" spans="2:5" s="2" customFormat="1" ht="20.100000000000001" customHeight="1" thickBot="1">
      <c r="B24" s="360">
        <v>20</v>
      </c>
      <c r="C24" s="334" t="s">
        <v>778</v>
      </c>
      <c r="D24" s="361">
        <v>0</v>
      </c>
      <c r="E24" s="361">
        <v>0</v>
      </c>
    </row>
    <row r="25" spans="2:5">
      <c r="B25" s="102"/>
      <c r="C25" s="102"/>
      <c r="D25" s="102"/>
      <c r="E25" s="102"/>
    </row>
  </sheetData>
  <hyperlinks>
    <hyperlink ref="F1" location="Índice!A1" display="Voltar ao Índice" xr:uid="{C31CE861-B135-4634-9A3C-44385B233057}"/>
  </hyperlinks>
  <pageMargins left="0.70866141732283472" right="0.70866141732283472" top="0.74803149606299213" bottom="0.74803149606299213" header="0.31496062992125984" footer="0.31496062992125984"/>
  <pageSetup paperSize="9" scale="91" orientation="landscape" r:id="rId1"/>
  <headerFooter>
    <oddHeader>&amp;CPT 
Anexo XXV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23374-559C-4FD1-8ED4-0A7731859C4E}">
  <sheetPr>
    <pageSetUpPr fitToPage="1"/>
  </sheetPr>
  <dimension ref="B1:T30"/>
  <sheetViews>
    <sheetView showGridLines="0" zoomScale="90" zoomScaleNormal="90" zoomScalePageLayoutView="70" workbookViewId="0">
      <selection activeCell="T1" sqref="T1"/>
    </sheetView>
  </sheetViews>
  <sheetFormatPr defaultColWidth="8.7109375" defaultRowHeight="14.25"/>
  <cols>
    <col min="1" max="1" width="4.7109375" style="5" customWidth="1"/>
    <col min="2" max="2" width="5.85546875" style="5" customWidth="1"/>
    <col min="3" max="3" width="48.5703125" style="5" customWidth="1"/>
    <col min="4" max="18" width="12.28515625" style="5" customWidth="1"/>
    <col min="19" max="19" width="8.7109375" style="5"/>
    <col min="20" max="20" width="11.85546875" style="5" customWidth="1"/>
    <col min="21" max="16384" width="8.7109375" style="5"/>
  </cols>
  <sheetData>
    <row r="1" spans="2:20" ht="24">
      <c r="B1" s="3" t="s">
        <v>455</v>
      </c>
      <c r="T1" s="72" t="s">
        <v>903</v>
      </c>
    </row>
    <row r="2" spans="2:20" ht="20.100000000000001" customHeight="1">
      <c r="B2" s="102" t="s">
        <v>1033</v>
      </c>
      <c r="C2" s="91"/>
      <c r="D2" s="91"/>
      <c r="E2" s="91"/>
      <c r="F2" s="91"/>
      <c r="G2" s="91"/>
      <c r="H2" s="91"/>
      <c r="I2" s="91"/>
      <c r="J2" s="91"/>
      <c r="K2" s="91"/>
      <c r="L2" s="91"/>
      <c r="M2" s="91"/>
      <c r="N2" s="91"/>
      <c r="O2" s="91"/>
      <c r="P2" s="91"/>
      <c r="Q2" s="91"/>
      <c r="R2" s="91"/>
    </row>
    <row r="3" spans="2:20" s="92" customFormat="1" ht="12.75">
      <c r="B3" s="13"/>
    </row>
    <row r="4" spans="2:20" s="104" customFormat="1" ht="12.75">
      <c r="B4" s="281"/>
      <c r="C4" s="281"/>
      <c r="D4" s="783" t="s">
        <v>4</v>
      </c>
      <c r="E4" s="783" t="s">
        <v>5</v>
      </c>
      <c r="F4" s="783" t="s">
        <v>6</v>
      </c>
      <c r="G4" s="783" t="s">
        <v>41</v>
      </c>
      <c r="H4" s="783" t="s">
        <v>42</v>
      </c>
      <c r="I4" s="783" t="s">
        <v>97</v>
      </c>
      <c r="J4" s="783" t="s">
        <v>98</v>
      </c>
      <c r="K4" s="783" t="s">
        <v>99</v>
      </c>
      <c r="L4" s="783" t="s">
        <v>227</v>
      </c>
      <c r="M4" s="783" t="s">
        <v>228</v>
      </c>
      <c r="N4" s="783" t="s">
        <v>229</v>
      </c>
      <c r="O4" s="783" t="s">
        <v>230</v>
      </c>
      <c r="P4" s="783" t="s">
        <v>231</v>
      </c>
      <c r="Q4" s="783" t="s">
        <v>456</v>
      </c>
      <c r="R4" s="783" t="s">
        <v>457</v>
      </c>
    </row>
    <row r="5" spans="2:20" s="104" customFormat="1" ht="33.950000000000003" customHeight="1">
      <c r="B5" s="281"/>
      <c r="C5" s="281"/>
      <c r="D5" s="1051" t="s">
        <v>458</v>
      </c>
      <c r="E5" s="1051"/>
      <c r="F5" s="1051"/>
      <c r="G5" s="1051"/>
      <c r="H5" s="1051"/>
      <c r="I5" s="1051"/>
      <c r="J5" s="1051" t="s">
        <v>459</v>
      </c>
      <c r="K5" s="1051"/>
      <c r="L5" s="1051"/>
      <c r="M5" s="1051"/>
      <c r="N5" s="1051"/>
      <c r="O5" s="1051"/>
      <c r="P5" s="1051" t="s">
        <v>460</v>
      </c>
      <c r="Q5" s="1051" t="s">
        <v>461</v>
      </c>
      <c r="R5" s="1051"/>
    </row>
    <row r="6" spans="2:20" s="104" customFormat="1" ht="57.95" customHeight="1">
      <c r="B6" s="281"/>
      <c r="C6" s="281"/>
      <c r="D6" s="1051" t="s">
        <v>462</v>
      </c>
      <c r="E6" s="1051"/>
      <c r="F6" s="1051"/>
      <c r="G6" s="1051" t="s">
        <v>463</v>
      </c>
      <c r="H6" s="1051"/>
      <c r="I6" s="1051"/>
      <c r="J6" s="1051" t="s">
        <v>464</v>
      </c>
      <c r="K6" s="1051"/>
      <c r="L6" s="1051"/>
      <c r="M6" s="1051" t="s">
        <v>465</v>
      </c>
      <c r="N6" s="1051"/>
      <c r="O6" s="1051"/>
      <c r="P6" s="1051"/>
      <c r="Q6" s="1051" t="s">
        <v>466</v>
      </c>
      <c r="R6" s="1051" t="s">
        <v>467</v>
      </c>
    </row>
    <row r="7" spans="2:20" s="104" customFormat="1" ht="25.5" customHeight="1" thickBot="1">
      <c r="B7" s="281"/>
      <c r="C7" s="281"/>
      <c r="D7" s="346"/>
      <c r="E7" s="778" t="s">
        <v>468</v>
      </c>
      <c r="F7" s="778" t="s">
        <v>469</v>
      </c>
      <c r="G7" s="346"/>
      <c r="H7" s="778" t="s">
        <v>469</v>
      </c>
      <c r="I7" s="778" t="s">
        <v>470</v>
      </c>
      <c r="J7" s="346"/>
      <c r="K7" s="778" t="s">
        <v>468</v>
      </c>
      <c r="L7" s="778" t="s">
        <v>469</v>
      </c>
      <c r="M7" s="346"/>
      <c r="N7" s="778" t="s">
        <v>469</v>
      </c>
      <c r="O7" s="778" t="s">
        <v>470</v>
      </c>
      <c r="P7" s="346"/>
      <c r="Q7" s="1041"/>
      <c r="R7" s="1041"/>
    </row>
    <row r="8" spans="2:20" s="177" customFormat="1" ht="20.100000000000001" customHeight="1">
      <c r="B8" s="784" t="s">
        <v>471</v>
      </c>
      <c r="C8" s="785" t="s">
        <v>472</v>
      </c>
      <c r="D8" s="786">
        <v>3546834.57675</v>
      </c>
      <c r="E8" s="786">
        <v>3546834.57675</v>
      </c>
      <c r="F8" s="787">
        <v>0</v>
      </c>
      <c r="G8" s="787">
        <v>0</v>
      </c>
      <c r="H8" s="787">
        <v>0</v>
      </c>
      <c r="I8" s="787">
        <v>0</v>
      </c>
      <c r="J8" s="787">
        <v>0</v>
      </c>
      <c r="K8" s="787">
        <v>0</v>
      </c>
      <c r="L8" s="787">
        <v>0</v>
      </c>
      <c r="M8" s="787">
        <v>0</v>
      </c>
      <c r="N8" s="787">
        <v>0</v>
      </c>
      <c r="O8" s="787">
        <v>0</v>
      </c>
      <c r="P8" s="787">
        <v>0</v>
      </c>
      <c r="Q8" s="787">
        <v>0</v>
      </c>
      <c r="R8" s="787">
        <v>0</v>
      </c>
    </row>
    <row r="9" spans="2:20" s="177" customFormat="1" ht="20.100000000000001" customHeight="1">
      <c r="B9" s="788" t="s">
        <v>247</v>
      </c>
      <c r="C9" s="789" t="s">
        <v>473</v>
      </c>
      <c r="D9" s="790">
        <v>54408767.729760006</v>
      </c>
      <c r="E9" s="790">
        <v>47037018.798500001</v>
      </c>
      <c r="F9" s="790">
        <v>7357696.77886</v>
      </c>
      <c r="G9" s="790">
        <v>2138759.6270399997</v>
      </c>
      <c r="H9" s="790">
        <v>0</v>
      </c>
      <c r="I9" s="790">
        <v>2093689.9626199999</v>
      </c>
      <c r="J9" s="790">
        <v>-516763.99</v>
      </c>
      <c r="K9" s="790">
        <v>-244290.98252999998</v>
      </c>
      <c r="L9" s="790">
        <v>-272264.56034999999</v>
      </c>
      <c r="M9" s="790">
        <v>-1052609.1190900002</v>
      </c>
      <c r="N9" s="790">
        <v>0</v>
      </c>
      <c r="O9" s="790">
        <v>-1030256.2207200001</v>
      </c>
      <c r="P9" s="790">
        <v>0</v>
      </c>
      <c r="Q9" s="790">
        <v>40840333.01918</v>
      </c>
      <c r="R9" s="790">
        <v>736644.51787999994</v>
      </c>
    </row>
    <row r="10" spans="2:20" s="177" customFormat="1" ht="20.100000000000001" customHeight="1">
      <c r="B10" s="791" t="s">
        <v>249</v>
      </c>
      <c r="C10" s="792" t="s">
        <v>474</v>
      </c>
      <c r="D10" s="790">
        <v>43096.63751</v>
      </c>
      <c r="E10" s="790">
        <v>43096.63751</v>
      </c>
      <c r="F10" s="790">
        <v>0</v>
      </c>
      <c r="G10" s="790">
        <v>0</v>
      </c>
      <c r="H10" s="790">
        <v>0</v>
      </c>
      <c r="I10" s="790">
        <v>0</v>
      </c>
      <c r="J10" s="790">
        <v>0</v>
      </c>
      <c r="K10" s="790">
        <v>0</v>
      </c>
      <c r="L10" s="790">
        <v>0</v>
      </c>
      <c r="M10" s="790">
        <v>0</v>
      </c>
      <c r="N10" s="790">
        <v>0</v>
      </c>
      <c r="O10" s="790">
        <v>0</v>
      </c>
      <c r="P10" s="790">
        <v>0</v>
      </c>
      <c r="Q10" s="790">
        <v>0</v>
      </c>
      <c r="R10" s="790">
        <v>0</v>
      </c>
    </row>
    <row r="11" spans="2:20" s="177" customFormat="1" ht="20.100000000000001" customHeight="1">
      <c r="B11" s="791" t="s">
        <v>475</v>
      </c>
      <c r="C11" s="792" t="s">
        <v>476</v>
      </c>
      <c r="D11" s="790">
        <v>1099480.0234100001</v>
      </c>
      <c r="E11" s="790">
        <v>778955.29927999992</v>
      </c>
      <c r="F11" s="790">
        <v>320524.72412999999</v>
      </c>
      <c r="G11" s="790">
        <v>45.365000000000002</v>
      </c>
      <c r="H11" s="790">
        <v>0</v>
      </c>
      <c r="I11" s="790">
        <v>45.365000000000002</v>
      </c>
      <c r="J11" s="790">
        <v>-4225.6155399999998</v>
      </c>
      <c r="K11" s="790">
        <v>-1349.16975</v>
      </c>
      <c r="L11" s="790">
        <v>-2876.4457900000002</v>
      </c>
      <c r="M11" s="790">
        <v>-14.428709999999999</v>
      </c>
      <c r="N11" s="790">
        <v>0</v>
      </c>
      <c r="O11" s="790">
        <v>-14.428709999999999</v>
      </c>
      <c r="P11" s="790">
        <v>0</v>
      </c>
      <c r="Q11" s="790">
        <v>327717.89364999998</v>
      </c>
      <c r="R11" s="790">
        <v>0</v>
      </c>
    </row>
    <row r="12" spans="2:20" s="177" customFormat="1" ht="20.100000000000001" customHeight="1">
      <c r="B12" s="791" t="s">
        <v>477</v>
      </c>
      <c r="C12" s="792" t="s">
        <v>478</v>
      </c>
      <c r="D12" s="790">
        <v>522521.54508000001</v>
      </c>
      <c r="E12" s="790">
        <v>522520.49558999995</v>
      </c>
      <c r="F12" s="790">
        <v>1.04949</v>
      </c>
      <c r="G12" s="790">
        <v>0</v>
      </c>
      <c r="H12" s="790">
        <v>0</v>
      </c>
      <c r="I12" s="790">
        <v>0</v>
      </c>
      <c r="J12" s="790">
        <v>-126.19373</v>
      </c>
      <c r="K12" s="790">
        <v>-126.14878</v>
      </c>
      <c r="L12" s="790">
        <v>-4.4950000000000004E-2</v>
      </c>
      <c r="M12" s="790">
        <v>0</v>
      </c>
      <c r="N12" s="790">
        <v>0</v>
      </c>
      <c r="O12" s="790">
        <v>0</v>
      </c>
      <c r="P12" s="790">
        <v>0</v>
      </c>
      <c r="Q12" s="790">
        <v>7.2849999999999998E-2</v>
      </c>
      <c r="R12" s="790">
        <v>0</v>
      </c>
    </row>
    <row r="13" spans="2:20" s="177" customFormat="1" ht="20.100000000000001" customHeight="1">
      <c r="B13" s="791" t="s">
        <v>479</v>
      </c>
      <c r="C13" s="792" t="s">
        <v>480</v>
      </c>
      <c r="D13" s="790">
        <v>965518.63841000001</v>
      </c>
      <c r="E13" s="790">
        <v>916111.95889999997</v>
      </c>
      <c r="F13" s="790">
        <v>49406.679509999994</v>
      </c>
      <c r="G13" s="790">
        <v>52313.890869999996</v>
      </c>
      <c r="H13" s="790">
        <v>0</v>
      </c>
      <c r="I13" s="790">
        <v>52313.890869999996</v>
      </c>
      <c r="J13" s="790">
        <v>-14843.893249999999</v>
      </c>
      <c r="K13" s="790">
        <v>-12609.19961</v>
      </c>
      <c r="L13" s="790">
        <v>-2234.69364</v>
      </c>
      <c r="M13" s="790">
        <v>-22877.552809999997</v>
      </c>
      <c r="N13" s="790">
        <v>0</v>
      </c>
      <c r="O13" s="790">
        <v>-22877.552809999997</v>
      </c>
      <c r="P13" s="790">
        <v>0</v>
      </c>
      <c r="Q13" s="790">
        <v>790228.45973999985</v>
      </c>
      <c r="R13" s="790">
        <v>25150.256079999999</v>
      </c>
    </row>
    <row r="14" spans="2:20" s="177" customFormat="1" ht="20.100000000000001" customHeight="1">
      <c r="B14" s="791" t="s">
        <v>481</v>
      </c>
      <c r="C14" s="792" t="s">
        <v>482</v>
      </c>
      <c r="D14" s="790">
        <v>17909787.346179999</v>
      </c>
      <c r="E14" s="790">
        <v>14612830.283290001</v>
      </c>
      <c r="F14" s="790">
        <v>3295551.4407500001</v>
      </c>
      <c r="G14" s="790">
        <v>1112921.2095899999</v>
      </c>
      <c r="H14" s="790">
        <v>0</v>
      </c>
      <c r="I14" s="790">
        <v>1101581.1968399999</v>
      </c>
      <c r="J14" s="790">
        <v>-324805.54567000002</v>
      </c>
      <c r="K14" s="790">
        <v>-146919.93213999999</v>
      </c>
      <c r="L14" s="790">
        <v>-177885.61353</v>
      </c>
      <c r="M14" s="790">
        <v>-606170.54485000006</v>
      </c>
      <c r="N14" s="790">
        <v>0</v>
      </c>
      <c r="O14" s="790">
        <v>-606023.03038000001</v>
      </c>
      <c r="P14" s="790">
        <v>0</v>
      </c>
      <c r="Q14" s="790">
        <v>13368477.319010001</v>
      </c>
      <c r="R14" s="790">
        <v>418220.85119999998</v>
      </c>
    </row>
    <row r="15" spans="2:20" s="177" customFormat="1" ht="20.100000000000001" customHeight="1">
      <c r="B15" s="791" t="s">
        <v>483</v>
      </c>
      <c r="C15" s="793" t="s">
        <v>484</v>
      </c>
      <c r="D15" s="790">
        <v>13759954.004350001</v>
      </c>
      <c r="E15" s="790">
        <v>10862061.00536</v>
      </c>
      <c r="F15" s="790">
        <v>2896502.6912199999</v>
      </c>
      <c r="G15" s="790">
        <v>887482.66611999995</v>
      </c>
      <c r="H15" s="790">
        <v>0</v>
      </c>
      <c r="I15" s="790">
        <v>877471.37633</v>
      </c>
      <c r="J15" s="790">
        <v>-282120.21872</v>
      </c>
      <c r="K15" s="790">
        <v>-122829.88377</v>
      </c>
      <c r="L15" s="790">
        <v>-159290.33494999999</v>
      </c>
      <c r="M15" s="790">
        <v>-477596.66598999995</v>
      </c>
      <c r="N15" s="790">
        <v>0</v>
      </c>
      <c r="O15" s="790">
        <v>-477449.20143000002</v>
      </c>
      <c r="P15" s="790">
        <v>0</v>
      </c>
      <c r="Q15" s="790">
        <v>11100774.042950001</v>
      </c>
      <c r="R15" s="790">
        <v>345069.65223000001</v>
      </c>
    </row>
    <row r="16" spans="2:20" s="177" customFormat="1" ht="20.100000000000001" customHeight="1">
      <c r="B16" s="791" t="s">
        <v>485</v>
      </c>
      <c r="C16" s="792" t="s">
        <v>486</v>
      </c>
      <c r="D16" s="790">
        <v>33868363.539170004</v>
      </c>
      <c r="E16" s="790">
        <v>30163504.12393</v>
      </c>
      <c r="F16" s="790">
        <v>3692212.8849800001</v>
      </c>
      <c r="G16" s="790">
        <v>973479.16158000007</v>
      </c>
      <c r="H16" s="790">
        <v>0</v>
      </c>
      <c r="I16" s="790">
        <v>939749.50991000002</v>
      </c>
      <c r="J16" s="790">
        <v>-172762.74181000001</v>
      </c>
      <c r="K16" s="790">
        <v>-83286.532250000004</v>
      </c>
      <c r="L16" s="790">
        <v>-89267.762439999991</v>
      </c>
      <c r="M16" s="790">
        <v>-423546.59271999996</v>
      </c>
      <c r="N16" s="790">
        <v>0</v>
      </c>
      <c r="O16" s="790">
        <v>-401341.20882</v>
      </c>
      <c r="P16" s="790">
        <v>0</v>
      </c>
      <c r="Q16" s="790">
        <v>26353909.273930002</v>
      </c>
      <c r="R16" s="790">
        <v>293273.4106</v>
      </c>
    </row>
    <row r="17" spans="2:18" s="177" customFormat="1" ht="20.100000000000001" customHeight="1">
      <c r="B17" s="788" t="s">
        <v>487</v>
      </c>
      <c r="C17" s="789" t="s">
        <v>488</v>
      </c>
      <c r="D17" s="794">
        <v>24434122.315699998</v>
      </c>
      <c r="E17" s="794">
        <v>23627694.90989</v>
      </c>
      <c r="F17" s="794">
        <v>62209.48113</v>
      </c>
      <c r="G17" s="794">
        <v>3967.8764200000001</v>
      </c>
      <c r="H17" s="794">
        <v>0</v>
      </c>
      <c r="I17" s="794">
        <v>3967.8764200000001</v>
      </c>
      <c r="J17" s="794">
        <v>-16909.665130000001</v>
      </c>
      <c r="K17" s="794">
        <v>-16168.43391</v>
      </c>
      <c r="L17" s="794">
        <v>-741.23122000000001</v>
      </c>
      <c r="M17" s="794">
        <v>-1863.4804699999997</v>
      </c>
      <c r="N17" s="794">
        <v>0</v>
      </c>
      <c r="O17" s="794">
        <v>-1863.4804699999997</v>
      </c>
      <c r="P17" s="794">
        <v>0</v>
      </c>
      <c r="Q17" s="794">
        <v>397393.13742000004</v>
      </c>
      <c r="R17" s="794">
        <v>2100.4106200000001</v>
      </c>
    </row>
    <row r="18" spans="2:18" s="177" customFormat="1" ht="20.100000000000001" customHeight="1">
      <c r="B18" s="791" t="s">
        <v>489</v>
      </c>
      <c r="C18" s="792" t="s">
        <v>474</v>
      </c>
      <c r="D18" s="794">
        <v>1077701.69976</v>
      </c>
      <c r="E18" s="794">
        <v>1077701.69976</v>
      </c>
      <c r="F18" s="794">
        <v>0</v>
      </c>
      <c r="G18" s="794">
        <v>0</v>
      </c>
      <c r="H18" s="794">
        <v>0</v>
      </c>
      <c r="I18" s="794">
        <v>0</v>
      </c>
      <c r="J18" s="794">
        <v>0</v>
      </c>
      <c r="K18" s="794">
        <v>0</v>
      </c>
      <c r="L18" s="794">
        <v>0</v>
      </c>
      <c r="M18" s="794">
        <v>0</v>
      </c>
      <c r="N18" s="794">
        <v>0</v>
      </c>
      <c r="O18" s="794">
        <v>0</v>
      </c>
      <c r="P18" s="794">
        <v>0</v>
      </c>
      <c r="Q18" s="794">
        <v>0</v>
      </c>
      <c r="R18" s="794">
        <v>0</v>
      </c>
    </row>
    <row r="19" spans="2:18" s="177" customFormat="1" ht="20.100000000000001" customHeight="1">
      <c r="B19" s="791" t="s">
        <v>490</v>
      </c>
      <c r="C19" s="792" t="s">
        <v>476</v>
      </c>
      <c r="D19" s="794">
        <v>18782291.489130002</v>
      </c>
      <c r="E19" s="794">
        <v>18760323.252799999</v>
      </c>
      <c r="F19" s="794">
        <v>0</v>
      </c>
      <c r="G19" s="794">
        <v>0</v>
      </c>
      <c r="H19" s="794">
        <v>0</v>
      </c>
      <c r="I19" s="794">
        <v>0</v>
      </c>
      <c r="J19" s="794">
        <v>-10169.320009999999</v>
      </c>
      <c r="K19" s="794">
        <v>-10169.320009999999</v>
      </c>
      <c r="L19" s="794">
        <v>0</v>
      </c>
      <c r="M19" s="794">
        <v>0</v>
      </c>
      <c r="N19" s="794">
        <v>0</v>
      </c>
      <c r="O19" s="794">
        <v>0</v>
      </c>
      <c r="P19" s="794">
        <v>0</v>
      </c>
      <c r="Q19" s="794">
        <v>132886.64315000002</v>
      </c>
      <c r="R19" s="794">
        <v>0</v>
      </c>
    </row>
    <row r="20" spans="2:18" s="177" customFormat="1" ht="20.100000000000001" customHeight="1">
      <c r="B20" s="791" t="s">
        <v>491</v>
      </c>
      <c r="C20" s="792" t="s">
        <v>478</v>
      </c>
      <c r="D20" s="794">
        <v>789758.51238999993</v>
      </c>
      <c r="E20" s="794">
        <v>789758.51238999993</v>
      </c>
      <c r="F20" s="794">
        <v>0</v>
      </c>
      <c r="G20" s="794">
        <v>0</v>
      </c>
      <c r="H20" s="794">
        <v>0</v>
      </c>
      <c r="I20" s="794">
        <v>0</v>
      </c>
      <c r="J20" s="794">
        <v>0</v>
      </c>
      <c r="K20" s="794">
        <v>0</v>
      </c>
      <c r="L20" s="794">
        <v>0</v>
      </c>
      <c r="M20" s="794">
        <v>0</v>
      </c>
      <c r="N20" s="794">
        <v>0</v>
      </c>
      <c r="O20" s="794">
        <v>0</v>
      </c>
      <c r="P20" s="794">
        <v>0</v>
      </c>
      <c r="Q20" s="794">
        <v>0</v>
      </c>
      <c r="R20" s="794">
        <v>0</v>
      </c>
    </row>
    <row r="21" spans="2:18" s="177" customFormat="1" ht="20.100000000000001" customHeight="1">
      <c r="B21" s="791" t="s">
        <v>492</v>
      </c>
      <c r="C21" s="792" t="s">
        <v>480</v>
      </c>
      <c r="D21" s="794">
        <v>892162.33793000004</v>
      </c>
      <c r="E21" s="794">
        <v>169912.64958</v>
      </c>
      <c r="F21" s="794">
        <v>0</v>
      </c>
      <c r="G21" s="794">
        <v>0</v>
      </c>
      <c r="H21" s="794">
        <v>0</v>
      </c>
      <c r="I21" s="794">
        <v>0</v>
      </c>
      <c r="J21" s="794">
        <v>-826.06104000000005</v>
      </c>
      <c r="K21" s="794">
        <v>-826.06104000000005</v>
      </c>
      <c r="L21" s="794">
        <v>0</v>
      </c>
      <c r="M21" s="794">
        <v>0</v>
      </c>
      <c r="N21" s="794">
        <v>0</v>
      </c>
      <c r="O21" s="794">
        <v>0</v>
      </c>
      <c r="P21" s="794">
        <v>0</v>
      </c>
      <c r="Q21" s="794">
        <v>77504.935259999998</v>
      </c>
      <c r="R21" s="794">
        <v>0</v>
      </c>
    </row>
    <row r="22" spans="2:18" s="177" customFormat="1" ht="20.100000000000001" customHeight="1">
      <c r="B22" s="791" t="s">
        <v>493</v>
      </c>
      <c r="C22" s="792" t="s">
        <v>482</v>
      </c>
      <c r="D22" s="794">
        <v>2892208.2764899996</v>
      </c>
      <c r="E22" s="794">
        <v>2829998.7953600003</v>
      </c>
      <c r="F22" s="794">
        <v>62209.48113</v>
      </c>
      <c r="G22" s="794">
        <v>3967.8764200000001</v>
      </c>
      <c r="H22" s="794">
        <v>0</v>
      </c>
      <c r="I22" s="794">
        <v>3967.8764200000001</v>
      </c>
      <c r="J22" s="794">
        <v>-5914.2840800000004</v>
      </c>
      <c r="K22" s="794">
        <v>-5173.0528600000007</v>
      </c>
      <c r="L22" s="794">
        <v>-741.23122000000001</v>
      </c>
      <c r="M22" s="794">
        <v>-1863.4804699999997</v>
      </c>
      <c r="N22" s="794">
        <v>0</v>
      </c>
      <c r="O22" s="794">
        <v>-1863.4804699999997</v>
      </c>
      <c r="P22" s="794">
        <v>0</v>
      </c>
      <c r="Q22" s="794">
        <v>187001.55901</v>
      </c>
      <c r="R22" s="794">
        <v>2100.4106200000001</v>
      </c>
    </row>
    <row r="23" spans="2:18" s="177" customFormat="1" ht="20.100000000000001" customHeight="1">
      <c r="B23" s="788" t="s">
        <v>494</v>
      </c>
      <c r="C23" s="789" t="s">
        <v>304</v>
      </c>
      <c r="D23" s="794">
        <v>15658704.171839999</v>
      </c>
      <c r="E23" s="794">
        <v>14154236.39322</v>
      </c>
      <c r="F23" s="794">
        <v>1504458.42071</v>
      </c>
      <c r="G23" s="794">
        <v>337408.98588999995</v>
      </c>
      <c r="H23" s="794">
        <v>0</v>
      </c>
      <c r="I23" s="794">
        <v>334396.96234999999</v>
      </c>
      <c r="J23" s="794">
        <v>-24615.804069999998</v>
      </c>
      <c r="K23" s="794">
        <v>-10489.781449999999</v>
      </c>
      <c r="L23" s="794">
        <v>-14126.02262</v>
      </c>
      <c r="M23" s="794">
        <v>-87905.156780000019</v>
      </c>
      <c r="N23" s="794">
        <v>0</v>
      </c>
      <c r="O23" s="794">
        <v>-87905.156780000019</v>
      </c>
      <c r="P23" s="794"/>
      <c r="Q23" s="794">
        <v>2904968.1913299998</v>
      </c>
      <c r="R23" s="794">
        <v>108256.18867999999</v>
      </c>
    </row>
    <row r="24" spans="2:18" s="177" customFormat="1" ht="20.100000000000001" customHeight="1">
      <c r="B24" s="791" t="s">
        <v>495</v>
      </c>
      <c r="C24" s="792" t="s">
        <v>474</v>
      </c>
      <c r="D24" s="794">
        <v>0</v>
      </c>
      <c r="E24" s="794">
        <v>0</v>
      </c>
      <c r="F24" s="794">
        <v>0</v>
      </c>
      <c r="G24" s="794">
        <v>0</v>
      </c>
      <c r="H24" s="794">
        <v>0</v>
      </c>
      <c r="I24" s="794">
        <v>0</v>
      </c>
      <c r="J24" s="794">
        <v>0</v>
      </c>
      <c r="K24" s="794">
        <v>0</v>
      </c>
      <c r="L24" s="794">
        <v>0</v>
      </c>
      <c r="M24" s="794">
        <v>0</v>
      </c>
      <c r="N24" s="794">
        <v>0</v>
      </c>
      <c r="O24" s="794">
        <v>0</v>
      </c>
      <c r="P24" s="795"/>
      <c r="Q24" s="794">
        <v>0</v>
      </c>
      <c r="R24" s="794">
        <v>0</v>
      </c>
    </row>
    <row r="25" spans="2:18" s="177" customFormat="1" ht="20.100000000000001" customHeight="1">
      <c r="B25" s="791" t="s">
        <v>496</v>
      </c>
      <c r="C25" s="792" t="s">
        <v>476</v>
      </c>
      <c r="D25" s="794">
        <v>177829.16859000002</v>
      </c>
      <c r="E25" s="794">
        <v>162298.51523000002</v>
      </c>
      <c r="F25" s="794">
        <v>15530.65336</v>
      </c>
      <c r="G25" s="794">
        <v>0</v>
      </c>
      <c r="H25" s="794">
        <v>0</v>
      </c>
      <c r="I25" s="794">
        <v>0</v>
      </c>
      <c r="J25" s="794">
        <v>-105.32260000000001</v>
      </c>
      <c r="K25" s="794">
        <v>-86.497429999999994</v>
      </c>
      <c r="L25" s="794">
        <v>-18.82517</v>
      </c>
      <c r="M25" s="794">
        <v>0</v>
      </c>
      <c r="N25" s="794">
        <v>0</v>
      </c>
      <c r="O25" s="794">
        <v>0</v>
      </c>
      <c r="P25" s="795"/>
      <c r="Q25" s="794">
        <v>7.3999199999999998</v>
      </c>
      <c r="R25" s="794">
        <v>0</v>
      </c>
    </row>
    <row r="26" spans="2:18" s="177" customFormat="1" ht="20.100000000000001" customHeight="1">
      <c r="B26" s="791" t="s">
        <v>497</v>
      </c>
      <c r="C26" s="792" t="s">
        <v>478</v>
      </c>
      <c r="D26" s="794">
        <v>410367.31389999995</v>
      </c>
      <c r="E26" s="794">
        <v>409238.45669000002</v>
      </c>
      <c r="F26" s="794">
        <v>1128.8572099999999</v>
      </c>
      <c r="G26" s="794">
        <v>0</v>
      </c>
      <c r="H26" s="794">
        <v>0</v>
      </c>
      <c r="I26" s="794">
        <v>0</v>
      </c>
      <c r="J26" s="794">
        <v>-24.518999999999998</v>
      </c>
      <c r="K26" s="794">
        <v>-23.817809999999998</v>
      </c>
      <c r="L26" s="794">
        <v>-0.70119000000000009</v>
      </c>
      <c r="M26" s="794">
        <v>0</v>
      </c>
      <c r="N26" s="794">
        <v>0</v>
      </c>
      <c r="O26" s="794">
        <v>0</v>
      </c>
      <c r="P26" s="795"/>
      <c r="Q26" s="794">
        <v>25214.492460000001</v>
      </c>
      <c r="R26" s="794">
        <v>0</v>
      </c>
    </row>
    <row r="27" spans="2:18" s="177" customFormat="1" ht="20.100000000000001" customHeight="1">
      <c r="B27" s="791" t="s">
        <v>498</v>
      </c>
      <c r="C27" s="792" t="s">
        <v>480</v>
      </c>
      <c r="D27" s="794">
        <v>474816.95249</v>
      </c>
      <c r="E27" s="794">
        <v>427983.13264000003</v>
      </c>
      <c r="F27" s="794">
        <v>46833.81985</v>
      </c>
      <c r="G27" s="794">
        <v>1076.7286000000001</v>
      </c>
      <c r="H27" s="794">
        <v>0</v>
      </c>
      <c r="I27" s="794">
        <v>1076.7286000000001</v>
      </c>
      <c r="J27" s="794">
        <v>-1637.90787</v>
      </c>
      <c r="K27" s="794">
        <v>-874.18601000000001</v>
      </c>
      <c r="L27" s="794">
        <v>-763.72185999999999</v>
      </c>
      <c r="M27" s="794">
        <v>-379.61018999999999</v>
      </c>
      <c r="N27" s="794">
        <v>0</v>
      </c>
      <c r="O27" s="794">
        <v>-379.61018999999999</v>
      </c>
      <c r="P27" s="795"/>
      <c r="Q27" s="794">
        <v>82090.762940000001</v>
      </c>
      <c r="R27" s="794">
        <v>225.09133</v>
      </c>
    </row>
    <row r="28" spans="2:18" s="177" customFormat="1" ht="20.100000000000001" customHeight="1">
      <c r="B28" s="791" t="s">
        <v>499</v>
      </c>
      <c r="C28" s="792" t="s">
        <v>482</v>
      </c>
      <c r="D28" s="794">
        <v>11759386.512949999</v>
      </c>
      <c r="E28" s="794">
        <v>10515728.208139999</v>
      </c>
      <c r="F28" s="794">
        <v>1243658.3048099999</v>
      </c>
      <c r="G28" s="794">
        <v>326289.16813000001</v>
      </c>
      <c r="H28" s="794">
        <v>0</v>
      </c>
      <c r="I28" s="794">
        <v>323280.90392000001</v>
      </c>
      <c r="J28" s="794">
        <v>-16718.296620000001</v>
      </c>
      <c r="K28" s="794">
        <v>-7916.4437699999999</v>
      </c>
      <c r="L28" s="794">
        <v>-8801.8528499999993</v>
      </c>
      <c r="M28" s="794">
        <v>-84773.018890000007</v>
      </c>
      <c r="N28" s="794">
        <v>0</v>
      </c>
      <c r="O28" s="794">
        <v>-84773.018890000007</v>
      </c>
      <c r="P28" s="795"/>
      <c r="Q28" s="794">
        <v>2760837.2250000001</v>
      </c>
      <c r="R28" s="794">
        <v>107386.09146</v>
      </c>
    </row>
    <row r="29" spans="2:18" s="177" customFormat="1" ht="20.100000000000001" customHeight="1">
      <c r="B29" s="796" t="s">
        <v>500</v>
      </c>
      <c r="C29" s="797" t="s">
        <v>486</v>
      </c>
      <c r="D29" s="798">
        <v>2836304.2239099997</v>
      </c>
      <c r="E29" s="798">
        <v>2638988.0805199998</v>
      </c>
      <c r="F29" s="798">
        <v>197306.78548000002</v>
      </c>
      <c r="G29" s="798">
        <v>10043.08916</v>
      </c>
      <c r="H29" s="798">
        <v>0</v>
      </c>
      <c r="I29" s="798">
        <v>10039.329830000001</v>
      </c>
      <c r="J29" s="798">
        <v>-6129.7579800000003</v>
      </c>
      <c r="K29" s="798">
        <v>-1588.8364300000001</v>
      </c>
      <c r="L29" s="798">
        <v>-4540.92155</v>
      </c>
      <c r="M29" s="798">
        <v>-2752.5277000000001</v>
      </c>
      <c r="N29" s="798">
        <v>0</v>
      </c>
      <c r="O29" s="798">
        <v>-2752.5277000000001</v>
      </c>
      <c r="P29" s="799"/>
      <c r="Q29" s="798">
        <v>36818.311009999998</v>
      </c>
      <c r="R29" s="798">
        <v>645.00589000000002</v>
      </c>
    </row>
    <row r="30" spans="2:18" s="177" customFormat="1" ht="20.100000000000001" customHeight="1" thickBot="1">
      <c r="B30" s="800" t="s">
        <v>501</v>
      </c>
      <c r="C30" s="801" t="s">
        <v>40</v>
      </c>
      <c r="D30" s="802">
        <v>98048428.794049993</v>
      </c>
      <c r="E30" s="802">
        <v>88365784.67836</v>
      </c>
      <c r="F30" s="802">
        <v>8924364.6807000004</v>
      </c>
      <c r="G30" s="802">
        <v>2480136.4893499995</v>
      </c>
      <c r="H30" s="802">
        <v>0</v>
      </c>
      <c r="I30" s="802">
        <v>2432054.8013899997</v>
      </c>
      <c r="J30" s="802">
        <v>-558289.45920000004</v>
      </c>
      <c r="K30" s="802">
        <v>-270949.19788999995</v>
      </c>
      <c r="L30" s="802">
        <v>-287131.81419</v>
      </c>
      <c r="M30" s="802">
        <v>-1142377.7563400001</v>
      </c>
      <c r="N30" s="802">
        <v>0</v>
      </c>
      <c r="O30" s="802">
        <v>-1120024.85797</v>
      </c>
      <c r="P30" s="802">
        <v>0</v>
      </c>
      <c r="Q30" s="802">
        <v>44142694.347929999</v>
      </c>
      <c r="R30" s="802">
        <v>847001.11717999994</v>
      </c>
    </row>
  </sheetData>
  <mergeCells count="10">
    <mergeCell ref="D5:I5"/>
    <mergeCell ref="J5:O5"/>
    <mergeCell ref="P5:P6"/>
    <mergeCell ref="Q5:R5"/>
    <mergeCell ref="D6:F6"/>
    <mergeCell ref="G6:I6"/>
    <mergeCell ref="J6:L6"/>
    <mergeCell ref="M6:O6"/>
    <mergeCell ref="Q6:Q7"/>
    <mergeCell ref="R6:R7"/>
  </mergeCells>
  <hyperlinks>
    <hyperlink ref="T1" location="Índice!A1" display="Voltar ao Índice" xr:uid="{9114EAAC-091B-4B0B-A38D-3EE81A39BCBE}"/>
  </hyperlinks>
  <pageMargins left="0.70866141732283472" right="0.70866141732283472" top="0.74803149606299213" bottom="0.74803149606299213" header="0.31496062992125984" footer="0.31496062992125984"/>
  <pageSetup paperSize="9" scale="80" fitToHeight="0" orientation="landscape" r:id="rId1"/>
  <headerFooter>
    <oddHeader>&amp;CPT
Anexo XV</oddHeader>
    <oddFooter>&amp;C&amp;P</oddFooter>
  </headerFooter>
  <ignoredErrors>
    <ignoredError sqref="B8:B3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E772E-8585-4561-B6D0-D785111AD564}">
  <sheetPr>
    <pageSetUpPr fitToPage="1"/>
  </sheetPr>
  <dimension ref="B1:K13"/>
  <sheetViews>
    <sheetView showGridLines="0" zoomScale="90" zoomScaleNormal="90" zoomScalePageLayoutView="70" workbookViewId="0">
      <selection activeCell="K1" sqref="K1"/>
    </sheetView>
  </sheetViews>
  <sheetFormatPr defaultColWidth="8.7109375" defaultRowHeight="14.25"/>
  <cols>
    <col min="1" max="1" width="4.7109375" style="5" customWidth="1"/>
    <col min="2" max="2" width="6.140625" style="5" customWidth="1"/>
    <col min="3" max="3" width="34.140625" style="5" customWidth="1"/>
    <col min="4" max="9" width="20.7109375" style="5" customWidth="1"/>
    <col min="10" max="10" width="8.7109375" style="5"/>
    <col min="11" max="11" width="13.28515625" style="5" customWidth="1"/>
    <col min="12" max="16384" width="8.7109375" style="5"/>
  </cols>
  <sheetData>
    <row r="1" spans="2:11" ht="18.75">
      <c r="B1" s="3" t="s">
        <v>449</v>
      </c>
      <c r="K1" s="72" t="s">
        <v>903</v>
      </c>
    </row>
    <row r="2" spans="2:11" s="102" customFormat="1">
      <c r="B2" s="102" t="s">
        <v>1033</v>
      </c>
    </row>
    <row r="3" spans="2:11" s="104" customFormat="1" ht="12.75">
      <c r="B3" s="342"/>
      <c r="C3" s="93"/>
      <c r="D3" s="296" t="s">
        <v>4</v>
      </c>
      <c r="E3" s="296" t="s">
        <v>5</v>
      </c>
      <c r="F3" s="296" t="s">
        <v>6</v>
      </c>
      <c r="G3" s="296" t="s">
        <v>41</v>
      </c>
      <c r="H3" s="296" t="s">
        <v>42</v>
      </c>
      <c r="I3" s="296" t="s">
        <v>97</v>
      </c>
    </row>
    <row r="4" spans="2:11" s="104" customFormat="1" ht="20.100000000000001" customHeight="1">
      <c r="B4" s="93"/>
      <c r="C4" s="93"/>
      <c r="D4" s="1052" t="s">
        <v>502</v>
      </c>
      <c r="E4" s="1052"/>
      <c r="F4" s="1052"/>
      <c r="G4" s="1052"/>
      <c r="H4" s="1052"/>
      <c r="I4" s="1052"/>
    </row>
    <row r="5" spans="2:11" s="104" customFormat="1" ht="27.95" customHeight="1" thickBot="1">
      <c r="B5" s="93"/>
      <c r="C5" s="93"/>
      <c r="D5" s="343" t="s">
        <v>503</v>
      </c>
      <c r="E5" s="343" t="s">
        <v>504</v>
      </c>
      <c r="F5" s="343" t="s">
        <v>505</v>
      </c>
      <c r="G5" s="343" t="s">
        <v>506</v>
      </c>
      <c r="H5" s="343" t="s">
        <v>507</v>
      </c>
      <c r="I5" s="343" t="s">
        <v>40</v>
      </c>
    </row>
    <row r="6" spans="2:11" s="104" customFormat="1" ht="20.100000000000001" customHeight="1">
      <c r="B6" s="344">
        <v>1</v>
      </c>
      <c r="C6" s="321" t="s">
        <v>473</v>
      </c>
      <c r="D6" s="787">
        <v>3451358.6781886704</v>
      </c>
      <c r="E6" s="787">
        <v>4664777.6155923037</v>
      </c>
      <c r="F6" s="787">
        <v>11800327.178936405</v>
      </c>
      <c r="G6" s="787">
        <v>35061690.775247075</v>
      </c>
      <c r="H6" s="787">
        <v>0</v>
      </c>
      <c r="I6" s="787">
        <v>54978154.247964457</v>
      </c>
      <c r="K6" s="220"/>
    </row>
    <row r="7" spans="2:11" s="104" customFormat="1" ht="20.100000000000001" customHeight="1">
      <c r="B7" s="125">
        <v>2</v>
      </c>
      <c r="C7" s="274" t="s">
        <v>488</v>
      </c>
      <c r="D7" s="915">
        <v>0</v>
      </c>
      <c r="E7" s="915">
        <v>5684662.5547635136</v>
      </c>
      <c r="F7" s="915">
        <v>9168437.1464927215</v>
      </c>
      <c r="G7" s="915">
        <v>9287916.3583642393</v>
      </c>
      <c r="H7" s="915">
        <v>278300.98699865135</v>
      </c>
      <c r="I7" s="915">
        <v>24419317.046619143</v>
      </c>
      <c r="K7" s="220"/>
    </row>
    <row r="8" spans="2:11" s="104" customFormat="1" ht="20.100000000000001" customHeight="1" thickBot="1">
      <c r="B8" s="345">
        <v>3</v>
      </c>
      <c r="C8" s="309" t="s">
        <v>40</v>
      </c>
      <c r="D8" s="916">
        <v>3451358.6781886704</v>
      </c>
      <c r="E8" s="916">
        <v>10349440.170355817</v>
      </c>
      <c r="F8" s="916">
        <v>20968764.325429127</v>
      </c>
      <c r="G8" s="916">
        <v>44349607.133611314</v>
      </c>
      <c r="H8" s="916">
        <v>278300.98699865135</v>
      </c>
      <c r="I8" s="916">
        <v>79397471.294583604</v>
      </c>
      <c r="K8" s="220"/>
    </row>
    <row r="9" spans="2:11" s="104" customFormat="1" ht="12.75">
      <c r="B9" s="93"/>
      <c r="C9" s="93"/>
      <c r="D9" s="93"/>
      <c r="E9" s="93"/>
      <c r="F9" s="93"/>
      <c r="G9" s="93"/>
      <c r="H9" s="93"/>
      <c r="I9" s="93"/>
    </row>
    <row r="12" spans="2:11">
      <c r="E12" s="221"/>
      <c r="F12" s="221"/>
      <c r="G12" s="221"/>
      <c r="H12" s="221"/>
      <c r="I12" s="221"/>
    </row>
    <row r="13" spans="2:11">
      <c r="E13" s="221"/>
      <c r="F13" s="221"/>
      <c r="G13" s="221"/>
      <c r="H13" s="221"/>
      <c r="I13" s="221"/>
    </row>
  </sheetData>
  <mergeCells count="1">
    <mergeCell ref="D4:I4"/>
  </mergeCells>
  <hyperlinks>
    <hyperlink ref="K1" location="Índice!A1" display="Voltar ao Índice" xr:uid="{BB55D33F-5978-4BE4-B03C-C7A9CF1EE2A0}"/>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E0181-48F6-4D09-BDFA-84C3CE953694}">
  <sheetPr>
    <pageSetUpPr fitToPage="1"/>
  </sheetPr>
  <dimension ref="B1:G20"/>
  <sheetViews>
    <sheetView showGridLines="0" zoomScale="90" zoomScaleNormal="90" zoomScalePageLayoutView="80" workbookViewId="0">
      <selection activeCell="F1" sqref="F1"/>
    </sheetView>
  </sheetViews>
  <sheetFormatPr defaultColWidth="8.7109375" defaultRowHeight="14.25"/>
  <cols>
    <col min="1" max="2" width="4.7109375" style="5" customWidth="1"/>
    <col min="3" max="3" width="67.140625" style="5" customWidth="1"/>
    <col min="4" max="5" width="30.42578125" style="5" customWidth="1"/>
    <col min="6" max="6" width="4.7109375" style="5" customWidth="1"/>
    <col min="7" max="7" width="16" style="5" customWidth="1"/>
    <col min="8" max="8" width="25" style="5" customWidth="1"/>
    <col min="9" max="16384" width="8.7109375" style="5"/>
  </cols>
  <sheetData>
    <row r="1" spans="2:7" ht="18.75">
      <c r="B1" s="3" t="s">
        <v>1329</v>
      </c>
      <c r="C1" s="1"/>
      <c r="D1" s="1"/>
      <c r="E1" s="1"/>
      <c r="G1" s="72" t="s">
        <v>903</v>
      </c>
    </row>
    <row r="2" spans="2:7" ht="15">
      <c r="B2" s="102" t="s">
        <v>1033</v>
      </c>
      <c r="C2" s="880"/>
      <c r="D2" s="880"/>
      <c r="E2" s="880"/>
    </row>
    <row r="3" spans="2:7" s="92" customFormat="1" ht="12.75">
      <c r="B3" s="1053" t="s">
        <v>1330</v>
      </c>
      <c r="C3" s="1054"/>
      <c r="D3" s="877" t="s">
        <v>4</v>
      </c>
      <c r="E3" s="877" t="s">
        <v>5</v>
      </c>
    </row>
    <row r="4" spans="2:7" s="92" customFormat="1" ht="30" customHeight="1" thickBot="1">
      <c r="B4" s="106"/>
      <c r="C4" s="103"/>
      <c r="D4" s="886" t="s">
        <v>508</v>
      </c>
      <c r="E4" s="886" t="s">
        <v>1331</v>
      </c>
    </row>
    <row r="5" spans="2:7" s="92" customFormat="1" ht="20.100000000000001" customHeight="1">
      <c r="B5" s="917" t="s">
        <v>1332</v>
      </c>
      <c r="C5" s="918" t="s">
        <v>1333</v>
      </c>
      <c r="D5" s="919"/>
      <c r="E5" s="919"/>
    </row>
    <row r="6" spans="2:7" s="92" customFormat="1" ht="20.100000000000001" customHeight="1">
      <c r="B6" s="788" t="s">
        <v>1334</v>
      </c>
      <c r="C6" s="789" t="s">
        <v>1335</v>
      </c>
      <c r="D6" s="850"/>
      <c r="E6" s="850"/>
    </row>
    <row r="7" spans="2:7" s="92" customFormat="1" ht="20.100000000000001" customHeight="1">
      <c r="B7" s="788" t="s">
        <v>1336</v>
      </c>
      <c r="C7" s="789" t="s">
        <v>509</v>
      </c>
      <c r="D7" s="850"/>
      <c r="E7" s="850"/>
    </row>
    <row r="8" spans="2:7" s="92" customFormat="1" ht="20.100000000000001" customHeight="1">
      <c r="B8" s="788" t="s">
        <v>1337</v>
      </c>
      <c r="C8" s="920" t="s">
        <v>1338</v>
      </c>
      <c r="D8" s="850"/>
      <c r="E8" s="850"/>
    </row>
    <row r="9" spans="2:7" s="92" customFormat="1" ht="20.100000000000001" customHeight="1">
      <c r="B9" s="788" t="s">
        <v>1339</v>
      </c>
      <c r="C9" s="920" t="s">
        <v>1340</v>
      </c>
      <c r="D9" s="850"/>
      <c r="E9" s="850"/>
    </row>
    <row r="10" spans="2:7" s="92" customFormat="1" ht="20.100000000000001" customHeight="1">
      <c r="B10" s="921" t="s">
        <v>1341</v>
      </c>
      <c r="C10" s="922" t="s">
        <v>1342</v>
      </c>
      <c r="D10" s="923"/>
      <c r="E10" s="923"/>
    </row>
    <row r="11" spans="2:7" s="92" customFormat="1" ht="20.100000000000001" customHeight="1">
      <c r="B11" s="921" t="s">
        <v>1343</v>
      </c>
      <c r="C11" s="922" t="s">
        <v>1344</v>
      </c>
      <c r="D11" s="923"/>
      <c r="E11" s="923"/>
    </row>
    <row r="12" spans="2:7" s="92" customFormat="1" ht="20.100000000000001" customHeight="1">
      <c r="B12" s="921" t="s">
        <v>1345</v>
      </c>
      <c r="C12" s="922" t="s">
        <v>1346</v>
      </c>
      <c r="D12" s="923"/>
      <c r="E12" s="923"/>
    </row>
    <row r="13" spans="2:7" s="92" customFormat="1" ht="20.100000000000001" customHeight="1">
      <c r="B13" s="921" t="s">
        <v>1347</v>
      </c>
      <c r="C13" s="922" t="s">
        <v>1348</v>
      </c>
      <c r="D13" s="923"/>
      <c r="E13" s="923"/>
    </row>
    <row r="14" spans="2:7" s="92" customFormat="1" ht="20.100000000000001" customHeight="1">
      <c r="B14" s="921" t="s">
        <v>1349</v>
      </c>
      <c r="C14" s="922" t="s">
        <v>1350</v>
      </c>
      <c r="D14" s="923"/>
      <c r="E14" s="923"/>
    </row>
    <row r="15" spans="2:7" s="92" customFormat="1" ht="20.100000000000001" customHeight="1">
      <c r="B15" s="921" t="s">
        <v>1351</v>
      </c>
      <c r="C15" s="922" t="s">
        <v>1352</v>
      </c>
      <c r="D15" s="923"/>
      <c r="E15" s="923"/>
    </row>
    <row r="16" spans="2:7" s="92" customFormat="1" ht="20.100000000000001" customHeight="1">
      <c r="B16" s="921" t="s">
        <v>1353</v>
      </c>
      <c r="C16" s="922" t="s">
        <v>1354</v>
      </c>
      <c r="D16" s="923"/>
      <c r="E16" s="923"/>
    </row>
    <row r="17" spans="2:5" s="92" customFormat="1" ht="20.100000000000001" customHeight="1" thickBot="1">
      <c r="B17" s="924" t="s">
        <v>1355</v>
      </c>
      <c r="C17" s="925" t="s">
        <v>1356</v>
      </c>
      <c r="D17" s="926"/>
      <c r="E17" s="926"/>
    </row>
    <row r="18" spans="2:5" s="92" customFormat="1" ht="12.75"/>
    <row r="20" spans="2:5">
      <c r="D20" s="221"/>
      <c r="E20" s="221"/>
    </row>
  </sheetData>
  <mergeCells count="1">
    <mergeCell ref="B3:C3"/>
  </mergeCells>
  <hyperlinks>
    <hyperlink ref="G1" location="Índice!A1" display="Voltar ao Índice" xr:uid="{93F872F9-C59D-4227-8486-06E49468A3D8}"/>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5:C17"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A6B6-24B1-4A28-AFA0-A48F318D9E40}">
  <sheetPr>
    <pageSetUpPr autoPageBreaks="0" fitToPage="1"/>
  </sheetPr>
  <dimension ref="A1:K13"/>
  <sheetViews>
    <sheetView showGridLines="0" zoomScale="90" zoomScaleNormal="90" zoomScaleSheetLayoutView="100" zoomScalePageLayoutView="60" workbookViewId="0">
      <selection activeCell="J1" sqref="J1"/>
    </sheetView>
  </sheetViews>
  <sheetFormatPr defaultColWidth="9.140625" defaultRowHeight="14.25"/>
  <cols>
    <col min="1" max="1" width="4.7109375" style="5" customWidth="1"/>
    <col min="2" max="2" width="6.28515625" style="5" customWidth="1"/>
    <col min="3" max="3" width="43.85546875" style="5" customWidth="1"/>
    <col min="4" max="8" width="18.42578125" style="5" customWidth="1"/>
    <col min="9" max="9" width="7.42578125" style="719" customWidth="1"/>
    <col min="10" max="10" width="17.7109375" style="5" customWidth="1"/>
    <col min="11" max="16384" width="9.140625" style="5"/>
  </cols>
  <sheetData>
    <row r="1" spans="1:11" ht="21" customHeight="1">
      <c r="A1" s="24"/>
      <c r="C1" s="3" t="s">
        <v>590</v>
      </c>
      <c r="D1" s="26"/>
      <c r="E1" s="26"/>
      <c r="F1" s="26"/>
      <c r="G1" s="26"/>
      <c r="H1" s="26"/>
      <c r="I1" s="718"/>
      <c r="J1" s="72" t="s">
        <v>903</v>
      </c>
      <c r="K1" s="23"/>
    </row>
    <row r="2" spans="1:11">
      <c r="C2" s="102" t="s">
        <v>1033</v>
      </c>
    </row>
    <row r="4" spans="1:11" s="104" customFormat="1" ht="24.95" customHeight="1">
      <c r="A4" s="119"/>
      <c r="C4" s="281"/>
      <c r="D4" s="346" t="s">
        <v>591</v>
      </c>
      <c r="E4" s="346" t="s">
        <v>592</v>
      </c>
      <c r="F4" s="803"/>
      <c r="G4" s="803"/>
      <c r="H4" s="803"/>
      <c r="I4" s="804"/>
      <c r="J4" s="281"/>
      <c r="K4" s="281"/>
    </row>
    <row r="5" spans="1:11" s="104" customFormat="1" ht="24.95" customHeight="1">
      <c r="A5" s="119"/>
      <c r="C5" s="281"/>
      <c r="D5" s="805"/>
      <c r="E5" s="805"/>
      <c r="F5" s="346" t="s">
        <v>1239</v>
      </c>
      <c r="G5" s="346" t="s">
        <v>1240</v>
      </c>
      <c r="H5" s="806"/>
      <c r="I5" s="805"/>
      <c r="J5" s="281"/>
      <c r="K5" s="281"/>
    </row>
    <row r="6" spans="1:11" s="104" customFormat="1" ht="24.95" customHeight="1">
      <c r="A6" s="119"/>
      <c r="C6" s="281"/>
      <c r="D6" s="805"/>
      <c r="E6" s="805"/>
      <c r="F6" s="805"/>
      <c r="G6" s="805"/>
      <c r="H6" s="346" t="s">
        <v>1241</v>
      </c>
      <c r="I6" s="805"/>
      <c r="J6" s="281"/>
      <c r="K6" s="281"/>
    </row>
    <row r="7" spans="1:11" s="104" customFormat="1" ht="20.100000000000001" customHeight="1" thickBot="1">
      <c r="A7" s="119"/>
      <c r="B7" s="807"/>
      <c r="C7" s="777"/>
      <c r="D7" s="779" t="s">
        <v>4</v>
      </c>
      <c r="E7" s="779" t="s">
        <v>5</v>
      </c>
      <c r="F7" s="779" t="s">
        <v>6</v>
      </c>
      <c r="G7" s="779" t="s">
        <v>41</v>
      </c>
      <c r="H7" s="779" t="s">
        <v>42</v>
      </c>
      <c r="I7" s="808"/>
      <c r="J7" s="281"/>
      <c r="K7" s="281"/>
    </row>
    <row r="8" spans="1:11" s="177" customFormat="1" ht="20.100000000000001" customHeight="1">
      <c r="B8" s="810">
        <v>1</v>
      </c>
      <c r="C8" s="785" t="s">
        <v>473</v>
      </c>
      <c r="D8" s="927">
        <v>18517384.396489996</v>
      </c>
      <c r="E8" s="927">
        <v>41576977.537060007</v>
      </c>
      <c r="F8" s="927">
        <v>34252756.867980011</v>
      </c>
      <c r="G8" s="927">
        <v>7324220.6690800004</v>
      </c>
      <c r="H8" s="927">
        <v>0</v>
      </c>
      <c r="I8" s="720"/>
      <c r="J8" s="268"/>
      <c r="K8" s="268"/>
    </row>
    <row r="9" spans="1:11" s="177" customFormat="1" ht="20.100000000000001" customHeight="1">
      <c r="B9" s="811">
        <v>2</v>
      </c>
      <c r="C9" s="789" t="s">
        <v>593</v>
      </c>
      <c r="D9" s="850">
        <v>24038596.644079998</v>
      </c>
      <c r="E9" s="850">
        <v>399493.54803999997</v>
      </c>
      <c r="F9" s="850">
        <v>165193.72018</v>
      </c>
      <c r="G9" s="850">
        <v>234299.82786000002</v>
      </c>
      <c r="H9" s="928"/>
      <c r="I9" s="720"/>
      <c r="J9" s="268"/>
      <c r="K9" s="268"/>
    </row>
    <row r="10" spans="1:11" s="177" customFormat="1" ht="20.100000000000001" customHeight="1">
      <c r="B10" s="811">
        <v>3</v>
      </c>
      <c r="C10" s="789" t="s">
        <v>40</v>
      </c>
      <c r="D10" s="850">
        <v>42555981.040569991</v>
      </c>
      <c r="E10" s="850">
        <v>41976471.085100003</v>
      </c>
      <c r="F10" s="850">
        <v>34417950.588160001</v>
      </c>
      <c r="G10" s="850">
        <v>7558520.49694</v>
      </c>
      <c r="H10" s="850">
        <v>0</v>
      </c>
      <c r="I10" s="720"/>
      <c r="J10" s="268"/>
      <c r="K10" s="268"/>
    </row>
    <row r="11" spans="1:11" s="177" customFormat="1" ht="20.100000000000001" customHeight="1">
      <c r="B11" s="811">
        <v>4</v>
      </c>
      <c r="C11" s="789" t="s">
        <v>594</v>
      </c>
      <c r="D11" s="850">
        <v>1403982.5749600001</v>
      </c>
      <c r="E11" s="850">
        <v>738744.92849999992</v>
      </c>
      <c r="F11" s="850">
        <v>624554.5371999999</v>
      </c>
      <c r="G11" s="850">
        <v>114190.3913</v>
      </c>
      <c r="H11" s="850">
        <v>0</v>
      </c>
      <c r="I11" s="720"/>
      <c r="J11" s="268"/>
      <c r="K11" s="268"/>
    </row>
    <row r="12" spans="1:11" s="177" customFormat="1" ht="20.100000000000001" customHeight="1" thickBot="1">
      <c r="B12" s="812" t="s">
        <v>353</v>
      </c>
      <c r="C12" s="809" t="s">
        <v>595</v>
      </c>
      <c r="D12" s="929">
        <v>1403792.6969009249</v>
      </c>
      <c r="E12" s="929">
        <v>738744.92845907481</v>
      </c>
      <c r="F12" s="930"/>
      <c r="G12" s="930"/>
      <c r="H12" s="930"/>
      <c r="I12" s="720"/>
      <c r="J12" s="268"/>
      <c r="K12" s="268"/>
    </row>
    <row r="13" spans="1:11">
      <c r="C13" s="15"/>
    </row>
  </sheetData>
  <hyperlinks>
    <hyperlink ref="J1" location="Índice!A1" display="Voltar ao Índice" xr:uid="{4C5691A0-4005-425D-B683-F1CEC083F16E}"/>
  </hyperlinks>
  <pageMargins left="0.70866141732283472" right="0.70866141732283472" top="0.74803149606299213" bottom="0.74803149606299213" header="0.31496062992125984" footer="0.31496062992125984"/>
  <pageSetup paperSize="9" scale="69" orientation="landscape" r:id="rId1"/>
  <headerFooter>
    <oddHeader>&amp;CPT
Anexo XVII</oddHeader>
    <oddFooter>&amp;C&amp;P</oddFooter>
    <evenHeader>&amp;L&amp;"Times New Roman,Regular"&amp;12&amp;K000000Banco Central da Irlanda - RESTRITO</evenHeader>
    <firstHeader>&amp;L&amp;"Times New Roman,Regular"&amp;12&amp;K000000Banco Central da Irlanda - RESTRITO</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E396-539C-4341-A14C-8A1C4E3CB5BC}">
  <dimension ref="A1:I146"/>
  <sheetViews>
    <sheetView showGridLines="0" zoomScale="90" zoomScaleNormal="90" zoomScalePageLayoutView="80" workbookViewId="0">
      <selection activeCell="F1" sqref="F1"/>
    </sheetView>
  </sheetViews>
  <sheetFormatPr defaultColWidth="9" defaultRowHeight="14.25"/>
  <cols>
    <col min="1" max="1" width="4.7109375" style="5" customWidth="1"/>
    <col min="2" max="2" width="9" style="5"/>
    <col min="3" max="3" width="117.7109375" style="5" customWidth="1"/>
    <col min="4" max="4" width="20.7109375" style="5" customWidth="1"/>
    <col min="5" max="5" width="34.85546875" style="5" customWidth="1"/>
    <col min="6" max="6" width="14.5703125" style="5" customWidth="1"/>
    <col min="7" max="16384" width="9" style="5"/>
  </cols>
  <sheetData>
    <row r="1" spans="2:9" ht="21.6" customHeight="1">
      <c r="B1" s="3" t="s">
        <v>102</v>
      </c>
      <c r="F1" s="72" t="s">
        <v>903</v>
      </c>
    </row>
    <row r="2" spans="2:9">
      <c r="B2" s="102" t="s">
        <v>1033</v>
      </c>
      <c r="C2" s="102"/>
      <c r="D2" s="102"/>
      <c r="E2" s="102"/>
    </row>
    <row r="3" spans="2:9">
      <c r="B3" s="103"/>
      <c r="C3" s="104"/>
      <c r="D3" s="104"/>
      <c r="E3" s="104"/>
    </row>
    <row r="4" spans="2:9" ht="52.5" customHeight="1">
      <c r="B4" s="93"/>
      <c r="C4" s="93"/>
      <c r="D4" s="107" t="s">
        <v>104</v>
      </c>
      <c r="E4" s="107" t="s">
        <v>1232</v>
      </c>
    </row>
    <row r="5" spans="2:9" ht="24.95" customHeight="1">
      <c r="B5" s="1018" t="s">
        <v>105</v>
      </c>
      <c r="C5" s="1018"/>
      <c r="D5" s="1018"/>
      <c r="E5" s="1018"/>
    </row>
    <row r="6" spans="2:9" ht="20.100000000000001" customHeight="1">
      <c r="B6" s="112">
        <v>1</v>
      </c>
      <c r="C6" s="113" t="s">
        <v>106</v>
      </c>
      <c r="D6" s="114">
        <v>3016470.67</v>
      </c>
      <c r="E6" s="115"/>
    </row>
    <row r="7" spans="2:9" ht="20.100000000000001" customHeight="1">
      <c r="B7" s="116"/>
      <c r="C7" s="117" t="s">
        <v>107</v>
      </c>
      <c r="D7" s="118">
        <v>3000000</v>
      </c>
      <c r="E7" s="122">
        <v>37</v>
      </c>
    </row>
    <row r="8" spans="2:9" ht="20.100000000000001" customHeight="1">
      <c r="B8" s="116"/>
      <c r="C8" s="117" t="s">
        <v>108</v>
      </c>
      <c r="D8" s="118">
        <v>0</v>
      </c>
      <c r="E8" s="122"/>
    </row>
    <row r="9" spans="2:9" ht="20.100000000000001" customHeight="1">
      <c r="B9" s="116"/>
      <c r="C9" s="117" t="s">
        <v>109</v>
      </c>
      <c r="D9" s="118">
        <v>0</v>
      </c>
      <c r="E9" s="122"/>
    </row>
    <row r="10" spans="2:9" ht="20.100000000000001" customHeight="1">
      <c r="B10" s="116">
        <v>2</v>
      </c>
      <c r="C10" s="117" t="s">
        <v>110</v>
      </c>
      <c r="D10" s="118">
        <v>1265319.6399999999</v>
      </c>
      <c r="E10" s="122" t="s">
        <v>1271</v>
      </c>
    </row>
    <row r="11" spans="2:9" ht="20.100000000000001" customHeight="1">
      <c r="B11" s="116">
        <v>3</v>
      </c>
      <c r="C11" s="117" t="s">
        <v>111</v>
      </c>
      <c r="D11" s="118">
        <v>572461.76</v>
      </c>
      <c r="E11" s="122" t="s">
        <v>1271</v>
      </c>
      <c r="I11" s="11"/>
    </row>
    <row r="12" spans="2:9" ht="20.100000000000001" customHeight="1">
      <c r="B12" s="116" t="s">
        <v>112</v>
      </c>
      <c r="C12" s="117" t="s">
        <v>113</v>
      </c>
      <c r="D12" s="118">
        <v>0</v>
      </c>
      <c r="E12" s="122"/>
    </row>
    <row r="13" spans="2:9" ht="20.100000000000001" customHeight="1">
      <c r="B13" s="116">
        <v>4</v>
      </c>
      <c r="C13" s="117" t="s">
        <v>114</v>
      </c>
      <c r="D13" s="118">
        <v>-13945.49</v>
      </c>
      <c r="E13" s="122">
        <v>45</v>
      </c>
    </row>
    <row r="14" spans="2:9" ht="20.100000000000001" customHeight="1">
      <c r="B14" s="116">
        <v>5</v>
      </c>
      <c r="C14" s="117" t="s">
        <v>115</v>
      </c>
      <c r="D14" s="118">
        <v>551851.69999999995</v>
      </c>
      <c r="E14" s="122">
        <v>45</v>
      </c>
    </row>
    <row r="15" spans="2:9" ht="20.100000000000001" customHeight="1">
      <c r="B15" s="125" t="s">
        <v>116</v>
      </c>
      <c r="C15" s="126" t="s">
        <v>117</v>
      </c>
      <c r="D15" s="127">
        <v>332415.83</v>
      </c>
      <c r="E15" s="140">
        <v>44</v>
      </c>
    </row>
    <row r="16" spans="2:9" ht="20.100000000000001" customHeight="1" thickBot="1">
      <c r="B16" s="128">
        <v>6</v>
      </c>
      <c r="C16" s="129" t="s">
        <v>118</v>
      </c>
      <c r="D16" s="130">
        <v>5724574.0999999996</v>
      </c>
      <c r="E16" s="141"/>
    </row>
    <row r="17" spans="2:5" ht="24.95" customHeight="1">
      <c r="B17" s="1019" t="s">
        <v>119</v>
      </c>
      <c r="C17" s="1019"/>
      <c r="D17" s="1019"/>
      <c r="E17" s="1019"/>
    </row>
    <row r="18" spans="2:5" s="119" customFormat="1" ht="20.100000000000001" customHeight="1">
      <c r="B18" s="131">
        <v>7</v>
      </c>
      <c r="C18" s="132" t="s">
        <v>120</v>
      </c>
      <c r="D18" s="133">
        <v>-6617.96</v>
      </c>
      <c r="E18" s="142"/>
    </row>
    <row r="19" spans="2:5" s="119" customFormat="1" ht="20.100000000000001" customHeight="1">
      <c r="B19" s="116">
        <v>8</v>
      </c>
      <c r="C19" s="121" t="s">
        <v>121</v>
      </c>
      <c r="D19" s="118">
        <v>-137451.44</v>
      </c>
      <c r="E19" s="122" t="s">
        <v>1272</v>
      </c>
    </row>
    <row r="20" spans="2:5" s="119" customFormat="1" ht="20.100000000000001" customHeight="1">
      <c r="B20" s="116">
        <v>9</v>
      </c>
      <c r="C20" s="121" t="s">
        <v>21</v>
      </c>
      <c r="D20" s="118">
        <v>0</v>
      </c>
      <c r="E20" s="122"/>
    </row>
    <row r="21" spans="2:5" s="119" customFormat="1" ht="24.95" customHeight="1">
      <c r="B21" s="116">
        <v>10</v>
      </c>
      <c r="C21" s="121" t="s">
        <v>122</v>
      </c>
      <c r="D21" s="118">
        <v>-152935.91</v>
      </c>
      <c r="E21" s="122">
        <v>20</v>
      </c>
    </row>
    <row r="22" spans="2:5" s="119" customFormat="1" ht="20.100000000000001" customHeight="1">
      <c r="B22" s="116">
        <v>11</v>
      </c>
      <c r="C22" s="121" t="s">
        <v>123</v>
      </c>
      <c r="D22" s="118">
        <v>1136527.6100000001</v>
      </c>
      <c r="E22" s="122">
        <v>43</v>
      </c>
    </row>
    <row r="23" spans="2:5" s="119" customFormat="1" ht="20.100000000000001" customHeight="1">
      <c r="B23" s="116">
        <v>12</v>
      </c>
      <c r="C23" s="121" t="s">
        <v>124</v>
      </c>
      <c r="D23" s="118">
        <v>0</v>
      </c>
      <c r="E23" s="122"/>
    </row>
    <row r="24" spans="2:5" s="119" customFormat="1" ht="20.100000000000001" customHeight="1">
      <c r="B24" s="116">
        <v>13</v>
      </c>
      <c r="C24" s="121" t="s">
        <v>125</v>
      </c>
      <c r="D24" s="118">
        <v>0</v>
      </c>
      <c r="E24" s="122"/>
    </row>
    <row r="25" spans="2:5" s="119" customFormat="1" ht="20.100000000000001" customHeight="1">
      <c r="B25" s="116">
        <v>14</v>
      </c>
      <c r="C25" s="121" t="s">
        <v>126</v>
      </c>
      <c r="D25" s="118">
        <v>-973.36</v>
      </c>
      <c r="E25" s="122">
        <v>43</v>
      </c>
    </row>
    <row r="26" spans="2:5" s="119" customFormat="1" ht="20.100000000000001" customHeight="1">
      <c r="B26" s="116">
        <v>15</v>
      </c>
      <c r="C26" s="121" t="s">
        <v>127</v>
      </c>
      <c r="D26" s="118">
        <v>-432751.71</v>
      </c>
      <c r="E26" s="122">
        <v>21</v>
      </c>
    </row>
    <row r="27" spans="2:5" s="119" customFormat="1" ht="20.100000000000001" customHeight="1">
      <c r="B27" s="116">
        <v>16</v>
      </c>
      <c r="C27" s="121" t="s">
        <v>128</v>
      </c>
      <c r="D27" s="118">
        <v>-1084.17</v>
      </c>
      <c r="E27" s="122"/>
    </row>
    <row r="28" spans="2:5" s="119" customFormat="1" ht="24.95" customHeight="1">
      <c r="B28" s="116">
        <v>17</v>
      </c>
      <c r="C28" s="121" t="s">
        <v>129</v>
      </c>
      <c r="D28" s="118">
        <v>0</v>
      </c>
      <c r="E28" s="122"/>
    </row>
    <row r="29" spans="2:5" s="119" customFormat="1" ht="24.95" customHeight="1">
      <c r="B29" s="116">
        <v>18</v>
      </c>
      <c r="C29" s="121" t="s">
        <v>130</v>
      </c>
      <c r="D29" s="118">
        <v>0</v>
      </c>
      <c r="E29" s="122"/>
    </row>
    <row r="30" spans="2:5" s="119" customFormat="1" ht="24.95" customHeight="1">
      <c r="B30" s="116">
        <v>19</v>
      </c>
      <c r="C30" s="121" t="s">
        <v>131</v>
      </c>
      <c r="D30" s="118">
        <v>0</v>
      </c>
      <c r="E30" s="122"/>
    </row>
    <row r="31" spans="2:5" s="119" customFormat="1" ht="20.100000000000001" customHeight="1">
      <c r="B31" s="116">
        <v>20</v>
      </c>
      <c r="C31" s="121" t="s">
        <v>21</v>
      </c>
      <c r="D31" s="118">
        <v>0</v>
      </c>
      <c r="E31" s="122"/>
    </row>
    <row r="32" spans="2:5" s="119" customFormat="1" ht="20.100000000000001" customHeight="1">
      <c r="B32" s="116" t="s">
        <v>132</v>
      </c>
      <c r="C32" s="121" t="s">
        <v>133</v>
      </c>
      <c r="D32" s="118">
        <v>-54658.75</v>
      </c>
      <c r="E32" s="122"/>
    </row>
    <row r="33" spans="2:6" s="119" customFormat="1" ht="20.100000000000001" customHeight="1">
      <c r="B33" s="116" t="s">
        <v>134</v>
      </c>
      <c r="C33" s="121" t="s">
        <v>135</v>
      </c>
      <c r="D33" s="118">
        <v>0</v>
      </c>
      <c r="E33" s="122"/>
    </row>
    <row r="34" spans="2:6" s="119" customFormat="1" ht="20.100000000000001" customHeight="1">
      <c r="B34" s="116" t="s">
        <v>136</v>
      </c>
      <c r="C34" s="123" t="s">
        <v>137</v>
      </c>
      <c r="D34" s="118">
        <v>-54658.75</v>
      </c>
      <c r="E34" s="122"/>
    </row>
    <row r="35" spans="2:6" s="119" customFormat="1" ht="20.100000000000001" customHeight="1">
      <c r="B35" s="116" t="s">
        <v>138</v>
      </c>
      <c r="C35" s="121" t="s">
        <v>139</v>
      </c>
      <c r="D35" s="118">
        <v>0</v>
      </c>
      <c r="E35" s="122"/>
    </row>
    <row r="36" spans="2:6" s="119" customFormat="1" ht="24.95" customHeight="1">
      <c r="B36" s="116">
        <v>21</v>
      </c>
      <c r="C36" s="121" t="s">
        <v>1226</v>
      </c>
      <c r="D36" s="118">
        <v>-14219.55</v>
      </c>
      <c r="E36" s="122">
        <v>20</v>
      </c>
    </row>
    <row r="37" spans="2:6" s="119" customFormat="1" ht="20.100000000000001" customHeight="1">
      <c r="B37" s="116">
        <v>22</v>
      </c>
      <c r="C37" s="121" t="s">
        <v>140</v>
      </c>
      <c r="D37" s="118">
        <v>0</v>
      </c>
      <c r="E37" s="122"/>
    </row>
    <row r="38" spans="2:6" s="119" customFormat="1" ht="20.100000000000001" customHeight="1">
      <c r="B38" s="116">
        <v>23</v>
      </c>
      <c r="C38" s="121" t="s">
        <v>141</v>
      </c>
      <c r="D38" s="118">
        <v>0</v>
      </c>
      <c r="E38" s="122">
        <v>14</v>
      </c>
    </row>
    <row r="39" spans="2:6" s="119" customFormat="1" ht="20.100000000000001" customHeight="1">
      <c r="B39" s="116">
        <v>24</v>
      </c>
      <c r="C39" s="121" t="s">
        <v>21</v>
      </c>
      <c r="D39" s="118">
        <v>0</v>
      </c>
      <c r="E39" s="122"/>
    </row>
    <row r="40" spans="2:6" s="119" customFormat="1" ht="20.100000000000001" customHeight="1">
      <c r="B40" s="116">
        <v>25</v>
      </c>
      <c r="C40" s="121" t="s">
        <v>142</v>
      </c>
      <c r="D40" s="118">
        <v>0</v>
      </c>
      <c r="E40" s="122">
        <v>20</v>
      </c>
    </row>
    <row r="41" spans="2:6" s="119" customFormat="1" ht="20.100000000000001" customHeight="1">
      <c r="B41" s="116" t="s">
        <v>143</v>
      </c>
      <c r="C41" s="121" t="s">
        <v>144</v>
      </c>
      <c r="D41" s="118">
        <v>0</v>
      </c>
      <c r="E41" s="122"/>
    </row>
    <row r="42" spans="2:6" s="119" customFormat="1" ht="24.95" customHeight="1">
      <c r="B42" s="116" t="s">
        <v>145</v>
      </c>
      <c r="C42" s="121" t="s">
        <v>146</v>
      </c>
      <c r="D42" s="118">
        <v>0</v>
      </c>
      <c r="E42" s="124"/>
    </row>
    <row r="43" spans="2:6" s="119" customFormat="1" ht="20.100000000000001" customHeight="1">
      <c r="B43" s="116">
        <v>26</v>
      </c>
      <c r="C43" s="121" t="s">
        <v>21</v>
      </c>
      <c r="D43" s="118">
        <v>0</v>
      </c>
      <c r="E43" s="122"/>
    </row>
    <row r="44" spans="2:6" s="119" customFormat="1" ht="20.100000000000001" customHeight="1">
      <c r="B44" s="116">
        <v>27</v>
      </c>
      <c r="C44" s="121" t="s">
        <v>1227</v>
      </c>
      <c r="D44" s="118">
        <v>0</v>
      </c>
      <c r="E44" s="122"/>
      <c r="F44" s="120"/>
    </row>
    <row r="45" spans="2:6" s="119" customFormat="1" ht="20.100000000000001" customHeight="1">
      <c r="B45" s="125" t="s">
        <v>147</v>
      </c>
      <c r="C45" s="134" t="s">
        <v>935</v>
      </c>
      <c r="D45" s="127">
        <v>-198524.44</v>
      </c>
      <c r="E45" s="140" t="s">
        <v>1273</v>
      </c>
      <c r="F45" s="120"/>
    </row>
    <row r="46" spans="2:6" s="119" customFormat="1" ht="20.100000000000001" customHeight="1">
      <c r="B46" s="135">
        <v>28</v>
      </c>
      <c r="C46" s="136" t="s">
        <v>148</v>
      </c>
      <c r="D46" s="137">
        <v>137310.31</v>
      </c>
      <c r="E46" s="143"/>
    </row>
    <row r="47" spans="2:6" s="119" customFormat="1" ht="20.100000000000001" customHeight="1" thickBot="1">
      <c r="B47" s="138">
        <v>29</v>
      </c>
      <c r="C47" s="139" t="s">
        <v>44</v>
      </c>
      <c r="D47" s="130">
        <v>5861884.4100000001</v>
      </c>
      <c r="E47" s="141"/>
    </row>
    <row r="48" spans="2:6" ht="24.95" customHeight="1">
      <c r="B48" s="1017" t="s">
        <v>149</v>
      </c>
      <c r="C48" s="1017"/>
      <c r="D48" s="1017"/>
      <c r="E48" s="1017"/>
    </row>
    <row r="49" spans="2:5" s="119" customFormat="1" ht="20.100000000000001" customHeight="1">
      <c r="B49" s="112">
        <v>30</v>
      </c>
      <c r="C49" s="146" t="s">
        <v>150</v>
      </c>
      <c r="D49" s="114">
        <v>399999.98</v>
      </c>
      <c r="E49" s="147">
        <v>40</v>
      </c>
    </row>
    <row r="50" spans="2:5" s="119" customFormat="1" ht="20.100000000000001" customHeight="1">
      <c r="B50" s="116">
        <v>31</v>
      </c>
      <c r="C50" s="121" t="s">
        <v>151</v>
      </c>
      <c r="D50" s="118">
        <v>399999.98</v>
      </c>
      <c r="E50" s="122"/>
    </row>
    <row r="51" spans="2:5" s="119" customFormat="1" ht="20.100000000000001" customHeight="1">
      <c r="B51" s="116">
        <v>32</v>
      </c>
      <c r="C51" s="121" t="s">
        <v>152</v>
      </c>
      <c r="D51" s="118">
        <v>0</v>
      </c>
      <c r="E51" s="122"/>
    </row>
    <row r="52" spans="2:5" s="119" customFormat="1" ht="20.100000000000001" customHeight="1">
      <c r="B52" s="116">
        <v>33</v>
      </c>
      <c r="C52" s="121" t="s">
        <v>153</v>
      </c>
      <c r="D52" s="118">
        <v>0</v>
      </c>
      <c r="E52" s="122"/>
    </row>
    <row r="53" spans="2:5" s="144" customFormat="1" ht="20.100000000000001" customHeight="1">
      <c r="B53" s="116" t="s">
        <v>154</v>
      </c>
      <c r="C53" s="121" t="s">
        <v>155</v>
      </c>
      <c r="D53" s="118">
        <v>0</v>
      </c>
      <c r="E53" s="122"/>
    </row>
    <row r="54" spans="2:5" s="144" customFormat="1" ht="20.100000000000001" customHeight="1">
      <c r="B54" s="116" t="s">
        <v>156</v>
      </c>
      <c r="C54" s="121" t="s">
        <v>157</v>
      </c>
      <c r="D54" s="118">
        <v>0</v>
      </c>
      <c r="E54" s="122"/>
    </row>
    <row r="55" spans="2:5" s="119" customFormat="1" ht="20.100000000000001" customHeight="1">
      <c r="B55" s="116">
        <v>34</v>
      </c>
      <c r="C55" s="121" t="s">
        <v>158</v>
      </c>
      <c r="D55" s="118">
        <v>98908.35</v>
      </c>
      <c r="E55" s="122">
        <v>45</v>
      </c>
    </row>
    <row r="56" spans="2:5" s="119" customFormat="1" ht="20.100000000000001" customHeight="1">
      <c r="B56" s="116">
        <v>35</v>
      </c>
      <c r="C56" s="121" t="s">
        <v>159</v>
      </c>
      <c r="D56" s="118">
        <v>338.77</v>
      </c>
      <c r="E56" s="122">
        <v>45</v>
      </c>
    </row>
    <row r="57" spans="2:5" s="119" customFormat="1" ht="20.100000000000001" customHeight="1" thickBot="1">
      <c r="B57" s="125">
        <v>36</v>
      </c>
      <c r="C57" s="134" t="s">
        <v>160</v>
      </c>
      <c r="D57" s="127">
        <v>498908.33</v>
      </c>
      <c r="E57" s="140"/>
    </row>
    <row r="58" spans="2:5" ht="24.95" customHeight="1">
      <c r="B58" s="1017" t="s">
        <v>161</v>
      </c>
      <c r="C58" s="1017"/>
      <c r="D58" s="1017"/>
      <c r="E58" s="1017"/>
    </row>
    <row r="59" spans="2:5" s="119" customFormat="1" ht="20.100000000000001" customHeight="1">
      <c r="B59" s="112">
        <v>37</v>
      </c>
      <c r="C59" s="146" t="s">
        <v>162</v>
      </c>
      <c r="D59" s="114">
        <v>0</v>
      </c>
      <c r="E59" s="147"/>
    </row>
    <row r="60" spans="2:5" s="119" customFormat="1" ht="24.95" customHeight="1">
      <c r="B60" s="116">
        <v>38</v>
      </c>
      <c r="C60" s="121" t="s">
        <v>163</v>
      </c>
      <c r="D60" s="118">
        <v>0</v>
      </c>
      <c r="E60" s="122"/>
    </row>
    <row r="61" spans="2:5" s="119" customFormat="1" ht="24.95" customHeight="1">
      <c r="B61" s="116">
        <v>39</v>
      </c>
      <c r="C61" s="121" t="s">
        <v>164</v>
      </c>
      <c r="D61" s="118">
        <v>0</v>
      </c>
      <c r="E61" s="122"/>
    </row>
    <row r="62" spans="2:5" s="119" customFormat="1" ht="24.95" customHeight="1">
      <c r="B62" s="116">
        <v>40</v>
      </c>
      <c r="C62" s="121" t="s">
        <v>165</v>
      </c>
      <c r="D62" s="118">
        <v>0</v>
      </c>
      <c r="E62" s="122"/>
    </row>
    <row r="63" spans="2:5" s="119" customFormat="1" ht="20.100000000000001" customHeight="1">
      <c r="B63" s="116">
        <v>41</v>
      </c>
      <c r="C63" s="121" t="s">
        <v>21</v>
      </c>
      <c r="D63" s="118">
        <v>0</v>
      </c>
      <c r="E63" s="122"/>
    </row>
    <row r="64" spans="2:5" s="119" customFormat="1" ht="20.100000000000001" customHeight="1">
      <c r="B64" s="116">
        <v>42</v>
      </c>
      <c r="C64" s="121" t="s">
        <v>1228</v>
      </c>
      <c r="D64" s="118">
        <v>0</v>
      </c>
      <c r="E64" s="122"/>
    </row>
    <row r="65" spans="1:5" s="119" customFormat="1" ht="20.100000000000001" customHeight="1">
      <c r="B65" s="116" t="s">
        <v>166</v>
      </c>
      <c r="C65" s="121" t="s">
        <v>167</v>
      </c>
      <c r="D65" s="118">
        <v>0</v>
      </c>
      <c r="E65" s="122"/>
    </row>
    <row r="66" spans="1:5" s="119" customFormat="1" ht="20.100000000000001" customHeight="1">
      <c r="B66" s="116">
        <v>43</v>
      </c>
      <c r="C66" s="121" t="s">
        <v>168</v>
      </c>
      <c r="D66" s="118">
        <v>0</v>
      </c>
      <c r="E66" s="122"/>
    </row>
    <row r="67" spans="1:5" s="119" customFormat="1" ht="20.100000000000001" customHeight="1">
      <c r="B67" s="116">
        <v>44</v>
      </c>
      <c r="C67" s="121" t="s">
        <v>169</v>
      </c>
      <c r="D67" s="118">
        <v>498908.33</v>
      </c>
      <c r="E67" s="122"/>
    </row>
    <row r="68" spans="1:5" s="119" customFormat="1" ht="20.100000000000001" customHeight="1" thickBot="1">
      <c r="B68" s="125">
        <v>45</v>
      </c>
      <c r="C68" s="134" t="s">
        <v>170</v>
      </c>
      <c r="D68" s="127">
        <v>6360792.7400000002</v>
      </c>
      <c r="E68" s="140"/>
    </row>
    <row r="69" spans="1:5" ht="24.95" customHeight="1">
      <c r="B69" s="1017" t="s">
        <v>171</v>
      </c>
      <c r="C69" s="1017"/>
      <c r="D69" s="1017"/>
      <c r="E69" s="1017"/>
    </row>
    <row r="70" spans="1:5" s="119" customFormat="1" ht="20.100000000000001" customHeight="1">
      <c r="B70" s="112">
        <v>46</v>
      </c>
      <c r="C70" s="146" t="s">
        <v>150</v>
      </c>
      <c r="D70" s="114">
        <v>1031245.06</v>
      </c>
      <c r="E70" s="147">
        <v>26</v>
      </c>
    </row>
    <row r="71" spans="1:5" s="119" customFormat="1" ht="24.95" customHeight="1">
      <c r="B71" s="116">
        <v>47</v>
      </c>
      <c r="C71" s="121" t="s">
        <v>172</v>
      </c>
      <c r="D71" s="118">
        <v>0</v>
      </c>
      <c r="E71" s="122"/>
    </row>
    <row r="72" spans="1:5" s="144" customFormat="1" ht="20.100000000000001" customHeight="1">
      <c r="A72" s="145"/>
      <c r="B72" s="116" t="s">
        <v>173</v>
      </c>
      <c r="C72" s="121" t="s">
        <v>174</v>
      </c>
      <c r="D72" s="118">
        <v>0</v>
      </c>
      <c r="E72" s="122"/>
    </row>
    <row r="73" spans="1:5" s="144" customFormat="1" ht="20.100000000000001" customHeight="1">
      <c r="A73" s="145"/>
      <c r="B73" s="116" t="s">
        <v>175</v>
      </c>
      <c r="C73" s="121" t="s">
        <v>176</v>
      </c>
      <c r="D73" s="118">
        <v>0</v>
      </c>
      <c r="E73" s="122"/>
    </row>
    <row r="74" spans="1:5" s="119" customFormat="1" ht="24.95" customHeight="1">
      <c r="B74" s="116">
        <v>48</v>
      </c>
      <c r="C74" s="121" t="s">
        <v>177</v>
      </c>
      <c r="D74" s="118">
        <v>275256.2</v>
      </c>
      <c r="E74" s="122" t="s">
        <v>1274</v>
      </c>
    </row>
    <row r="75" spans="1:5" s="119" customFormat="1" ht="20.100000000000001" customHeight="1">
      <c r="B75" s="116">
        <v>49</v>
      </c>
      <c r="C75" s="121" t="s">
        <v>178</v>
      </c>
      <c r="D75" s="118">
        <v>-2002.83</v>
      </c>
      <c r="E75" s="122"/>
    </row>
    <row r="76" spans="1:5" s="119" customFormat="1" ht="20.100000000000001" customHeight="1">
      <c r="B76" s="116">
        <v>50</v>
      </c>
      <c r="C76" s="121" t="s">
        <v>179</v>
      </c>
      <c r="D76" s="118">
        <v>66590.45</v>
      </c>
      <c r="E76" s="122"/>
    </row>
    <row r="77" spans="1:5" s="119" customFormat="1" ht="20.100000000000001" customHeight="1" thickBot="1">
      <c r="B77" s="125">
        <v>51</v>
      </c>
      <c r="C77" s="134" t="s">
        <v>180</v>
      </c>
      <c r="D77" s="127">
        <v>1373091.71</v>
      </c>
      <c r="E77" s="140"/>
    </row>
    <row r="78" spans="1:5" ht="24.95" customHeight="1">
      <c r="B78" s="1017" t="s">
        <v>181</v>
      </c>
      <c r="C78" s="1017"/>
      <c r="D78" s="1017"/>
      <c r="E78" s="1017"/>
    </row>
    <row r="79" spans="1:5" s="119" customFormat="1" ht="20.100000000000001" customHeight="1">
      <c r="B79" s="112">
        <v>52</v>
      </c>
      <c r="C79" s="146" t="s">
        <v>182</v>
      </c>
      <c r="D79" s="114">
        <v>0</v>
      </c>
      <c r="E79" s="147"/>
    </row>
    <row r="80" spans="1:5" s="119" customFormat="1" ht="24.95" customHeight="1">
      <c r="B80" s="116">
        <v>53</v>
      </c>
      <c r="C80" s="121" t="s">
        <v>183</v>
      </c>
      <c r="D80" s="118">
        <v>0</v>
      </c>
      <c r="E80" s="122"/>
    </row>
    <row r="81" spans="2:5" s="119" customFormat="1" ht="24.95" customHeight="1">
      <c r="B81" s="116">
        <v>54</v>
      </c>
      <c r="C81" s="121" t="s">
        <v>184</v>
      </c>
      <c r="D81" s="118">
        <v>0</v>
      </c>
      <c r="E81" s="122"/>
    </row>
    <row r="82" spans="2:5" s="119" customFormat="1" ht="20.100000000000001" customHeight="1">
      <c r="B82" s="116" t="s">
        <v>185</v>
      </c>
      <c r="C82" s="121" t="s">
        <v>21</v>
      </c>
      <c r="D82" s="118">
        <v>0</v>
      </c>
      <c r="E82" s="122"/>
    </row>
    <row r="83" spans="2:5" s="119" customFormat="1" ht="24.95" customHeight="1">
      <c r="B83" s="116">
        <v>55</v>
      </c>
      <c r="C83" s="121" t="s">
        <v>186</v>
      </c>
      <c r="D83" s="118">
        <v>-58800</v>
      </c>
      <c r="E83" s="122">
        <v>5</v>
      </c>
    </row>
    <row r="84" spans="2:5" s="119" customFormat="1" ht="20.100000000000001" customHeight="1">
      <c r="B84" s="116">
        <v>56</v>
      </c>
      <c r="C84" s="121" t="s">
        <v>21</v>
      </c>
      <c r="D84" s="118">
        <v>0</v>
      </c>
      <c r="E84" s="122"/>
    </row>
    <row r="85" spans="2:5" s="119" customFormat="1" ht="20.100000000000001" customHeight="1">
      <c r="B85" s="116" t="s">
        <v>1229</v>
      </c>
      <c r="C85" s="121" t="s">
        <v>187</v>
      </c>
      <c r="D85" s="118">
        <v>0</v>
      </c>
      <c r="E85" s="122"/>
    </row>
    <row r="86" spans="2:5" s="119" customFormat="1" ht="20.100000000000001" customHeight="1">
      <c r="B86" s="116" t="s">
        <v>188</v>
      </c>
      <c r="C86" s="121" t="s">
        <v>189</v>
      </c>
      <c r="D86" s="118">
        <v>0</v>
      </c>
      <c r="E86" s="122"/>
    </row>
    <row r="87" spans="2:5" s="119" customFormat="1" ht="20.100000000000001" customHeight="1">
      <c r="B87" s="116">
        <v>57</v>
      </c>
      <c r="C87" s="121" t="s">
        <v>190</v>
      </c>
      <c r="D87" s="118">
        <v>-58800</v>
      </c>
      <c r="E87" s="122"/>
    </row>
    <row r="88" spans="2:5" s="119" customFormat="1" ht="20.100000000000001" customHeight="1">
      <c r="B88" s="116">
        <v>58</v>
      </c>
      <c r="C88" s="121" t="s">
        <v>191</v>
      </c>
      <c r="D88" s="118">
        <v>1314291.71</v>
      </c>
      <c r="E88" s="122"/>
    </row>
    <row r="89" spans="2:5" s="119" customFormat="1" ht="20.100000000000001" customHeight="1">
      <c r="B89" s="116">
        <v>59</v>
      </c>
      <c r="C89" s="121" t="s">
        <v>192</v>
      </c>
      <c r="D89" s="118">
        <v>7675084.4500000002</v>
      </c>
      <c r="E89" s="122"/>
    </row>
    <row r="90" spans="2:5" s="119" customFormat="1" ht="20.100000000000001" customHeight="1" thickBot="1">
      <c r="B90" s="125">
        <v>60</v>
      </c>
      <c r="C90" s="134" t="s">
        <v>193</v>
      </c>
      <c r="D90" s="127">
        <v>41849873.149999999</v>
      </c>
      <c r="E90" s="140"/>
    </row>
    <row r="91" spans="2:5" ht="24.95" customHeight="1">
      <c r="B91" s="1017" t="s">
        <v>194</v>
      </c>
      <c r="C91" s="1017"/>
      <c r="D91" s="1017"/>
      <c r="E91" s="1017"/>
    </row>
    <row r="92" spans="2:5" s="119" customFormat="1" ht="20.100000000000001" customHeight="1">
      <c r="B92" s="112">
        <v>61</v>
      </c>
      <c r="C92" s="146" t="s">
        <v>195</v>
      </c>
      <c r="D92" s="734">
        <v>0.14006934718635558</v>
      </c>
      <c r="E92" s="147"/>
    </row>
    <row r="93" spans="2:5" s="119" customFormat="1" ht="20.100000000000001" customHeight="1">
      <c r="B93" s="116">
        <v>62</v>
      </c>
      <c r="C93" s="121" t="s">
        <v>196</v>
      </c>
      <c r="D93" s="735">
        <v>0.15199072936266084</v>
      </c>
      <c r="E93" s="122"/>
    </row>
    <row r="94" spans="2:5" s="119" customFormat="1" ht="20.100000000000001" customHeight="1">
      <c r="B94" s="116">
        <v>63</v>
      </c>
      <c r="C94" s="121" t="s">
        <v>197</v>
      </c>
      <c r="D94" s="735">
        <v>0.18339564430617855</v>
      </c>
      <c r="E94" s="122"/>
    </row>
    <row r="95" spans="2:5" s="119" customFormat="1" ht="20.100000000000001" customHeight="1">
      <c r="B95" s="116">
        <v>64</v>
      </c>
      <c r="C95" s="121" t="s">
        <v>198</v>
      </c>
      <c r="D95" s="735">
        <v>9.4062499999999993E-2</v>
      </c>
      <c r="E95" s="122"/>
    </row>
    <row r="96" spans="2:5" s="119" customFormat="1" ht="20.100000000000001" customHeight="1">
      <c r="B96" s="116">
        <v>65</v>
      </c>
      <c r="C96" s="121" t="s">
        <v>199</v>
      </c>
      <c r="D96" s="735">
        <v>2.4999999998327353E-2</v>
      </c>
      <c r="E96" s="122"/>
    </row>
    <row r="97" spans="2:5" s="119" customFormat="1" ht="20.100000000000001" customHeight="1">
      <c r="B97" s="116">
        <v>66</v>
      </c>
      <c r="C97" s="121" t="s">
        <v>200</v>
      </c>
      <c r="D97" s="735">
        <v>0</v>
      </c>
      <c r="E97" s="122"/>
    </row>
    <row r="98" spans="2:5" s="119" customFormat="1" ht="20.100000000000001" customHeight="1">
      <c r="B98" s="116">
        <v>67</v>
      </c>
      <c r="C98" s="121" t="s">
        <v>201</v>
      </c>
      <c r="D98" s="735">
        <v>0</v>
      </c>
      <c r="E98" s="122"/>
    </row>
    <row r="99" spans="2:5" s="119" customFormat="1" ht="20.100000000000001" customHeight="1">
      <c r="B99" s="116" t="s">
        <v>202</v>
      </c>
      <c r="C99" s="121" t="s">
        <v>203</v>
      </c>
      <c r="D99" s="735">
        <v>9.9999999993309416E-3</v>
      </c>
      <c r="E99" s="122"/>
    </row>
    <row r="100" spans="2:5" s="119" customFormat="1" ht="20.100000000000001" customHeight="1">
      <c r="B100" s="116" t="s">
        <v>204</v>
      </c>
      <c r="C100" s="121" t="s">
        <v>205</v>
      </c>
      <c r="D100" s="735">
        <v>1.4062499999999999E-2</v>
      </c>
      <c r="E100" s="122"/>
    </row>
    <row r="101" spans="2:5" s="119" customFormat="1" ht="20.100000000000001" customHeight="1" thickBot="1">
      <c r="B101" s="125">
        <v>68</v>
      </c>
      <c r="C101" s="134" t="s">
        <v>206</v>
      </c>
      <c r="D101" s="735">
        <v>9.5069347183154893E-2</v>
      </c>
      <c r="E101" s="122"/>
    </row>
    <row r="102" spans="2:5" ht="24.95" customHeight="1">
      <c r="B102" s="1017" t="s">
        <v>207</v>
      </c>
      <c r="C102" s="1017"/>
      <c r="D102" s="1017"/>
      <c r="E102" s="1017"/>
    </row>
    <row r="103" spans="2:5" s="119" customFormat="1" ht="20.100000000000001" customHeight="1">
      <c r="B103" s="112">
        <v>69</v>
      </c>
      <c r="C103" s="146" t="s">
        <v>21</v>
      </c>
      <c r="D103" s="118">
        <v>0</v>
      </c>
      <c r="E103" s="122"/>
    </row>
    <row r="104" spans="2:5" s="119" customFormat="1" ht="20.100000000000001" customHeight="1">
      <c r="B104" s="116">
        <v>70</v>
      </c>
      <c r="C104" s="121" t="s">
        <v>21</v>
      </c>
      <c r="D104" s="118">
        <v>0</v>
      </c>
      <c r="E104" s="122"/>
    </row>
    <row r="105" spans="2:5" s="119" customFormat="1" ht="20.100000000000001" customHeight="1" thickBot="1">
      <c r="B105" s="125">
        <v>71</v>
      </c>
      <c r="C105" s="134" t="s">
        <v>21</v>
      </c>
      <c r="D105" s="118">
        <v>0</v>
      </c>
      <c r="E105" s="122"/>
    </row>
    <row r="106" spans="2:5" ht="24.95" customHeight="1">
      <c r="B106" s="1017" t="s">
        <v>208</v>
      </c>
      <c r="C106" s="1017"/>
      <c r="D106" s="1017"/>
      <c r="E106" s="1017"/>
    </row>
    <row r="107" spans="2:5" s="119" customFormat="1" ht="24.95" customHeight="1">
      <c r="B107" s="112">
        <v>72</v>
      </c>
      <c r="C107" s="146" t="s">
        <v>1230</v>
      </c>
      <c r="D107" s="118">
        <v>46100.39</v>
      </c>
      <c r="E107" s="122"/>
    </row>
    <row r="108" spans="2:5" s="119" customFormat="1" ht="24.95" customHeight="1">
      <c r="B108" s="116">
        <v>73</v>
      </c>
      <c r="C108" s="121" t="s">
        <v>209</v>
      </c>
      <c r="D108" s="118">
        <v>289609.61</v>
      </c>
      <c r="E108" s="122"/>
    </row>
    <row r="109" spans="2:5" s="119" customFormat="1" ht="20.100000000000001" customHeight="1">
      <c r="B109" s="116">
        <v>74</v>
      </c>
      <c r="C109" s="121" t="s">
        <v>21</v>
      </c>
      <c r="D109" s="118">
        <v>0</v>
      </c>
      <c r="E109" s="122"/>
    </row>
    <row r="110" spans="2:5" s="119" customFormat="1" ht="24.95" customHeight="1" thickBot="1">
      <c r="B110" s="125">
        <v>75</v>
      </c>
      <c r="C110" s="134" t="s">
        <v>1231</v>
      </c>
      <c r="D110" s="118">
        <v>609336.64</v>
      </c>
      <c r="E110" s="122"/>
    </row>
    <row r="111" spans="2:5" ht="24.95" customHeight="1">
      <c r="B111" s="1017" t="s">
        <v>210</v>
      </c>
      <c r="C111" s="1017"/>
      <c r="D111" s="1017"/>
      <c r="E111" s="1017"/>
    </row>
    <row r="112" spans="2:5" s="119" customFormat="1" ht="20.100000000000001" customHeight="1">
      <c r="B112" s="112">
        <v>76</v>
      </c>
      <c r="C112" s="146" t="s">
        <v>211</v>
      </c>
      <c r="D112" s="118">
        <v>0</v>
      </c>
      <c r="E112" s="122"/>
    </row>
    <row r="113" spans="2:5" s="119" customFormat="1" ht="20.100000000000001" customHeight="1">
      <c r="B113" s="116">
        <v>77</v>
      </c>
      <c r="C113" s="121" t="s">
        <v>212</v>
      </c>
      <c r="D113" s="118">
        <v>156308</v>
      </c>
      <c r="E113" s="122"/>
    </row>
    <row r="114" spans="2:5" s="119" customFormat="1" ht="20.100000000000001" customHeight="1">
      <c r="B114" s="116">
        <v>78</v>
      </c>
      <c r="C114" s="121" t="s">
        <v>213</v>
      </c>
      <c r="D114" s="118">
        <v>66590.45</v>
      </c>
      <c r="E114" s="122"/>
    </row>
    <row r="115" spans="2:5" s="119" customFormat="1" ht="20.100000000000001" customHeight="1" thickBot="1">
      <c r="B115" s="125">
        <v>79</v>
      </c>
      <c r="C115" s="134" t="s">
        <v>214</v>
      </c>
      <c r="D115" s="118">
        <v>138802.53</v>
      </c>
      <c r="E115" s="122"/>
    </row>
    <row r="116" spans="2:5" ht="24.95" customHeight="1">
      <c r="B116" s="1017" t="s">
        <v>215</v>
      </c>
      <c r="C116" s="1017"/>
      <c r="D116" s="1017"/>
      <c r="E116" s="1017"/>
    </row>
    <row r="117" spans="2:5" s="119" customFormat="1" ht="20.100000000000001" customHeight="1">
      <c r="B117" s="112">
        <v>80</v>
      </c>
      <c r="C117" s="146" t="s">
        <v>216</v>
      </c>
      <c r="D117" s="118">
        <v>0</v>
      </c>
      <c r="E117" s="122"/>
    </row>
    <row r="118" spans="2:5" s="119" customFormat="1" ht="20.100000000000001" customHeight="1">
      <c r="B118" s="116">
        <v>81</v>
      </c>
      <c r="C118" s="121" t="s">
        <v>217</v>
      </c>
      <c r="D118" s="118">
        <v>0</v>
      </c>
      <c r="E118" s="122"/>
    </row>
    <row r="119" spans="2:5" s="119" customFormat="1" ht="20.100000000000001" customHeight="1">
      <c r="B119" s="116">
        <v>82</v>
      </c>
      <c r="C119" s="121" t="s">
        <v>218</v>
      </c>
      <c r="D119" s="118">
        <v>0</v>
      </c>
      <c r="E119" s="122"/>
    </row>
    <row r="120" spans="2:5" s="119" customFormat="1" ht="20.100000000000001" customHeight="1">
      <c r="B120" s="116">
        <v>83</v>
      </c>
      <c r="C120" s="121" t="s">
        <v>219</v>
      </c>
      <c r="D120" s="118">
        <v>0</v>
      </c>
      <c r="E120" s="122"/>
    </row>
    <row r="121" spans="2:5" s="119" customFormat="1" ht="20.100000000000001" customHeight="1">
      <c r="B121" s="116">
        <v>84</v>
      </c>
      <c r="C121" s="121" t="s">
        <v>220</v>
      </c>
      <c r="D121" s="118">
        <v>0</v>
      </c>
      <c r="E121" s="122"/>
    </row>
    <row r="122" spans="2:5" s="119" customFormat="1" ht="20.100000000000001" customHeight="1">
      <c r="B122" s="116">
        <v>85</v>
      </c>
      <c r="C122" s="121" t="s">
        <v>221</v>
      </c>
      <c r="D122" s="894">
        <v>0</v>
      </c>
      <c r="E122" s="895"/>
    </row>
    <row r="123" spans="2:5">
      <c r="B123" s="105"/>
      <c r="C123" s="102"/>
      <c r="D123" s="102"/>
      <c r="E123" s="102"/>
    </row>
    <row r="124" spans="2:5">
      <c r="B124" s="105"/>
      <c r="C124" s="102"/>
      <c r="D124" s="102"/>
      <c r="E124" s="102"/>
    </row>
    <row r="125" spans="2:5">
      <c r="B125" s="106"/>
      <c r="C125" s="102"/>
      <c r="D125" s="102"/>
      <c r="E125" s="102"/>
    </row>
    <row r="126" spans="2:5">
      <c r="B126" s="106"/>
      <c r="C126" s="102"/>
      <c r="D126" s="102"/>
      <c r="E126" s="102"/>
    </row>
    <row r="127" spans="2:5">
      <c r="B127" s="106"/>
      <c r="C127" s="102"/>
      <c r="D127" s="102"/>
      <c r="E127" s="102"/>
    </row>
    <row r="128" spans="2:5">
      <c r="B128" s="106"/>
      <c r="C128" s="102"/>
      <c r="D128" s="102"/>
      <c r="E128" s="102"/>
    </row>
    <row r="129" spans="2:5">
      <c r="B129" s="102"/>
      <c r="C129" s="102"/>
      <c r="D129" s="102"/>
      <c r="E129" s="102"/>
    </row>
    <row r="130" spans="2:5">
      <c r="B130" s="102"/>
      <c r="C130" s="102"/>
      <c r="D130" s="102"/>
      <c r="E130" s="102"/>
    </row>
    <row r="131" spans="2:5">
      <c r="B131" s="102"/>
      <c r="C131" s="102"/>
      <c r="D131" s="102"/>
      <c r="E131" s="102"/>
    </row>
    <row r="132" spans="2:5">
      <c r="B132" s="102"/>
      <c r="C132" s="102"/>
      <c r="D132" s="102"/>
      <c r="E132" s="102"/>
    </row>
    <row r="133" spans="2:5">
      <c r="B133" s="102"/>
      <c r="C133" s="102"/>
      <c r="D133" s="102"/>
      <c r="E133" s="102"/>
    </row>
    <row r="134" spans="2:5">
      <c r="B134" s="102"/>
      <c r="C134" s="102"/>
      <c r="D134" s="102"/>
      <c r="E134" s="102"/>
    </row>
    <row r="135" spans="2:5">
      <c r="B135" s="102"/>
      <c r="C135" s="102"/>
      <c r="D135" s="102"/>
      <c r="E135" s="102"/>
    </row>
    <row r="136" spans="2:5">
      <c r="B136" s="102"/>
      <c r="C136" s="102"/>
      <c r="D136" s="102"/>
      <c r="E136" s="102"/>
    </row>
    <row r="137" spans="2:5">
      <c r="B137" s="102"/>
      <c r="C137" s="102"/>
      <c r="D137" s="102"/>
      <c r="E137" s="102"/>
    </row>
    <row r="138" spans="2:5">
      <c r="B138" s="102"/>
      <c r="C138" s="102"/>
      <c r="D138" s="102"/>
      <c r="E138" s="102"/>
    </row>
    <row r="139" spans="2:5">
      <c r="B139" s="102"/>
      <c r="C139" s="102"/>
      <c r="D139" s="102"/>
      <c r="E139" s="102"/>
    </row>
    <row r="140" spans="2:5">
      <c r="B140" s="102"/>
      <c r="C140" s="102"/>
      <c r="D140" s="102"/>
      <c r="E140" s="102"/>
    </row>
    <row r="141" spans="2:5">
      <c r="B141" s="102"/>
      <c r="C141" s="102"/>
      <c r="D141" s="102"/>
      <c r="E141" s="102"/>
    </row>
    <row r="142" spans="2:5">
      <c r="B142" s="102"/>
      <c r="C142" s="102"/>
      <c r="D142" s="102"/>
      <c r="E142" s="102"/>
    </row>
    <row r="143" spans="2:5">
      <c r="B143" s="102"/>
      <c r="C143" s="102"/>
      <c r="D143" s="102"/>
      <c r="E143" s="102"/>
    </row>
    <row r="144" spans="2:5">
      <c r="B144" s="102"/>
      <c r="C144" s="102"/>
      <c r="D144" s="102"/>
      <c r="E144" s="102"/>
    </row>
    <row r="145" spans="2:5">
      <c r="B145" s="102"/>
      <c r="C145" s="102"/>
      <c r="D145" s="102"/>
      <c r="E145" s="102"/>
    </row>
    <row r="146" spans="2:5">
      <c r="B146" s="102"/>
      <c r="C146" s="102"/>
      <c r="D146" s="102"/>
      <c r="E146" s="102"/>
    </row>
  </sheetData>
  <mergeCells count="11">
    <mergeCell ref="B78:E78"/>
    <mergeCell ref="B5:E5"/>
    <mergeCell ref="B17:E17"/>
    <mergeCell ref="B48:E48"/>
    <mergeCell ref="B58:E58"/>
    <mergeCell ref="B69:E69"/>
    <mergeCell ref="B111:E111"/>
    <mergeCell ref="B116:E116"/>
    <mergeCell ref="B91:E91"/>
    <mergeCell ref="B102:E102"/>
    <mergeCell ref="B106:E106"/>
  </mergeCells>
  <hyperlinks>
    <hyperlink ref="F1" location="Índice!A1" display="Voltar ao Índice" xr:uid="{103B1126-AEF7-4B37-BBAB-8BFD2601FAA7}"/>
  </hyperlinks>
  <pageMargins left="0.23622047244094491" right="0.23622047244094491" top="0.74803149606299213" bottom="0.74803149606299213" header="0.31496062992125984" footer="0.31496062992125984"/>
  <pageSetup paperSize="9" scale="75" orientation="landscape" r:id="rId1"/>
  <headerFooter>
    <oddHeader>&amp;CPT
Anexo VII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DB0AA-3959-40CE-A6F8-6A90EED00072}">
  <sheetPr>
    <pageSetUpPr fitToPage="1"/>
  </sheetPr>
  <dimension ref="B1:J24"/>
  <sheetViews>
    <sheetView showGridLines="0" zoomScale="90" zoomScaleNormal="90" zoomScalePageLayoutView="50" workbookViewId="0">
      <selection activeCell="F1" sqref="F1"/>
    </sheetView>
  </sheetViews>
  <sheetFormatPr defaultColWidth="8.7109375" defaultRowHeight="14.25"/>
  <cols>
    <col min="1" max="1" width="4.7109375" style="5" customWidth="1"/>
    <col min="2" max="2" width="4.42578125" style="5" customWidth="1"/>
    <col min="3" max="3" width="49" style="5" customWidth="1"/>
    <col min="4" max="9" width="23.42578125" style="5" customWidth="1"/>
    <col min="10" max="10" width="16.42578125" style="5" customWidth="1"/>
    <col min="11" max="16384" width="8.7109375" style="5"/>
  </cols>
  <sheetData>
    <row r="1" spans="2:10" ht="18.75">
      <c r="C1" s="3" t="s">
        <v>596</v>
      </c>
      <c r="J1" s="58"/>
    </row>
    <row r="2" spans="2:10" ht="12.6" customHeight="1">
      <c r="C2" s="102" t="s">
        <v>1033</v>
      </c>
      <c r="J2" s="72" t="s">
        <v>903</v>
      </c>
    </row>
    <row r="4" spans="2:10" s="104" customFormat="1" ht="27.95" customHeight="1">
      <c r="B4" s="208"/>
      <c r="C4" s="1040" t="s">
        <v>598</v>
      </c>
      <c r="D4" s="1045" t="s">
        <v>599</v>
      </c>
      <c r="E4" s="1045"/>
      <c r="F4" s="1045" t="s">
        <v>600</v>
      </c>
      <c r="G4" s="1045"/>
      <c r="H4" s="1045" t="s">
        <v>601</v>
      </c>
      <c r="I4" s="1045"/>
    </row>
    <row r="5" spans="2:10" s="104" customFormat="1" ht="27.95" customHeight="1">
      <c r="B5" s="186"/>
      <c r="C5" s="1040"/>
      <c r="D5" s="343" t="s">
        <v>529</v>
      </c>
      <c r="E5" s="343" t="s">
        <v>304</v>
      </c>
      <c r="F5" s="343" t="s">
        <v>529</v>
      </c>
      <c r="G5" s="343" t="s">
        <v>304</v>
      </c>
      <c r="H5" s="343" t="s">
        <v>602</v>
      </c>
      <c r="I5" s="343" t="s">
        <v>603</v>
      </c>
    </row>
    <row r="6" spans="2:10" s="104" customFormat="1" ht="20.100000000000001" customHeight="1" thickBot="1">
      <c r="B6" s="364"/>
      <c r="C6" s="1042"/>
      <c r="D6" s="348" t="s">
        <v>4</v>
      </c>
      <c r="E6" s="348" t="s">
        <v>5</v>
      </c>
      <c r="F6" s="348" t="s">
        <v>6</v>
      </c>
      <c r="G6" s="348" t="s">
        <v>41</v>
      </c>
      <c r="H6" s="348" t="s">
        <v>42</v>
      </c>
      <c r="I6" s="348" t="s">
        <v>97</v>
      </c>
    </row>
    <row r="7" spans="2:10" s="177" customFormat="1" ht="20.100000000000001" customHeight="1">
      <c r="B7" s="190">
        <v>1</v>
      </c>
      <c r="C7" s="321" t="s">
        <v>604</v>
      </c>
      <c r="D7" s="931">
        <v>22583823.770439997</v>
      </c>
      <c r="E7" s="931">
        <v>451475.50917000003</v>
      </c>
      <c r="F7" s="931">
        <v>26932072.93485</v>
      </c>
      <c r="G7" s="931">
        <v>290043.36589999998</v>
      </c>
      <c r="H7" s="931">
        <v>1853850.9555599999</v>
      </c>
      <c r="I7" s="932">
        <f>+H7/(F7+G7)</f>
        <v>6.8100912327265478E-2</v>
      </c>
    </row>
    <row r="8" spans="2:10" s="177" customFormat="1" ht="20.100000000000001" customHeight="1">
      <c r="B8" s="192">
        <v>2</v>
      </c>
      <c r="C8" s="365" t="s">
        <v>605</v>
      </c>
      <c r="D8" s="933">
        <v>1071670.15591</v>
      </c>
      <c r="E8" s="933">
        <v>160751.32224000001</v>
      </c>
      <c r="F8" s="933">
        <v>818438.49884000001</v>
      </c>
      <c r="G8" s="933">
        <v>12808.237550000002</v>
      </c>
      <c r="H8" s="933">
        <v>146003.78078999999</v>
      </c>
      <c r="I8" s="934">
        <f t="shared" ref="I8:I23" si="0">+H8/(F8+G8)</f>
        <v>0.17564433566870416</v>
      </c>
    </row>
    <row r="9" spans="2:10" s="177" customFormat="1" ht="20.100000000000001" customHeight="1">
      <c r="B9" s="192">
        <v>3</v>
      </c>
      <c r="C9" s="365" t="s">
        <v>606</v>
      </c>
      <c r="D9" s="933">
        <v>330348.47602</v>
      </c>
      <c r="E9" s="933">
        <v>20626.65885</v>
      </c>
      <c r="F9" s="933">
        <v>330450.73927999998</v>
      </c>
      <c r="G9" s="933">
        <v>3412.2674999999999</v>
      </c>
      <c r="H9" s="933">
        <v>320026.35832</v>
      </c>
      <c r="I9" s="934">
        <f t="shared" si="0"/>
        <v>0.95855591012178931</v>
      </c>
    </row>
    <row r="10" spans="2:10" s="177" customFormat="1" ht="20.100000000000001" customHeight="1">
      <c r="B10" s="192">
        <v>4</v>
      </c>
      <c r="C10" s="365" t="s">
        <v>607</v>
      </c>
      <c r="D10" s="933">
        <v>178494.51897999999</v>
      </c>
      <c r="E10" s="933">
        <v>0</v>
      </c>
      <c r="F10" s="933">
        <v>178494.51897999999</v>
      </c>
      <c r="G10" s="933">
        <v>0</v>
      </c>
      <c r="H10" s="933">
        <v>0</v>
      </c>
      <c r="I10" s="934">
        <f t="shared" si="0"/>
        <v>0</v>
      </c>
    </row>
    <row r="11" spans="2:10" s="177" customFormat="1" ht="20.100000000000001" customHeight="1">
      <c r="B11" s="192">
        <v>5</v>
      </c>
      <c r="C11" s="365" t="s">
        <v>608</v>
      </c>
      <c r="D11" s="811"/>
      <c r="E11" s="811"/>
      <c r="F11" s="811"/>
      <c r="G11" s="811"/>
      <c r="H11" s="811"/>
      <c r="I11" s="935"/>
    </row>
    <row r="12" spans="2:10" s="177" customFormat="1" ht="20.100000000000001" customHeight="1">
      <c r="B12" s="192">
        <v>6</v>
      </c>
      <c r="C12" s="365" t="s">
        <v>358</v>
      </c>
      <c r="D12" s="933">
        <v>1227342.5483299999</v>
      </c>
      <c r="E12" s="933">
        <v>586302.20600999997</v>
      </c>
      <c r="F12" s="933">
        <v>1252622.1862300001</v>
      </c>
      <c r="G12" s="933">
        <v>43117.962799999994</v>
      </c>
      <c r="H12" s="933">
        <v>455993.41730999999</v>
      </c>
      <c r="I12" s="934">
        <f t="shared" si="0"/>
        <v>0.3519173328474538</v>
      </c>
    </row>
    <row r="13" spans="2:10" s="177" customFormat="1" ht="20.100000000000001" customHeight="1">
      <c r="B13" s="192">
        <v>7</v>
      </c>
      <c r="C13" s="365" t="s">
        <v>364</v>
      </c>
      <c r="D13" s="933">
        <v>4526014.0775699997</v>
      </c>
      <c r="E13" s="933">
        <v>3086650.01694</v>
      </c>
      <c r="F13" s="933">
        <v>3896436.33225</v>
      </c>
      <c r="G13" s="933">
        <v>353763.51702999999</v>
      </c>
      <c r="H13" s="933">
        <v>4084900.0085499999</v>
      </c>
      <c r="I13" s="934">
        <f t="shared" si="0"/>
        <v>0.96110774867257076</v>
      </c>
    </row>
    <row r="14" spans="2:10" s="177" customFormat="1" ht="20.100000000000001" customHeight="1">
      <c r="B14" s="192">
        <v>8</v>
      </c>
      <c r="C14" s="365" t="s">
        <v>609</v>
      </c>
      <c r="D14" s="933">
        <v>6042483.2428700002</v>
      </c>
      <c r="E14" s="933">
        <v>667799.74126000004</v>
      </c>
      <c r="F14" s="933">
        <v>5656805.0333199995</v>
      </c>
      <c r="G14" s="933">
        <v>194012.11797999998</v>
      </c>
      <c r="H14" s="933">
        <v>4235522.9795700004</v>
      </c>
      <c r="I14" s="934">
        <f t="shared" si="0"/>
        <v>0.72391990213348323</v>
      </c>
    </row>
    <row r="15" spans="2:10" s="177" customFormat="1" ht="20.100000000000001" customHeight="1">
      <c r="B15" s="192">
        <v>9</v>
      </c>
      <c r="C15" s="365" t="s">
        <v>610</v>
      </c>
      <c r="D15" s="933">
        <v>1661688.94989</v>
      </c>
      <c r="E15" s="933">
        <v>342464.63472999999</v>
      </c>
      <c r="F15" s="933">
        <v>1557530.5274700001</v>
      </c>
      <c r="G15" s="933">
        <v>95771.483349999995</v>
      </c>
      <c r="H15" s="933">
        <v>849613.13905000011</v>
      </c>
      <c r="I15" s="934">
        <f t="shared" si="0"/>
        <v>0.51388865040369214</v>
      </c>
    </row>
    <row r="16" spans="2:10" s="177" customFormat="1" ht="20.100000000000001" customHeight="1">
      <c r="B16" s="192">
        <v>10</v>
      </c>
      <c r="C16" s="365" t="s">
        <v>366</v>
      </c>
      <c r="D16" s="933">
        <v>313101.04639999999</v>
      </c>
      <c r="E16" s="933">
        <v>55970.169119999999</v>
      </c>
      <c r="F16" s="933">
        <v>284000.34062000003</v>
      </c>
      <c r="G16" s="933">
        <v>7529.2414100000005</v>
      </c>
      <c r="H16" s="933">
        <v>330095.58015999995</v>
      </c>
      <c r="I16" s="934">
        <f t="shared" si="0"/>
        <v>1.1322884554680672</v>
      </c>
    </row>
    <row r="17" spans="2:9" s="177" customFormat="1" ht="20.100000000000001" customHeight="1">
      <c r="B17" s="192">
        <v>11</v>
      </c>
      <c r="C17" s="365" t="s">
        <v>611</v>
      </c>
      <c r="D17" s="933">
        <v>1764.7548200000001</v>
      </c>
      <c r="E17" s="933">
        <v>1.43451</v>
      </c>
      <c r="F17" s="933">
        <v>1764.7548200000001</v>
      </c>
      <c r="G17" s="933">
        <v>0</v>
      </c>
      <c r="H17" s="933">
        <v>2647.1322300000002</v>
      </c>
      <c r="I17" s="934">
        <f t="shared" si="0"/>
        <v>1.5</v>
      </c>
    </row>
    <row r="18" spans="2:9" s="177" customFormat="1" ht="20.100000000000001" customHeight="1">
      <c r="B18" s="192">
        <v>12</v>
      </c>
      <c r="C18" s="365" t="s">
        <v>352</v>
      </c>
      <c r="D18" s="811"/>
      <c r="E18" s="811"/>
      <c r="F18" s="811"/>
      <c r="G18" s="811"/>
      <c r="H18" s="811"/>
      <c r="I18" s="935"/>
    </row>
    <row r="19" spans="2:9" s="177" customFormat="1" ht="20.100000000000001" customHeight="1">
      <c r="B19" s="192">
        <v>13</v>
      </c>
      <c r="C19" s="365" t="s">
        <v>612</v>
      </c>
      <c r="D19" s="811"/>
      <c r="E19" s="811"/>
      <c r="F19" s="811"/>
      <c r="G19" s="811"/>
      <c r="H19" s="811"/>
      <c r="I19" s="935"/>
    </row>
    <row r="20" spans="2:9" s="177" customFormat="1" ht="20.100000000000001" customHeight="1">
      <c r="B20" s="192">
        <v>14</v>
      </c>
      <c r="C20" s="365" t="s">
        <v>613</v>
      </c>
      <c r="D20" s="933">
        <v>61787.462020000006</v>
      </c>
      <c r="E20" s="933">
        <v>0</v>
      </c>
      <c r="F20" s="933">
        <v>61787.462020000006</v>
      </c>
      <c r="G20" s="933">
        <v>0</v>
      </c>
      <c r="H20" s="933">
        <v>56036.792979999998</v>
      </c>
      <c r="I20" s="934">
        <f t="shared" si="0"/>
        <v>0.90692822051602362</v>
      </c>
    </row>
    <row r="21" spans="2:9" s="177" customFormat="1" ht="20.100000000000001" customHeight="1">
      <c r="B21" s="192">
        <v>15</v>
      </c>
      <c r="C21" s="365" t="s">
        <v>100</v>
      </c>
      <c r="D21" s="933">
        <v>13032.618970000001</v>
      </c>
      <c r="E21" s="933">
        <v>0</v>
      </c>
      <c r="F21" s="933">
        <v>13032.618970000001</v>
      </c>
      <c r="G21" s="933">
        <v>0</v>
      </c>
      <c r="H21" s="933">
        <v>31201.53227</v>
      </c>
      <c r="I21" s="934">
        <f t="shared" si="0"/>
        <v>2.3941106804260386</v>
      </c>
    </row>
    <row r="22" spans="2:9" s="177" customFormat="1" ht="20.100000000000001" customHeight="1">
      <c r="B22" s="367">
        <v>16</v>
      </c>
      <c r="C22" s="368" t="s">
        <v>614</v>
      </c>
      <c r="D22" s="933">
        <v>30574.659469999999</v>
      </c>
      <c r="E22" s="936">
        <v>0</v>
      </c>
      <c r="F22" s="936">
        <v>30574.659469999999</v>
      </c>
      <c r="G22" s="936">
        <v>0</v>
      </c>
      <c r="H22" s="936">
        <v>30574.659469999999</v>
      </c>
      <c r="I22" s="937">
        <f t="shared" si="0"/>
        <v>1</v>
      </c>
    </row>
    <row r="23" spans="2:9" s="104" customFormat="1" ht="20.100000000000001" customHeight="1" thickBot="1">
      <c r="B23" s="259">
        <v>17</v>
      </c>
      <c r="C23" s="309" t="s">
        <v>615</v>
      </c>
      <c r="D23" s="938">
        <v>38042126.281709999</v>
      </c>
      <c r="E23" s="938">
        <v>5372041.6928199995</v>
      </c>
      <c r="F23" s="938">
        <v>41014010.60712</v>
      </c>
      <c r="G23" s="938">
        <v>1000458.19352</v>
      </c>
      <c r="H23" s="938">
        <v>12396466.336270001</v>
      </c>
      <c r="I23" s="939">
        <f t="shared" si="0"/>
        <v>0.29505231626494266</v>
      </c>
    </row>
    <row r="24" spans="2:9" s="104" customFormat="1" ht="20.100000000000001" customHeight="1"/>
  </sheetData>
  <mergeCells count="4">
    <mergeCell ref="C4:C6"/>
    <mergeCell ref="D4:E4"/>
    <mergeCell ref="F4:G4"/>
    <mergeCell ref="H4:I4"/>
  </mergeCells>
  <hyperlinks>
    <hyperlink ref="J2" location="Índice!A1" display="Voltar ao Índice" xr:uid="{126640E3-882E-4AAD-8E31-7954C9C8848C}"/>
  </hyperlinks>
  <pageMargins left="0.70866141732283472" right="0.70866141732283472" top="0.74803149606299213" bottom="0.74803149606299213" header="0.31496062992125984" footer="0.31496062992125984"/>
  <pageSetup paperSize="9" scale="57" fitToHeight="0" orientation="landscape" r:id="rId1"/>
  <headerFooter>
    <oddHeader>&amp;CPT
Anexo XIX</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A1D7B-44B2-4514-90DF-631D8816EB22}">
  <sheetPr>
    <pageSetUpPr fitToPage="1"/>
  </sheetPr>
  <dimension ref="B1:U28"/>
  <sheetViews>
    <sheetView showGridLines="0" zoomScale="90" zoomScaleNormal="90" zoomScalePageLayoutView="70" workbookViewId="0">
      <selection activeCell="U1" sqref="U1"/>
    </sheetView>
  </sheetViews>
  <sheetFormatPr defaultColWidth="8.7109375" defaultRowHeight="14.25"/>
  <cols>
    <col min="1" max="1" width="4.7109375" style="5" customWidth="1"/>
    <col min="2" max="2" width="3.85546875" style="5" customWidth="1"/>
    <col min="3" max="3" width="64.5703125" style="5" customWidth="1"/>
    <col min="4" max="20" width="11.7109375" style="5" customWidth="1"/>
    <col min="21" max="21" width="11.85546875" style="5" customWidth="1"/>
    <col min="22" max="16384" width="8.7109375" style="5"/>
  </cols>
  <sheetData>
    <row r="1" spans="2:21" ht="24">
      <c r="C1" s="3" t="s">
        <v>597</v>
      </c>
      <c r="U1" s="72" t="s">
        <v>903</v>
      </c>
    </row>
    <row r="2" spans="2:21">
      <c r="C2" s="102" t="s">
        <v>1033</v>
      </c>
    </row>
    <row r="3" spans="2:21" s="6" customFormat="1" ht="12.75"/>
    <row r="4" spans="2:21" s="93" customFormat="1" ht="20.100000000000001" customHeight="1">
      <c r="B4" s="208"/>
      <c r="C4" s="1040" t="s">
        <v>598</v>
      </c>
      <c r="D4" s="1051" t="s">
        <v>616</v>
      </c>
      <c r="E4" s="1051"/>
      <c r="F4" s="1051"/>
      <c r="G4" s="1051"/>
      <c r="H4" s="1051"/>
      <c r="I4" s="1051"/>
      <c r="J4" s="1051"/>
      <c r="K4" s="1051"/>
      <c r="L4" s="1051"/>
      <c r="M4" s="1051"/>
      <c r="N4" s="1051"/>
      <c r="O4" s="1051"/>
      <c r="P4" s="1051"/>
      <c r="Q4" s="1051"/>
      <c r="R4" s="1051"/>
      <c r="S4" s="1055" t="s">
        <v>40</v>
      </c>
      <c r="T4" s="1055" t="s">
        <v>617</v>
      </c>
    </row>
    <row r="5" spans="2:21" s="93" customFormat="1" ht="20.100000000000001" customHeight="1">
      <c r="B5" s="186"/>
      <c r="C5" s="1040"/>
      <c r="D5" s="370">
        <v>0</v>
      </c>
      <c r="E5" s="370">
        <v>0.02</v>
      </c>
      <c r="F5" s="370">
        <v>0.04</v>
      </c>
      <c r="G5" s="370">
        <v>0.1</v>
      </c>
      <c r="H5" s="370">
        <v>0.2</v>
      </c>
      <c r="I5" s="370">
        <v>0.35</v>
      </c>
      <c r="J5" s="370">
        <v>0.5</v>
      </c>
      <c r="K5" s="370">
        <v>0.7</v>
      </c>
      <c r="L5" s="370">
        <v>0.75</v>
      </c>
      <c r="M5" s="370">
        <v>1</v>
      </c>
      <c r="N5" s="370">
        <v>1.5</v>
      </c>
      <c r="O5" s="370">
        <v>2.5</v>
      </c>
      <c r="P5" s="370">
        <v>3.7</v>
      </c>
      <c r="Q5" s="370">
        <v>12.5</v>
      </c>
      <c r="R5" s="370" t="s">
        <v>618</v>
      </c>
      <c r="S5" s="1056"/>
      <c r="T5" s="1056"/>
    </row>
    <row r="6" spans="2:21" s="93" customFormat="1" ht="20.100000000000001" customHeight="1" thickBot="1">
      <c r="B6" s="364"/>
      <c r="C6" s="1042"/>
      <c r="D6" s="348" t="s">
        <v>4</v>
      </c>
      <c r="E6" s="348" t="s">
        <v>5</v>
      </c>
      <c r="F6" s="348" t="s">
        <v>6</v>
      </c>
      <c r="G6" s="348" t="s">
        <v>41</v>
      </c>
      <c r="H6" s="348" t="s">
        <v>42</v>
      </c>
      <c r="I6" s="348" t="s">
        <v>97</v>
      </c>
      <c r="J6" s="348" t="s">
        <v>98</v>
      </c>
      <c r="K6" s="348" t="s">
        <v>99</v>
      </c>
      <c r="L6" s="348" t="s">
        <v>227</v>
      </c>
      <c r="M6" s="348" t="s">
        <v>228</v>
      </c>
      <c r="N6" s="348" t="s">
        <v>229</v>
      </c>
      <c r="O6" s="348" t="s">
        <v>230</v>
      </c>
      <c r="P6" s="348" t="s">
        <v>231</v>
      </c>
      <c r="Q6" s="348" t="s">
        <v>456</v>
      </c>
      <c r="R6" s="348" t="s">
        <v>457</v>
      </c>
      <c r="S6" s="348" t="s">
        <v>619</v>
      </c>
      <c r="T6" s="348" t="s">
        <v>620</v>
      </c>
    </row>
    <row r="7" spans="2:21" s="181" customFormat="1" ht="20.100000000000001" customHeight="1">
      <c r="B7" s="190">
        <v>1</v>
      </c>
      <c r="C7" s="321" t="s">
        <v>604</v>
      </c>
      <c r="D7" s="927">
        <v>25580870.1358</v>
      </c>
      <c r="E7" s="927">
        <v>0</v>
      </c>
      <c r="F7" s="927">
        <v>11610.36233</v>
      </c>
      <c r="G7" s="927">
        <v>0.80007000000000006</v>
      </c>
      <c r="H7" s="927">
        <v>49924.32101</v>
      </c>
      <c r="I7" s="927">
        <v>0</v>
      </c>
      <c r="J7" s="927">
        <v>27756.29205</v>
      </c>
      <c r="K7" s="927">
        <v>0</v>
      </c>
      <c r="L7" s="927">
        <v>0</v>
      </c>
      <c r="M7" s="927">
        <v>996816.26679999998</v>
      </c>
      <c r="N7" s="927">
        <v>555138.12269000011</v>
      </c>
      <c r="O7" s="927">
        <v>0</v>
      </c>
      <c r="P7" s="927">
        <v>0</v>
      </c>
      <c r="Q7" s="927">
        <v>0</v>
      </c>
      <c r="R7" s="927">
        <v>0</v>
      </c>
      <c r="S7" s="927">
        <f>+SUM(D7:R7)</f>
        <v>27222116.300750002</v>
      </c>
      <c r="T7" s="927">
        <v>3245459.4463843601</v>
      </c>
    </row>
    <row r="8" spans="2:21" s="181" customFormat="1" ht="20.100000000000001" customHeight="1">
      <c r="B8" s="192">
        <v>2</v>
      </c>
      <c r="C8" s="365" t="s">
        <v>605</v>
      </c>
      <c r="D8" s="850">
        <v>101229.10506999999</v>
      </c>
      <c r="E8" s="850">
        <v>0</v>
      </c>
      <c r="F8" s="850">
        <v>0</v>
      </c>
      <c r="G8" s="850">
        <v>0</v>
      </c>
      <c r="H8" s="850">
        <v>730017.43553000002</v>
      </c>
      <c r="I8" s="850">
        <v>0</v>
      </c>
      <c r="J8" s="850">
        <v>0</v>
      </c>
      <c r="K8" s="850">
        <v>0</v>
      </c>
      <c r="L8" s="850">
        <v>0</v>
      </c>
      <c r="M8" s="850">
        <v>0</v>
      </c>
      <c r="N8" s="850">
        <v>0.19578999999999999</v>
      </c>
      <c r="O8" s="850">
        <v>0</v>
      </c>
      <c r="P8" s="850">
        <v>0</v>
      </c>
      <c r="Q8" s="850">
        <v>0</v>
      </c>
      <c r="R8" s="850">
        <v>0</v>
      </c>
      <c r="S8" s="850">
        <f t="shared" ref="S8:S22" si="0">+SUM(D8:R8)</f>
        <v>831246.73638999998</v>
      </c>
      <c r="T8" s="850">
        <v>44379.874956385043</v>
      </c>
    </row>
    <row r="9" spans="2:21" s="181" customFormat="1" ht="20.100000000000001" customHeight="1">
      <c r="B9" s="192">
        <v>3</v>
      </c>
      <c r="C9" s="365" t="s">
        <v>606</v>
      </c>
      <c r="D9" s="850">
        <v>7621.8787499999999</v>
      </c>
      <c r="E9" s="850">
        <v>0</v>
      </c>
      <c r="F9" s="850">
        <v>0</v>
      </c>
      <c r="G9" s="850">
        <v>0</v>
      </c>
      <c r="H9" s="850">
        <v>0</v>
      </c>
      <c r="I9" s="850">
        <v>0</v>
      </c>
      <c r="J9" s="850">
        <v>23032.8802</v>
      </c>
      <c r="K9" s="850">
        <v>0</v>
      </c>
      <c r="L9" s="850">
        <v>0</v>
      </c>
      <c r="M9" s="850">
        <v>292604.90706</v>
      </c>
      <c r="N9" s="850">
        <v>10603.340769999999</v>
      </c>
      <c r="O9" s="850">
        <v>0</v>
      </c>
      <c r="P9" s="850">
        <v>0</v>
      </c>
      <c r="Q9" s="850">
        <v>0</v>
      </c>
      <c r="R9" s="850">
        <v>0</v>
      </c>
      <c r="S9" s="850">
        <f t="shared" si="0"/>
        <v>333863.00678</v>
      </c>
      <c r="T9" s="850">
        <v>21871.143501478931</v>
      </c>
    </row>
    <row r="10" spans="2:21" s="181" customFormat="1" ht="20.100000000000001" customHeight="1">
      <c r="B10" s="192">
        <v>4</v>
      </c>
      <c r="C10" s="365" t="s">
        <v>607</v>
      </c>
      <c r="D10" s="850">
        <v>178494.51897999999</v>
      </c>
      <c r="E10" s="850">
        <v>0</v>
      </c>
      <c r="F10" s="850">
        <v>0</v>
      </c>
      <c r="G10" s="850">
        <v>0</v>
      </c>
      <c r="H10" s="850">
        <v>0</v>
      </c>
      <c r="I10" s="850">
        <v>0</v>
      </c>
      <c r="J10" s="850">
        <v>0</v>
      </c>
      <c r="K10" s="850">
        <v>0</v>
      </c>
      <c r="L10" s="850">
        <v>0</v>
      </c>
      <c r="M10" s="850">
        <v>0</v>
      </c>
      <c r="N10" s="850">
        <v>0</v>
      </c>
      <c r="O10" s="850">
        <v>0</v>
      </c>
      <c r="P10" s="850">
        <v>0</v>
      </c>
      <c r="Q10" s="850">
        <v>0</v>
      </c>
      <c r="R10" s="850">
        <v>0</v>
      </c>
      <c r="S10" s="850">
        <f t="shared" si="0"/>
        <v>178494.51897999999</v>
      </c>
      <c r="T10" s="850">
        <v>174689.75558999999</v>
      </c>
    </row>
    <row r="11" spans="2:21" s="181" customFormat="1" ht="20.100000000000001" customHeight="1">
      <c r="B11" s="192">
        <v>5</v>
      </c>
      <c r="C11" s="365" t="s">
        <v>608</v>
      </c>
      <c r="D11" s="850"/>
      <c r="E11" s="850"/>
      <c r="F11" s="850"/>
      <c r="G11" s="850"/>
      <c r="H11" s="850"/>
      <c r="I11" s="850"/>
      <c r="J11" s="850"/>
      <c r="K11" s="850"/>
      <c r="L11" s="850"/>
      <c r="M11" s="850"/>
      <c r="N11" s="850"/>
      <c r="O11" s="850"/>
      <c r="P11" s="850"/>
      <c r="Q11" s="850"/>
      <c r="R11" s="850"/>
      <c r="S11" s="850">
        <f t="shared" si="0"/>
        <v>0</v>
      </c>
      <c r="T11" s="850"/>
    </row>
    <row r="12" spans="2:21" s="181" customFormat="1" ht="20.100000000000001" customHeight="1">
      <c r="B12" s="192">
        <v>6</v>
      </c>
      <c r="C12" s="365" t="s">
        <v>358</v>
      </c>
      <c r="D12" s="850">
        <v>0</v>
      </c>
      <c r="E12" s="850">
        <v>48890.329550000024</v>
      </c>
      <c r="F12" s="850">
        <v>0</v>
      </c>
      <c r="G12" s="850">
        <v>0</v>
      </c>
      <c r="H12" s="850">
        <v>622753.15663999994</v>
      </c>
      <c r="I12" s="850">
        <v>0</v>
      </c>
      <c r="J12" s="850">
        <v>589155.98291000002</v>
      </c>
      <c r="K12" s="850">
        <v>0</v>
      </c>
      <c r="L12" s="850">
        <v>0</v>
      </c>
      <c r="M12" s="850">
        <v>33048.063869999998</v>
      </c>
      <c r="N12" s="850">
        <v>1892.6160400000001</v>
      </c>
      <c r="O12" s="850">
        <v>0</v>
      </c>
      <c r="P12" s="850">
        <v>0</v>
      </c>
      <c r="Q12" s="850">
        <v>0</v>
      </c>
      <c r="R12" s="850">
        <v>0</v>
      </c>
      <c r="S12" s="850">
        <f t="shared" si="0"/>
        <v>1295740.1490099998</v>
      </c>
      <c r="T12" s="850">
        <v>106539.39986474332</v>
      </c>
    </row>
    <row r="13" spans="2:21" s="181" customFormat="1" ht="20.100000000000001" customHeight="1">
      <c r="B13" s="192">
        <v>7</v>
      </c>
      <c r="C13" s="365" t="s">
        <v>364</v>
      </c>
      <c r="D13" s="850">
        <v>0</v>
      </c>
      <c r="E13" s="850">
        <v>0</v>
      </c>
      <c r="F13" s="850">
        <v>0</v>
      </c>
      <c r="G13" s="850">
        <v>0</v>
      </c>
      <c r="H13" s="850">
        <v>0</v>
      </c>
      <c r="I13" s="850">
        <v>0</v>
      </c>
      <c r="J13" s="850">
        <v>0</v>
      </c>
      <c r="K13" s="850">
        <v>0</v>
      </c>
      <c r="L13" s="850">
        <v>0</v>
      </c>
      <c r="M13" s="850">
        <v>4012924.6124499999</v>
      </c>
      <c r="N13" s="850">
        <v>237275.23683000001</v>
      </c>
      <c r="O13" s="850">
        <v>0</v>
      </c>
      <c r="P13" s="850">
        <v>0</v>
      </c>
      <c r="Q13" s="850">
        <v>0</v>
      </c>
      <c r="R13" s="850">
        <v>0</v>
      </c>
      <c r="S13" s="850">
        <f t="shared" si="0"/>
        <v>4250199.8492799997</v>
      </c>
      <c r="T13" s="850">
        <v>243059.46045652975</v>
      </c>
    </row>
    <row r="14" spans="2:21" s="181" customFormat="1" ht="20.100000000000001" customHeight="1">
      <c r="B14" s="192">
        <v>8</v>
      </c>
      <c r="C14" s="365" t="s">
        <v>621</v>
      </c>
      <c r="D14" s="850">
        <v>0</v>
      </c>
      <c r="E14" s="850">
        <v>0</v>
      </c>
      <c r="F14" s="850">
        <v>0</v>
      </c>
      <c r="G14" s="850">
        <v>0</v>
      </c>
      <c r="H14" s="850">
        <v>0</v>
      </c>
      <c r="I14" s="850">
        <v>0</v>
      </c>
      <c r="J14" s="850">
        <v>0</v>
      </c>
      <c r="K14" s="850">
        <v>0</v>
      </c>
      <c r="L14" s="850">
        <v>5850817.1513</v>
      </c>
      <c r="M14" s="850">
        <v>0</v>
      </c>
      <c r="N14" s="850">
        <v>0</v>
      </c>
      <c r="O14" s="850">
        <v>0</v>
      </c>
      <c r="P14" s="850">
        <v>0</v>
      </c>
      <c r="Q14" s="850">
        <v>0</v>
      </c>
      <c r="R14" s="850">
        <v>0</v>
      </c>
      <c r="S14" s="850">
        <f t="shared" si="0"/>
        <v>5850817.1513</v>
      </c>
      <c r="T14" s="850">
        <v>464686.85173127503</v>
      </c>
    </row>
    <row r="15" spans="2:21" s="181" customFormat="1" ht="20.100000000000001" customHeight="1">
      <c r="B15" s="192">
        <v>9</v>
      </c>
      <c r="C15" s="365" t="s">
        <v>622</v>
      </c>
      <c r="D15" s="850">
        <v>0</v>
      </c>
      <c r="E15" s="850">
        <v>0</v>
      </c>
      <c r="F15" s="850">
        <v>0</v>
      </c>
      <c r="G15" s="850">
        <v>0</v>
      </c>
      <c r="H15" s="850">
        <v>0</v>
      </c>
      <c r="I15" s="850">
        <v>978712.15057000006</v>
      </c>
      <c r="J15" s="850">
        <v>230255.75576</v>
      </c>
      <c r="K15" s="850">
        <v>0</v>
      </c>
      <c r="L15" s="850">
        <v>69869.340379999994</v>
      </c>
      <c r="M15" s="850">
        <v>362525.53662000003</v>
      </c>
      <c r="N15" s="850">
        <v>11939.227490000001</v>
      </c>
      <c r="O15" s="850">
        <v>0</v>
      </c>
      <c r="P15" s="850">
        <v>0</v>
      </c>
      <c r="Q15" s="850">
        <v>0</v>
      </c>
      <c r="R15" s="850">
        <v>0</v>
      </c>
      <c r="S15" s="850">
        <f t="shared" si="0"/>
        <v>1653302.01082</v>
      </c>
      <c r="T15" s="850">
        <v>41171.249793176452</v>
      </c>
    </row>
    <row r="16" spans="2:21" s="181" customFormat="1" ht="20.100000000000001" customHeight="1">
      <c r="B16" s="192">
        <v>10</v>
      </c>
      <c r="C16" s="365" t="s">
        <v>366</v>
      </c>
      <c r="D16" s="850">
        <v>0</v>
      </c>
      <c r="E16" s="850">
        <v>0</v>
      </c>
      <c r="F16" s="850">
        <v>0</v>
      </c>
      <c r="G16" s="850">
        <v>0</v>
      </c>
      <c r="H16" s="850">
        <v>0</v>
      </c>
      <c r="I16" s="850">
        <v>0</v>
      </c>
      <c r="J16" s="850">
        <v>0</v>
      </c>
      <c r="K16" s="850">
        <v>0</v>
      </c>
      <c r="L16" s="850">
        <v>0</v>
      </c>
      <c r="M16" s="850">
        <v>214397.58577000001</v>
      </c>
      <c r="N16" s="850">
        <v>77131.99626</v>
      </c>
      <c r="O16" s="850">
        <v>0</v>
      </c>
      <c r="P16" s="850">
        <v>0</v>
      </c>
      <c r="Q16" s="850">
        <v>0</v>
      </c>
      <c r="R16" s="850">
        <v>0</v>
      </c>
      <c r="S16" s="850">
        <f t="shared" si="0"/>
        <v>291529.58202999999</v>
      </c>
      <c r="T16" s="850">
        <v>7635.8417677135549</v>
      </c>
    </row>
    <row r="17" spans="2:20" s="181" customFormat="1" ht="20.100000000000001" customHeight="1">
      <c r="B17" s="192">
        <v>11</v>
      </c>
      <c r="C17" s="365" t="s">
        <v>611</v>
      </c>
      <c r="D17" s="850">
        <v>0</v>
      </c>
      <c r="E17" s="850">
        <v>0</v>
      </c>
      <c r="F17" s="850">
        <v>0</v>
      </c>
      <c r="G17" s="850">
        <v>0</v>
      </c>
      <c r="H17" s="850">
        <v>0</v>
      </c>
      <c r="I17" s="850">
        <v>0</v>
      </c>
      <c r="J17" s="850">
        <v>0</v>
      </c>
      <c r="K17" s="850">
        <v>0</v>
      </c>
      <c r="L17" s="850">
        <v>0</v>
      </c>
      <c r="M17" s="850">
        <v>0</v>
      </c>
      <c r="N17" s="850">
        <v>1764.7548200000001</v>
      </c>
      <c r="O17" s="850">
        <v>0</v>
      </c>
      <c r="P17" s="850">
        <v>0</v>
      </c>
      <c r="Q17" s="850">
        <v>0</v>
      </c>
      <c r="R17" s="850">
        <v>0</v>
      </c>
      <c r="S17" s="850">
        <f t="shared" si="0"/>
        <v>1764.7548200000001</v>
      </c>
      <c r="T17" s="850"/>
    </row>
    <row r="18" spans="2:20" s="181" customFormat="1" ht="20.100000000000001" customHeight="1">
      <c r="B18" s="192">
        <v>12</v>
      </c>
      <c r="C18" s="365" t="s">
        <v>352</v>
      </c>
      <c r="D18" s="850"/>
      <c r="E18" s="850"/>
      <c r="F18" s="850"/>
      <c r="G18" s="850"/>
      <c r="H18" s="850"/>
      <c r="I18" s="850"/>
      <c r="J18" s="850"/>
      <c r="K18" s="850"/>
      <c r="L18" s="850"/>
      <c r="M18" s="850"/>
      <c r="N18" s="850"/>
      <c r="O18" s="850"/>
      <c r="P18" s="850"/>
      <c r="Q18" s="850"/>
      <c r="R18" s="850"/>
      <c r="S18" s="850">
        <f t="shared" si="0"/>
        <v>0</v>
      </c>
      <c r="T18" s="850"/>
    </row>
    <row r="19" spans="2:20" s="181" customFormat="1" ht="20.100000000000001" customHeight="1">
      <c r="B19" s="192">
        <v>13</v>
      </c>
      <c r="C19" s="365" t="s">
        <v>623</v>
      </c>
      <c r="D19" s="850"/>
      <c r="E19" s="850"/>
      <c r="F19" s="850"/>
      <c r="G19" s="850"/>
      <c r="H19" s="850"/>
      <c r="I19" s="850"/>
      <c r="J19" s="850"/>
      <c r="K19" s="850"/>
      <c r="L19" s="850"/>
      <c r="M19" s="850"/>
      <c r="N19" s="850"/>
      <c r="O19" s="850"/>
      <c r="P19" s="850"/>
      <c r="Q19" s="850"/>
      <c r="R19" s="850"/>
      <c r="S19" s="850">
        <f t="shared" si="0"/>
        <v>0</v>
      </c>
      <c r="T19" s="850"/>
    </row>
    <row r="20" spans="2:20" s="181" customFormat="1" ht="20.100000000000001" customHeight="1">
      <c r="B20" s="192">
        <v>14</v>
      </c>
      <c r="C20" s="365" t="s">
        <v>624</v>
      </c>
      <c r="D20" s="850">
        <v>0</v>
      </c>
      <c r="E20" s="850">
        <v>0</v>
      </c>
      <c r="F20" s="850">
        <v>0</v>
      </c>
      <c r="G20" s="850">
        <v>0</v>
      </c>
      <c r="H20" s="850">
        <v>0</v>
      </c>
      <c r="I20" s="850">
        <v>0</v>
      </c>
      <c r="J20" s="850">
        <v>0</v>
      </c>
      <c r="K20" s="850">
        <v>0</v>
      </c>
      <c r="L20" s="850">
        <v>0</v>
      </c>
      <c r="M20" s="850">
        <v>2.5000000000000001E-4</v>
      </c>
      <c r="N20" s="850">
        <v>19399.945019999999</v>
      </c>
      <c r="O20" s="850">
        <v>0</v>
      </c>
      <c r="P20" s="850">
        <v>0</v>
      </c>
      <c r="Q20" s="850">
        <v>0</v>
      </c>
      <c r="R20" s="850">
        <v>42387.516750000003</v>
      </c>
      <c r="S20" s="850">
        <f t="shared" si="0"/>
        <v>61787.462020000006</v>
      </c>
      <c r="T20" s="850"/>
    </row>
    <row r="21" spans="2:20" s="181" customFormat="1" ht="20.100000000000001" customHeight="1">
      <c r="B21" s="192">
        <v>15</v>
      </c>
      <c r="C21" s="365" t="s">
        <v>625</v>
      </c>
      <c r="D21" s="850">
        <v>0</v>
      </c>
      <c r="E21" s="850">
        <v>0</v>
      </c>
      <c r="F21" s="850">
        <v>0</v>
      </c>
      <c r="G21" s="850">
        <v>0</v>
      </c>
      <c r="H21" s="850">
        <v>0</v>
      </c>
      <c r="I21" s="850">
        <v>0</v>
      </c>
      <c r="J21" s="850">
        <v>0</v>
      </c>
      <c r="K21" s="850">
        <v>0</v>
      </c>
      <c r="L21" s="850">
        <v>0</v>
      </c>
      <c r="M21" s="850">
        <v>920.01009999999997</v>
      </c>
      <c r="N21" s="850">
        <v>0</v>
      </c>
      <c r="O21" s="850">
        <v>12112.60887</v>
      </c>
      <c r="P21" s="850">
        <v>0</v>
      </c>
      <c r="Q21" s="850">
        <v>0</v>
      </c>
      <c r="R21" s="850">
        <v>0</v>
      </c>
      <c r="S21" s="850">
        <f t="shared" si="0"/>
        <v>13032.61897</v>
      </c>
      <c r="T21" s="850"/>
    </row>
    <row r="22" spans="2:20" s="181" customFormat="1" ht="20.100000000000001" customHeight="1">
      <c r="B22" s="273">
        <v>16</v>
      </c>
      <c r="C22" s="374" t="s">
        <v>614</v>
      </c>
      <c r="D22" s="923">
        <v>0</v>
      </c>
      <c r="E22" s="923">
        <v>0</v>
      </c>
      <c r="F22" s="923">
        <v>0</v>
      </c>
      <c r="G22" s="923">
        <v>0</v>
      </c>
      <c r="H22" s="923">
        <v>0</v>
      </c>
      <c r="I22" s="923">
        <v>0</v>
      </c>
      <c r="J22" s="923">
        <v>0</v>
      </c>
      <c r="K22" s="923">
        <v>0</v>
      </c>
      <c r="L22" s="923">
        <v>0</v>
      </c>
      <c r="M22" s="923">
        <v>30574.659469999999</v>
      </c>
      <c r="N22" s="923">
        <v>0</v>
      </c>
      <c r="O22" s="923">
        <v>0</v>
      </c>
      <c r="P22" s="923">
        <v>0</v>
      </c>
      <c r="Q22" s="923">
        <v>0</v>
      </c>
      <c r="R22" s="923">
        <v>0</v>
      </c>
      <c r="S22" s="923">
        <f t="shared" si="0"/>
        <v>30574.659469999999</v>
      </c>
      <c r="T22" s="923"/>
    </row>
    <row r="23" spans="2:20" s="93" customFormat="1" ht="20.100000000000001" customHeight="1" thickBot="1">
      <c r="B23" s="259">
        <v>17</v>
      </c>
      <c r="C23" s="309" t="s">
        <v>615</v>
      </c>
      <c r="D23" s="852">
        <v>25868215.638599999</v>
      </c>
      <c r="E23" s="852">
        <v>48890.329550000075</v>
      </c>
      <c r="F23" s="852">
        <v>11610.36233</v>
      </c>
      <c r="G23" s="852">
        <v>0.80007000000000006</v>
      </c>
      <c r="H23" s="852">
        <v>1402694.9131799999</v>
      </c>
      <c r="I23" s="852">
        <v>978712.15057000006</v>
      </c>
      <c r="J23" s="852">
        <v>870200.9109299999</v>
      </c>
      <c r="K23" s="852">
        <v>0</v>
      </c>
      <c r="L23" s="852">
        <v>5920686.4916899996</v>
      </c>
      <c r="M23" s="852">
        <v>5943811.6423900006</v>
      </c>
      <c r="N23" s="852">
        <v>915145.43570999999</v>
      </c>
      <c r="O23" s="852">
        <v>12112.60887</v>
      </c>
      <c r="P23" s="852">
        <v>0</v>
      </c>
      <c r="Q23" s="852">
        <v>0</v>
      </c>
      <c r="R23" s="852">
        <v>42387.516750000003</v>
      </c>
      <c r="S23" s="852">
        <v>42014468.800640002</v>
      </c>
      <c r="T23" s="852">
        <f>SUM(T7:T16)</f>
        <v>4349493.024045662</v>
      </c>
    </row>
    <row r="24" spans="2:20" s="6" customFormat="1" ht="12.75"/>
    <row r="25" spans="2:20" s="6" customFormat="1" ht="12.75"/>
    <row r="26" spans="2:20" s="6" customFormat="1" ht="12.75">
      <c r="D26" s="756"/>
      <c r="E26" s="756"/>
      <c r="F26" s="756"/>
      <c r="G26" s="756"/>
      <c r="H26" s="756"/>
      <c r="I26" s="756"/>
      <c r="J26" s="756"/>
      <c r="K26" s="756"/>
      <c r="L26" s="756"/>
      <c r="M26" s="756"/>
      <c r="N26" s="756"/>
      <c r="O26" s="756"/>
      <c r="P26" s="756"/>
      <c r="Q26" s="756"/>
      <c r="R26" s="756"/>
      <c r="S26" s="756"/>
    </row>
    <row r="27" spans="2:20" s="6" customFormat="1" ht="12.75"/>
    <row r="28" spans="2:20" s="6" customFormat="1" ht="12.75"/>
  </sheetData>
  <mergeCells count="4">
    <mergeCell ref="C4:C6"/>
    <mergeCell ref="D4:R4"/>
    <mergeCell ref="S4:S5"/>
    <mergeCell ref="T4:T5"/>
  </mergeCells>
  <hyperlinks>
    <hyperlink ref="U1" location="Índice!A1" display="Voltar ao Índice" xr:uid="{995F770E-05B6-4AEC-972F-95739DDBD8E7}"/>
  </hyperlinks>
  <pageMargins left="0.70866141732283472" right="0.70866141732283472" top="0.74803149606299213" bottom="0.74803149606299213" header="0.31496062992125984" footer="0.31496062992125984"/>
  <pageSetup paperSize="9" scale="94" orientation="landscape" r:id="rId1"/>
  <headerFooter>
    <oddHeader>&amp;CPT
Anexo 23</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2A1BF-809B-465A-911F-98824427E337}">
  <dimension ref="A1:AG140"/>
  <sheetViews>
    <sheetView showGridLines="0" zoomScale="90" zoomScaleNormal="90" workbookViewId="0">
      <selection activeCell="Q1" sqref="Q1"/>
    </sheetView>
  </sheetViews>
  <sheetFormatPr defaultColWidth="11.5703125" defaultRowHeight="14.25"/>
  <cols>
    <col min="1" max="1" width="4.7109375" style="859" customWidth="1"/>
    <col min="2" max="2" width="20.28515625" style="1" customWidth="1"/>
    <col min="3" max="3" width="18.7109375" style="2" bestFit="1" customWidth="1"/>
    <col min="4" max="4" width="14.28515625" style="1" bestFit="1" customWidth="1"/>
    <col min="5" max="5" width="13.5703125" style="1" customWidth="1"/>
    <col min="6" max="6" width="13.5703125" style="940" customWidth="1"/>
    <col min="7" max="10" width="13.5703125" style="1" customWidth="1"/>
    <col min="11" max="11" width="14.85546875" style="940" customWidth="1"/>
    <col min="12" max="14" width="13.5703125" style="1" customWidth="1"/>
    <col min="15" max="15" width="16.7109375" style="1" customWidth="1"/>
    <col min="16" max="16" width="4.7109375" style="5" customWidth="1"/>
    <col min="17" max="17" width="16.85546875" style="1" customWidth="1"/>
    <col min="18" max="18" width="22.5703125" style="1" customWidth="1"/>
    <col min="19" max="19" width="32.7109375" style="1" customWidth="1"/>
    <col min="20" max="16384" width="11.5703125" style="1"/>
  </cols>
  <sheetData>
    <row r="1" spans="1:33" ht="18.75">
      <c r="B1" s="3" t="s">
        <v>1112</v>
      </c>
      <c r="C1" s="5"/>
      <c r="D1" s="5"/>
      <c r="E1" s="5"/>
      <c r="F1" s="5"/>
      <c r="G1" s="5"/>
      <c r="H1" s="5"/>
      <c r="I1" s="5"/>
      <c r="J1" s="5"/>
      <c r="K1" s="5"/>
      <c r="L1" s="5"/>
      <c r="M1" s="5"/>
      <c r="N1" s="27"/>
      <c r="O1" s="5"/>
      <c r="P1" s="860"/>
      <c r="Q1" s="72" t="s">
        <v>903</v>
      </c>
    </row>
    <row r="2" spans="1:33">
      <c r="B2" s="102" t="s">
        <v>1033</v>
      </c>
      <c r="C2" s="5"/>
      <c r="D2" s="5"/>
      <c r="E2" s="5"/>
      <c r="F2" s="5"/>
      <c r="G2" s="5"/>
      <c r="H2" s="5"/>
      <c r="I2" s="5"/>
      <c r="J2" s="5"/>
      <c r="K2" s="5"/>
      <c r="L2" s="5"/>
      <c r="M2" s="5"/>
      <c r="N2" s="5"/>
      <c r="O2" s="5"/>
    </row>
    <row r="3" spans="1:33" ht="15">
      <c r="A3" s="92"/>
      <c r="B3" s="28"/>
      <c r="C3" s="5"/>
      <c r="D3" s="5"/>
      <c r="E3" s="5"/>
      <c r="F3" s="5"/>
      <c r="G3" s="5"/>
      <c r="H3" s="5"/>
      <c r="I3" s="5"/>
      <c r="J3" s="5"/>
      <c r="K3" s="5"/>
      <c r="L3" s="5"/>
      <c r="M3" s="5"/>
      <c r="N3" s="5"/>
      <c r="O3" s="5"/>
    </row>
    <row r="4" spans="1:33" s="104" customFormat="1" ht="89.25">
      <c r="A4" s="92"/>
      <c r="B4" s="1058" t="s">
        <v>629</v>
      </c>
      <c r="C4" s="355" t="s">
        <v>630</v>
      </c>
      <c r="D4" s="355" t="s">
        <v>529</v>
      </c>
      <c r="E4" s="355" t="s">
        <v>631</v>
      </c>
      <c r="F4" s="355" t="s">
        <v>632</v>
      </c>
      <c r="G4" s="355" t="s">
        <v>633</v>
      </c>
      <c r="H4" s="355" t="s">
        <v>634</v>
      </c>
      <c r="I4" s="355" t="s">
        <v>635</v>
      </c>
      <c r="J4" s="355" t="s">
        <v>636</v>
      </c>
      <c r="K4" s="355" t="s">
        <v>637</v>
      </c>
      <c r="L4" s="355" t="s">
        <v>638</v>
      </c>
      <c r="M4" s="355" t="s">
        <v>639</v>
      </c>
      <c r="N4" s="355" t="s">
        <v>640</v>
      </c>
      <c r="O4" s="355" t="s">
        <v>641</v>
      </c>
      <c r="P4" s="5"/>
    </row>
    <row r="5" spans="1:33" s="104" customFormat="1" ht="13.5" thickBot="1">
      <c r="A5" s="119"/>
      <c r="B5" s="1039"/>
      <c r="C5" s="348" t="s">
        <v>4</v>
      </c>
      <c r="D5" s="348" t="s">
        <v>5</v>
      </c>
      <c r="E5" s="348" t="s">
        <v>6</v>
      </c>
      <c r="F5" s="348" t="s">
        <v>41</v>
      </c>
      <c r="G5" s="348" t="s">
        <v>42</v>
      </c>
      <c r="H5" s="348" t="s">
        <v>97</v>
      </c>
      <c r="I5" s="348" t="s">
        <v>98</v>
      </c>
      <c r="J5" s="348" t="s">
        <v>99</v>
      </c>
      <c r="K5" s="348" t="s">
        <v>227</v>
      </c>
      <c r="L5" s="348" t="s">
        <v>228</v>
      </c>
      <c r="M5" s="348" t="s">
        <v>229</v>
      </c>
      <c r="N5" s="348" t="s">
        <v>230</v>
      </c>
      <c r="O5" s="348" t="s">
        <v>231</v>
      </c>
      <c r="P5" s="878"/>
    </row>
    <row r="6" spans="1:33" s="376" customFormat="1" ht="20.100000000000001" customHeight="1">
      <c r="A6" s="119"/>
      <c r="B6" s="1057" t="s">
        <v>1100</v>
      </c>
      <c r="C6" s="1057"/>
      <c r="D6" s="1057"/>
      <c r="E6" s="1057"/>
      <c r="F6" s="941"/>
      <c r="G6" s="379"/>
      <c r="H6" s="379"/>
      <c r="I6" s="379"/>
      <c r="J6" s="379"/>
      <c r="K6" s="941"/>
      <c r="L6" s="379"/>
      <c r="M6" s="379"/>
      <c r="N6" s="379"/>
      <c r="O6" s="379"/>
      <c r="P6" s="805"/>
      <c r="R6" s="76"/>
      <c r="S6" s="76"/>
      <c r="T6" s="76"/>
      <c r="U6" s="76"/>
      <c r="V6" s="76"/>
      <c r="W6" s="76"/>
      <c r="X6" s="76"/>
      <c r="Y6" s="76"/>
      <c r="Z6" s="76"/>
      <c r="AA6" s="76"/>
      <c r="AB6" s="76"/>
      <c r="AC6" s="76"/>
      <c r="AD6" s="76"/>
      <c r="AE6" s="76"/>
      <c r="AF6" s="76"/>
      <c r="AG6" s="76"/>
    </row>
    <row r="7" spans="1:33" s="377" customFormat="1" ht="20.100000000000001" customHeight="1">
      <c r="A7" s="119"/>
      <c r="B7" s="380"/>
      <c r="C7" s="381" t="s">
        <v>1101</v>
      </c>
      <c r="D7" s="382">
        <v>6.6023500000000004</v>
      </c>
      <c r="E7" s="382">
        <v>112045.74264</v>
      </c>
      <c r="F7" s="942">
        <v>1.2829999999999999</v>
      </c>
      <c r="G7" s="382">
        <v>143757.68022000001</v>
      </c>
      <c r="H7" s="383">
        <v>5.0000000000000001E-4</v>
      </c>
      <c r="I7" s="382">
        <v>6</v>
      </c>
      <c r="J7" s="383">
        <v>0.2979</v>
      </c>
      <c r="K7" s="942">
        <v>1.1599999999999999</v>
      </c>
      <c r="L7" s="382">
        <v>13207.438819999999</v>
      </c>
      <c r="M7" s="943">
        <f>+IFERROR(L7/G7,0)</f>
        <v>9.1872926717987899E-2</v>
      </c>
      <c r="N7" s="382">
        <v>22.21808</v>
      </c>
      <c r="O7" s="382">
        <v>-4.6628999999999996</v>
      </c>
      <c r="P7" s="805"/>
      <c r="R7" s="76"/>
      <c r="S7" s="76"/>
      <c r="T7" s="76"/>
      <c r="U7" s="76"/>
      <c r="V7" s="76"/>
      <c r="W7" s="76"/>
      <c r="X7" s="76"/>
      <c r="Y7" s="76"/>
      <c r="Z7" s="76"/>
      <c r="AA7" s="76"/>
      <c r="AB7" s="76"/>
      <c r="AC7" s="76"/>
      <c r="AD7" s="76"/>
      <c r="AE7" s="76"/>
      <c r="AF7" s="76"/>
      <c r="AG7" s="76"/>
    </row>
    <row r="8" spans="1:33" s="376" customFormat="1" ht="20.100000000000001" customHeight="1">
      <c r="A8" s="119"/>
      <c r="B8" s="384"/>
      <c r="C8" s="385" t="s">
        <v>1113</v>
      </c>
      <c r="D8" s="373">
        <v>0.50124999999999997</v>
      </c>
      <c r="E8" s="373">
        <v>107055.75393000001</v>
      </c>
      <c r="F8" s="944">
        <v>1.3194999999999999</v>
      </c>
      <c r="G8" s="373">
        <v>141263.26749999999</v>
      </c>
      <c r="H8" s="366">
        <v>5.0000000000000001E-4</v>
      </c>
      <c r="I8" s="373">
        <v>2</v>
      </c>
      <c r="J8" s="366">
        <v>0.29170000000000001</v>
      </c>
      <c r="K8" s="944">
        <v>1.0900000000000001</v>
      </c>
      <c r="L8" s="373">
        <v>11406.894490000001</v>
      </c>
      <c r="M8" s="945">
        <f t="shared" ref="M8:M24" si="0">+IFERROR(L8/G8,0)</f>
        <v>8.0749190443297661E-2</v>
      </c>
      <c r="N8" s="373">
        <v>20.607099999999999</v>
      </c>
      <c r="O8" s="373">
        <v>-4.6063900000000002</v>
      </c>
      <c r="P8" s="808"/>
      <c r="R8" s="76"/>
      <c r="S8" s="76"/>
      <c r="T8" s="76"/>
      <c r="U8" s="76"/>
      <c r="V8" s="76"/>
      <c r="W8" s="76"/>
      <c r="X8" s="76"/>
      <c r="Y8" s="76"/>
      <c r="Z8" s="76"/>
      <c r="AA8" s="76"/>
      <c r="AB8" s="76"/>
      <c r="AC8" s="76"/>
      <c r="AD8" s="76"/>
      <c r="AE8" s="76"/>
      <c r="AF8" s="76"/>
      <c r="AG8" s="76"/>
    </row>
    <row r="9" spans="1:33" s="376" customFormat="1" ht="20.100000000000001" customHeight="1">
      <c r="A9" s="119"/>
      <c r="B9" s="384"/>
      <c r="C9" s="385" t="s">
        <v>1114</v>
      </c>
      <c r="D9" s="373">
        <v>6.1011000000000006</v>
      </c>
      <c r="E9" s="373">
        <v>4989.9887099999996</v>
      </c>
      <c r="F9" s="944">
        <v>0.49869999999999998</v>
      </c>
      <c r="G9" s="373">
        <v>2494.4127200000003</v>
      </c>
      <c r="H9" s="366">
        <v>1E-3</v>
      </c>
      <c r="I9" s="373">
        <v>4</v>
      </c>
      <c r="J9" s="366">
        <v>0.64580000000000004</v>
      </c>
      <c r="K9" s="944">
        <v>4.92</v>
      </c>
      <c r="L9" s="373">
        <v>1800.5443300000002</v>
      </c>
      <c r="M9" s="945">
        <f t="shared" si="0"/>
        <v>0.72183096067598629</v>
      </c>
      <c r="N9" s="373">
        <v>1.6109800000000001</v>
      </c>
      <c r="O9" s="373">
        <v>-5.6509999999999998E-2</v>
      </c>
      <c r="P9" s="946"/>
      <c r="R9" s="76"/>
      <c r="S9" s="76"/>
      <c r="T9" s="76"/>
      <c r="U9" s="76"/>
      <c r="V9" s="76"/>
      <c r="W9" s="76"/>
      <c r="X9" s="76"/>
      <c r="Y9" s="76"/>
      <c r="Z9" s="76"/>
      <c r="AA9" s="76"/>
      <c r="AB9" s="76"/>
      <c r="AC9" s="76"/>
      <c r="AD9" s="76"/>
      <c r="AE9" s="76"/>
      <c r="AF9" s="76"/>
      <c r="AG9" s="76"/>
    </row>
    <row r="10" spans="1:33" s="377" customFormat="1" ht="20.100000000000001" customHeight="1">
      <c r="A10" s="119"/>
      <c r="B10" s="386"/>
      <c r="C10" s="387" t="s">
        <v>1102</v>
      </c>
      <c r="D10" s="388">
        <v>1204195.1977300001</v>
      </c>
      <c r="E10" s="388">
        <v>1478806.7165000001</v>
      </c>
      <c r="F10" s="947">
        <v>0.6401</v>
      </c>
      <c r="G10" s="388">
        <v>2150835.8984499997</v>
      </c>
      <c r="H10" s="389">
        <v>2E-3</v>
      </c>
      <c r="I10" s="388">
        <v>198</v>
      </c>
      <c r="J10" s="389">
        <v>0.29039999999999999</v>
      </c>
      <c r="K10" s="947">
        <v>1.53</v>
      </c>
      <c r="L10" s="388">
        <v>511718.25188</v>
      </c>
      <c r="M10" s="948">
        <f t="shared" si="0"/>
        <v>0.23791598989433357</v>
      </c>
      <c r="N10" s="388">
        <v>1249.3582900000001</v>
      </c>
      <c r="O10" s="388">
        <v>-573.84017000000006</v>
      </c>
      <c r="P10" s="946"/>
      <c r="R10" s="76"/>
      <c r="S10" s="76"/>
      <c r="T10" s="76"/>
      <c r="U10" s="76"/>
      <c r="V10" s="76"/>
      <c r="W10" s="76"/>
      <c r="X10" s="76"/>
      <c r="Y10" s="76"/>
      <c r="Z10" s="76"/>
      <c r="AA10" s="76"/>
      <c r="AB10" s="76"/>
      <c r="AC10" s="76"/>
      <c r="AD10" s="76"/>
      <c r="AE10" s="76"/>
      <c r="AF10" s="76"/>
      <c r="AG10" s="76"/>
    </row>
    <row r="11" spans="1:33" s="377" customFormat="1" ht="20.100000000000001" customHeight="1">
      <c r="A11" s="119"/>
      <c r="B11" s="386"/>
      <c r="C11" s="387" t="s">
        <v>1103</v>
      </c>
      <c r="D11" s="388">
        <v>201698.09099999999</v>
      </c>
      <c r="E11" s="388">
        <v>528673.52055999998</v>
      </c>
      <c r="F11" s="947">
        <v>0.66490000000000005</v>
      </c>
      <c r="G11" s="388">
        <v>553239.37046000001</v>
      </c>
      <c r="H11" s="389">
        <v>4.0000000000000001E-3</v>
      </c>
      <c r="I11" s="388">
        <v>227</v>
      </c>
      <c r="J11" s="389">
        <v>0.3604</v>
      </c>
      <c r="K11" s="947">
        <v>1.77</v>
      </c>
      <c r="L11" s="388">
        <v>253239.85078000001</v>
      </c>
      <c r="M11" s="948">
        <f t="shared" si="0"/>
        <v>0.45774011088444327</v>
      </c>
      <c r="N11" s="388">
        <v>797.55226000000005</v>
      </c>
      <c r="O11" s="388">
        <v>-445.71953999999999</v>
      </c>
      <c r="P11" s="946"/>
      <c r="R11" s="76"/>
      <c r="S11" s="76"/>
      <c r="T11" s="76"/>
      <c r="U11" s="76"/>
      <c r="V11" s="76"/>
      <c r="W11" s="76"/>
      <c r="X11" s="76"/>
      <c r="Y11" s="76"/>
      <c r="Z11" s="76"/>
      <c r="AA11" s="76"/>
      <c r="AB11" s="76"/>
      <c r="AC11" s="76"/>
      <c r="AD11" s="76"/>
      <c r="AE11" s="76"/>
      <c r="AF11" s="76"/>
      <c r="AG11" s="76"/>
    </row>
    <row r="12" spans="1:33" s="377" customFormat="1" ht="20.100000000000001" customHeight="1">
      <c r="A12" s="119"/>
      <c r="B12" s="386"/>
      <c r="C12" s="387" t="s">
        <v>1104</v>
      </c>
      <c r="D12" s="388">
        <v>759157.74278999993</v>
      </c>
      <c r="E12" s="388">
        <v>566728.25358999998</v>
      </c>
      <c r="F12" s="947">
        <v>0.61739999999999995</v>
      </c>
      <c r="G12" s="388">
        <v>1109049.2006400002</v>
      </c>
      <c r="H12" s="389">
        <v>7.0000000000000001E-3</v>
      </c>
      <c r="I12" s="388">
        <v>207</v>
      </c>
      <c r="J12" s="389">
        <v>0.32590000000000002</v>
      </c>
      <c r="K12" s="947">
        <v>2.84</v>
      </c>
      <c r="L12" s="388">
        <v>706673.09003999992</v>
      </c>
      <c r="M12" s="948">
        <f t="shared" si="0"/>
        <v>0.63718822359927707</v>
      </c>
      <c r="N12" s="388">
        <v>2529.9529199999997</v>
      </c>
      <c r="O12" s="388">
        <v>-1324.2762399999999</v>
      </c>
      <c r="P12" s="946"/>
      <c r="R12" s="76"/>
      <c r="S12" s="76"/>
      <c r="T12" s="76"/>
      <c r="U12" s="76"/>
      <c r="V12" s="76"/>
      <c r="W12" s="76"/>
      <c r="X12" s="76"/>
      <c r="Y12" s="76"/>
      <c r="Z12" s="76"/>
      <c r="AA12" s="76"/>
      <c r="AB12" s="76"/>
      <c r="AC12" s="76"/>
      <c r="AD12" s="76"/>
      <c r="AE12" s="76"/>
      <c r="AF12" s="76"/>
      <c r="AG12" s="76"/>
    </row>
    <row r="13" spans="1:33" s="377" customFormat="1" ht="20.100000000000001" customHeight="1">
      <c r="A13" s="119"/>
      <c r="B13" s="386"/>
      <c r="C13" s="387" t="s">
        <v>1105</v>
      </c>
      <c r="D13" s="388">
        <v>587288.90147000004</v>
      </c>
      <c r="E13" s="388">
        <v>681973.88988999999</v>
      </c>
      <c r="F13" s="947">
        <v>0.59609999999999996</v>
      </c>
      <c r="G13" s="388">
        <v>993833.30269000004</v>
      </c>
      <c r="H13" s="389">
        <v>1.77E-2</v>
      </c>
      <c r="I13" s="388">
        <v>505</v>
      </c>
      <c r="J13" s="389">
        <v>0.3695</v>
      </c>
      <c r="K13" s="947">
        <v>2.0499999999999998</v>
      </c>
      <c r="L13" s="388">
        <v>894860.14827000001</v>
      </c>
      <c r="M13" s="948">
        <f t="shared" si="0"/>
        <v>0.90041272097432212</v>
      </c>
      <c r="N13" s="388">
        <v>6458.0379000000003</v>
      </c>
      <c r="O13" s="388">
        <v>-4068.6003599999999</v>
      </c>
      <c r="P13" s="946"/>
      <c r="R13" s="76"/>
      <c r="S13" s="76"/>
      <c r="T13" s="76"/>
      <c r="U13" s="76"/>
      <c r="V13" s="76"/>
      <c r="W13" s="76"/>
      <c r="X13" s="76"/>
      <c r="Y13" s="76"/>
      <c r="Z13" s="76"/>
      <c r="AA13" s="76"/>
      <c r="AB13" s="76"/>
      <c r="AC13" s="76"/>
      <c r="AD13" s="76"/>
      <c r="AE13" s="76"/>
      <c r="AF13" s="76"/>
      <c r="AG13" s="76"/>
    </row>
    <row r="14" spans="1:33" s="376" customFormat="1" ht="20.100000000000001" customHeight="1">
      <c r="A14" s="119"/>
      <c r="B14" s="384"/>
      <c r="C14" s="385" t="s">
        <v>1115</v>
      </c>
      <c r="D14" s="373">
        <v>268052.73940000002</v>
      </c>
      <c r="E14" s="373">
        <v>452680.69231999997</v>
      </c>
      <c r="F14" s="944">
        <v>0.57989999999999997</v>
      </c>
      <c r="G14" s="373">
        <v>530570.01873000001</v>
      </c>
      <c r="H14" s="366">
        <v>1.2999999999999999E-2</v>
      </c>
      <c r="I14" s="373">
        <v>279</v>
      </c>
      <c r="J14" s="366">
        <v>0.3745</v>
      </c>
      <c r="K14" s="944">
        <v>2.39</v>
      </c>
      <c r="L14" s="373">
        <v>462163.78619999997</v>
      </c>
      <c r="M14" s="945">
        <f t="shared" si="0"/>
        <v>0.8710703015339224</v>
      </c>
      <c r="N14" s="373">
        <v>2583.40029</v>
      </c>
      <c r="O14" s="373">
        <v>-1334.7317</v>
      </c>
      <c r="P14" s="5"/>
      <c r="R14" s="76"/>
      <c r="S14" s="76"/>
      <c r="T14" s="76"/>
      <c r="U14" s="76"/>
      <c r="V14" s="76"/>
      <c r="W14" s="76"/>
      <c r="X14" s="76"/>
      <c r="Y14" s="76"/>
      <c r="Z14" s="76"/>
      <c r="AA14" s="76"/>
      <c r="AB14" s="76"/>
      <c r="AC14" s="76"/>
      <c r="AD14" s="76"/>
      <c r="AE14" s="76"/>
      <c r="AF14" s="76"/>
      <c r="AG14" s="76"/>
    </row>
    <row r="15" spans="1:33" s="376" customFormat="1" ht="20.100000000000001" customHeight="1">
      <c r="A15" s="119"/>
      <c r="B15" s="384"/>
      <c r="C15" s="385" t="s">
        <v>1116</v>
      </c>
      <c r="D15" s="373">
        <v>319236.16207000002</v>
      </c>
      <c r="E15" s="373">
        <v>229293.19758000001</v>
      </c>
      <c r="F15" s="944">
        <v>0.62809999999999999</v>
      </c>
      <c r="G15" s="373">
        <v>463263.28395999997</v>
      </c>
      <c r="H15" s="366">
        <v>2.3E-2</v>
      </c>
      <c r="I15" s="373">
        <v>226</v>
      </c>
      <c r="J15" s="366">
        <v>0.36359999999999998</v>
      </c>
      <c r="K15" s="944">
        <v>1.66</v>
      </c>
      <c r="L15" s="373">
        <v>432696.36206999997</v>
      </c>
      <c r="M15" s="945">
        <f t="shared" si="0"/>
        <v>0.93401825063986876</v>
      </c>
      <c r="N15" s="373">
        <v>3874.6376099999998</v>
      </c>
      <c r="O15" s="373">
        <v>-2733.8686600000001</v>
      </c>
      <c r="P15" s="5"/>
      <c r="R15" s="76"/>
      <c r="S15" s="76"/>
      <c r="T15" s="76"/>
      <c r="U15" s="76"/>
      <c r="V15" s="76"/>
      <c r="W15" s="76"/>
      <c r="X15" s="76"/>
      <c r="Y15" s="76"/>
      <c r="Z15" s="76"/>
      <c r="AA15" s="76"/>
      <c r="AB15" s="76"/>
      <c r="AC15" s="76"/>
      <c r="AD15" s="76"/>
      <c r="AE15" s="76"/>
      <c r="AF15" s="76"/>
      <c r="AG15" s="76"/>
    </row>
    <row r="16" spans="1:33" s="377" customFormat="1" ht="20.100000000000001" customHeight="1">
      <c r="A16" s="119"/>
      <c r="B16" s="386"/>
      <c r="C16" s="387" t="s">
        <v>1106</v>
      </c>
      <c r="D16" s="388">
        <v>1062975.7353999999</v>
      </c>
      <c r="E16" s="388">
        <v>776946.44309000007</v>
      </c>
      <c r="F16" s="947">
        <v>0.55579999999999996</v>
      </c>
      <c r="G16" s="388">
        <v>1494804.99654</v>
      </c>
      <c r="H16" s="389">
        <v>4.5199999999999997E-2</v>
      </c>
      <c r="I16" s="388">
        <v>566</v>
      </c>
      <c r="J16" s="389">
        <v>0.36209999999999998</v>
      </c>
      <c r="K16" s="947">
        <v>2.23</v>
      </c>
      <c r="L16" s="388">
        <v>1799004.1411400002</v>
      </c>
      <c r="M16" s="948">
        <f t="shared" si="0"/>
        <v>1.2035042331970558</v>
      </c>
      <c r="N16" s="388">
        <v>24713.185679999999</v>
      </c>
      <c r="O16" s="388">
        <v>-22800.894270000001</v>
      </c>
      <c r="P16" s="5"/>
      <c r="R16" s="76"/>
      <c r="S16" s="76"/>
      <c r="T16" s="76"/>
      <c r="U16" s="76"/>
      <c r="V16" s="76"/>
      <c r="W16" s="76"/>
      <c r="X16" s="76"/>
      <c r="Y16" s="76"/>
      <c r="Z16" s="76"/>
      <c r="AA16" s="76"/>
      <c r="AB16" s="76"/>
      <c r="AC16" s="76"/>
      <c r="AD16" s="76"/>
      <c r="AE16" s="76"/>
      <c r="AF16" s="76"/>
      <c r="AG16" s="76"/>
    </row>
    <row r="17" spans="1:33" s="376" customFormat="1" ht="20.100000000000001" customHeight="1">
      <c r="A17" s="119"/>
      <c r="B17" s="384"/>
      <c r="C17" s="385" t="s">
        <v>1117</v>
      </c>
      <c r="D17" s="373">
        <v>732715.21866000001</v>
      </c>
      <c r="E17" s="373">
        <v>540839.25935000007</v>
      </c>
      <c r="F17" s="944">
        <v>0.61299999999999999</v>
      </c>
      <c r="G17" s="373">
        <v>1064275.17114</v>
      </c>
      <c r="H17" s="366">
        <v>3.6999999999999998E-2</v>
      </c>
      <c r="I17" s="373">
        <v>277</v>
      </c>
      <c r="J17" s="366">
        <v>0.35410000000000003</v>
      </c>
      <c r="K17" s="944">
        <v>2.2799999999999998</v>
      </c>
      <c r="L17" s="373">
        <v>1182656.68435</v>
      </c>
      <c r="M17" s="945">
        <f t="shared" si="0"/>
        <v>1.1112320539087608</v>
      </c>
      <c r="N17" s="373">
        <v>13945.690269999999</v>
      </c>
      <c r="O17" s="373">
        <v>-11603.694150000001</v>
      </c>
      <c r="P17" s="5"/>
      <c r="R17" s="76"/>
      <c r="S17" s="76"/>
      <c r="T17" s="76"/>
      <c r="U17" s="76"/>
      <c r="V17" s="76"/>
      <c r="W17" s="76"/>
      <c r="X17" s="76"/>
      <c r="Y17" s="76"/>
      <c r="Z17" s="76"/>
      <c r="AA17" s="76"/>
      <c r="AB17" s="76"/>
      <c r="AC17" s="76"/>
      <c r="AD17" s="76"/>
      <c r="AE17" s="76"/>
      <c r="AF17" s="76"/>
      <c r="AG17" s="76"/>
    </row>
    <row r="18" spans="1:33" s="376" customFormat="1" ht="20.100000000000001" customHeight="1">
      <c r="A18" s="868"/>
      <c r="B18" s="384"/>
      <c r="C18" s="385" t="s">
        <v>1118</v>
      </c>
      <c r="D18" s="373">
        <v>330260.51673999999</v>
      </c>
      <c r="E18" s="373">
        <v>236107.18372999999</v>
      </c>
      <c r="F18" s="944">
        <v>0.42470000000000002</v>
      </c>
      <c r="G18" s="373">
        <v>430529.82539999997</v>
      </c>
      <c r="H18" s="366">
        <v>6.5600000000000006E-2</v>
      </c>
      <c r="I18" s="373">
        <v>289</v>
      </c>
      <c r="J18" s="366">
        <v>0.38169999999999998</v>
      </c>
      <c r="K18" s="944">
        <v>2.13</v>
      </c>
      <c r="L18" s="373">
        <v>616347.45678999997</v>
      </c>
      <c r="M18" s="945">
        <f t="shared" si="0"/>
        <v>1.4316022269011424</v>
      </c>
      <c r="N18" s="373">
        <v>10767.4954</v>
      </c>
      <c r="O18" s="373">
        <v>-11197.20012</v>
      </c>
      <c r="P18" s="5"/>
      <c r="R18" s="76"/>
      <c r="S18" s="76"/>
      <c r="T18" s="76"/>
      <c r="U18" s="76"/>
      <c r="V18" s="76"/>
      <c r="W18" s="76"/>
      <c r="X18" s="76"/>
      <c r="Y18" s="76"/>
      <c r="Z18" s="76"/>
      <c r="AA18" s="76"/>
      <c r="AB18" s="76"/>
      <c r="AC18" s="76"/>
      <c r="AD18" s="76"/>
      <c r="AE18" s="76"/>
      <c r="AF18" s="76"/>
      <c r="AG18" s="76"/>
    </row>
    <row r="19" spans="1:33" s="377" customFormat="1" ht="20.100000000000001" customHeight="1">
      <c r="A19" s="868"/>
      <c r="B19" s="386"/>
      <c r="C19" s="387" t="s">
        <v>1107</v>
      </c>
      <c r="D19" s="388">
        <v>381388.76684</v>
      </c>
      <c r="E19" s="388">
        <v>145185.03994999998</v>
      </c>
      <c r="F19" s="947">
        <v>0.49519999999999997</v>
      </c>
      <c r="G19" s="388">
        <v>453282.18306999997</v>
      </c>
      <c r="H19" s="389">
        <v>0.1167</v>
      </c>
      <c r="I19" s="388">
        <v>244</v>
      </c>
      <c r="J19" s="389">
        <v>0.34889999999999999</v>
      </c>
      <c r="K19" s="947">
        <v>4.07</v>
      </c>
      <c r="L19" s="388">
        <v>818008.60513000004</v>
      </c>
      <c r="M19" s="948">
        <f t="shared" si="0"/>
        <v>1.8046343661464312</v>
      </c>
      <c r="N19" s="388">
        <v>18513.254350000003</v>
      </c>
      <c r="O19" s="388">
        <v>-17827.47899</v>
      </c>
      <c r="P19" s="5"/>
      <c r="R19" s="76"/>
      <c r="S19" s="76"/>
      <c r="T19" s="76"/>
      <c r="U19" s="76"/>
      <c r="V19" s="76"/>
      <c r="W19" s="76"/>
      <c r="X19" s="76"/>
      <c r="Y19" s="76"/>
      <c r="Z19" s="76"/>
      <c r="AA19" s="76"/>
      <c r="AB19" s="76"/>
      <c r="AC19" s="76"/>
      <c r="AD19" s="76"/>
      <c r="AE19" s="76"/>
      <c r="AF19" s="76"/>
      <c r="AG19" s="76"/>
    </row>
    <row r="20" spans="1:33" s="376" customFormat="1" ht="20.100000000000001" customHeight="1">
      <c r="A20" s="868"/>
      <c r="B20" s="384"/>
      <c r="C20" s="385" t="s">
        <v>1119</v>
      </c>
      <c r="D20" s="373">
        <v>380547.63699999999</v>
      </c>
      <c r="E20" s="373">
        <v>140894.87381999998</v>
      </c>
      <c r="F20" s="944">
        <v>0.50319999999999998</v>
      </c>
      <c r="G20" s="373">
        <v>451448.33870999998</v>
      </c>
      <c r="H20" s="366">
        <v>0.115</v>
      </c>
      <c r="I20" s="373">
        <v>230</v>
      </c>
      <c r="J20" s="366">
        <v>0.34849999999999998</v>
      </c>
      <c r="K20" s="944">
        <v>4.08</v>
      </c>
      <c r="L20" s="373">
        <v>814039.13723999995</v>
      </c>
      <c r="M20" s="945">
        <f t="shared" si="0"/>
        <v>1.8031722955634131</v>
      </c>
      <c r="N20" s="373">
        <v>18093.04768</v>
      </c>
      <c r="O20" s="373">
        <v>-17671.23171</v>
      </c>
      <c r="P20" s="5"/>
      <c r="R20" s="76"/>
      <c r="S20" s="76"/>
      <c r="T20" s="76"/>
      <c r="U20" s="76"/>
      <c r="V20" s="76"/>
      <c r="W20" s="76"/>
      <c r="X20" s="76"/>
      <c r="Y20" s="76"/>
      <c r="Z20" s="76"/>
      <c r="AA20" s="76"/>
      <c r="AB20" s="76"/>
      <c r="AC20" s="76"/>
      <c r="AD20" s="76"/>
      <c r="AE20" s="76"/>
      <c r="AF20" s="76"/>
      <c r="AG20" s="76"/>
    </row>
    <row r="21" spans="1:33" s="376" customFormat="1" ht="20.100000000000001" customHeight="1">
      <c r="A21" s="859"/>
      <c r="B21" s="384"/>
      <c r="C21" s="385" t="s">
        <v>1120</v>
      </c>
      <c r="D21" s="373">
        <v>0</v>
      </c>
      <c r="E21" s="373">
        <v>0</v>
      </c>
      <c r="F21" s="944">
        <v>0</v>
      </c>
      <c r="G21" s="373">
        <v>0</v>
      </c>
      <c r="H21" s="366">
        <v>0</v>
      </c>
      <c r="I21" s="373">
        <v>0</v>
      </c>
      <c r="J21" s="366">
        <v>0</v>
      </c>
      <c r="K21" s="944">
        <v>0</v>
      </c>
      <c r="L21" s="373">
        <v>0</v>
      </c>
      <c r="M21" s="945">
        <f t="shared" si="0"/>
        <v>0</v>
      </c>
      <c r="N21" s="373">
        <v>0</v>
      </c>
      <c r="O21" s="373">
        <v>0</v>
      </c>
      <c r="P21" s="5"/>
      <c r="R21" s="76"/>
      <c r="S21" s="76"/>
      <c r="T21" s="76"/>
      <c r="U21" s="76"/>
      <c r="V21" s="76"/>
      <c r="W21" s="76"/>
      <c r="X21" s="76"/>
      <c r="Y21" s="76"/>
      <c r="Z21" s="76"/>
      <c r="AA21" s="76"/>
      <c r="AB21" s="76"/>
      <c r="AC21" s="76"/>
      <c r="AD21" s="76"/>
      <c r="AE21" s="76"/>
      <c r="AF21" s="76"/>
      <c r="AG21" s="76"/>
    </row>
    <row r="22" spans="1:33" s="376" customFormat="1" ht="20.100000000000001" customHeight="1">
      <c r="A22" s="859"/>
      <c r="B22" s="384"/>
      <c r="C22" s="385" t="s">
        <v>1121</v>
      </c>
      <c r="D22" s="373">
        <v>841.12983999999994</v>
      </c>
      <c r="E22" s="373">
        <v>4290.1661299999996</v>
      </c>
      <c r="F22" s="944">
        <v>0.23139999999999999</v>
      </c>
      <c r="G22" s="373">
        <v>1833.8443600000001</v>
      </c>
      <c r="H22" s="366">
        <v>0.53359999999999996</v>
      </c>
      <c r="I22" s="373">
        <v>14</v>
      </c>
      <c r="J22" s="366">
        <v>0.44309999999999999</v>
      </c>
      <c r="K22" s="944">
        <v>1.61</v>
      </c>
      <c r="L22" s="373">
        <v>3969.4678900000004</v>
      </c>
      <c r="M22" s="945">
        <f t="shared" si="0"/>
        <v>2.1645609499816003</v>
      </c>
      <c r="N22" s="373">
        <v>420.20666999999997</v>
      </c>
      <c r="O22" s="373">
        <v>-156.24727999999999</v>
      </c>
      <c r="P22" s="5"/>
      <c r="R22" s="76"/>
      <c r="S22" s="76"/>
      <c r="T22" s="76"/>
      <c r="U22" s="76"/>
      <c r="V22" s="76"/>
      <c r="W22" s="76"/>
      <c r="X22" s="76"/>
      <c r="Y22" s="76"/>
      <c r="Z22" s="76"/>
      <c r="AA22" s="76"/>
      <c r="AB22" s="76"/>
      <c r="AC22" s="76"/>
      <c r="AD22" s="76"/>
      <c r="AE22" s="76"/>
      <c r="AF22" s="76"/>
      <c r="AG22" s="76"/>
    </row>
    <row r="23" spans="1:33" s="377" customFormat="1" ht="20.100000000000001" customHeight="1">
      <c r="A23" s="859"/>
      <c r="B23" s="390"/>
      <c r="C23" s="391" t="s">
        <v>1108</v>
      </c>
      <c r="D23" s="392">
        <v>385938.24236000003</v>
      </c>
      <c r="E23" s="392">
        <v>98846.989319999993</v>
      </c>
      <c r="F23" s="949">
        <v>0.28399999999999997</v>
      </c>
      <c r="G23" s="392">
        <v>414014.77387000003</v>
      </c>
      <c r="H23" s="393">
        <v>1</v>
      </c>
      <c r="I23" s="392">
        <v>71</v>
      </c>
      <c r="J23" s="393">
        <v>0.61229999999999996</v>
      </c>
      <c r="K23" s="949">
        <v>3.99</v>
      </c>
      <c r="L23" s="392">
        <v>297226.82141000003</v>
      </c>
      <c r="M23" s="950">
        <f t="shared" si="0"/>
        <v>0.71791356291872033</v>
      </c>
      <c r="N23" s="392">
        <v>305749.82101000001</v>
      </c>
      <c r="O23" s="392">
        <v>-311808.54200000002</v>
      </c>
      <c r="P23" s="5"/>
      <c r="R23" s="76"/>
      <c r="S23" s="76"/>
      <c r="T23" s="76"/>
      <c r="U23" s="76"/>
      <c r="V23" s="76"/>
      <c r="W23" s="76"/>
      <c r="X23" s="76"/>
      <c r="Y23" s="76"/>
      <c r="Z23" s="76"/>
      <c r="AA23" s="76"/>
      <c r="AB23" s="76"/>
      <c r="AC23" s="76"/>
      <c r="AD23" s="76"/>
      <c r="AE23" s="76"/>
      <c r="AF23" s="76"/>
      <c r="AG23" s="76"/>
    </row>
    <row r="24" spans="1:33" s="376" customFormat="1" ht="20.100000000000001" customHeight="1" thickBot="1">
      <c r="A24" s="859"/>
      <c r="B24" s="1059" t="s">
        <v>1109</v>
      </c>
      <c r="C24" s="1059"/>
      <c r="D24" s="394">
        <f>+D7+D10+D11+D12+D13+D16+D19+D23</f>
        <v>4582649.2799399998</v>
      </c>
      <c r="E24" s="394">
        <f>+E7+E10+E11+E12+E13+E16+E19+E23</f>
        <v>4389206.5955400001</v>
      </c>
      <c r="F24" s="951">
        <f>+((E7*F7)+(E10*F10)+(E11*F11)+(E12*F12)+(E13*F13)+(E16*F16)+(E19*F19)+(E23*F23))/E24</f>
        <v>0.62199659569058685</v>
      </c>
      <c r="G24" s="394">
        <f>+G7+G10+G11+G12+G13+G16+G19+G23</f>
        <v>7312817.40594</v>
      </c>
      <c r="H24" s="952">
        <f>+((G7*H7)+(G10*H10)+(G11*H11)+(G12*H12)+(G13*H13)+(G16*H16)+(G19*H19)+(G23*H23))/G24</f>
        <v>7.7455604456735619E-2</v>
      </c>
      <c r="I24" s="394">
        <f>+I7+I10+I11+I12+I13+I16+I19+I23</f>
        <v>2024</v>
      </c>
      <c r="J24" s="952">
        <f>+((G7*J7)+(G10*J10)+(G11*J11)+(G12*J12)+(G13*J13)+(G16*J16)+(G19*J19)+(G23*J23))/G24</f>
        <v>0.34848353436045026</v>
      </c>
      <c r="K24" s="951">
        <f>+((G7*K7)+(G10*K10)+(G11*K11)+(G12*K12)+(G13*K13)+(G16*K16)+(G19*K19)+(G23*K23))/G24</f>
        <v>2.2500250151856998</v>
      </c>
      <c r="L24" s="394">
        <f>+L7+L10+L11+L12+L13+L16+L19+L23</f>
        <v>5293938.3474700004</v>
      </c>
      <c r="M24" s="395">
        <f t="shared" si="0"/>
        <v>0.72392595816352256</v>
      </c>
      <c r="N24" s="394">
        <f>+N7+N10+N11+N12+N13+N16+N19+N23</f>
        <v>360033.38049000001</v>
      </c>
      <c r="O24" s="394">
        <f>+O7+O10+O11+O12+O13+O16+O19+O23</f>
        <v>-358854.01446999999</v>
      </c>
      <c r="P24" s="5"/>
      <c r="R24" s="76"/>
      <c r="S24" s="76"/>
      <c r="T24" s="76"/>
      <c r="U24" s="76"/>
      <c r="V24" s="76"/>
      <c r="W24" s="76"/>
      <c r="X24" s="76"/>
      <c r="Y24" s="76"/>
      <c r="Z24" s="76"/>
      <c r="AA24" s="76"/>
      <c r="AB24" s="76"/>
      <c r="AC24" s="76"/>
      <c r="AD24" s="76"/>
      <c r="AE24" s="76"/>
      <c r="AF24" s="76"/>
      <c r="AG24" s="76"/>
    </row>
    <row r="25" spans="1:33" s="376" customFormat="1" ht="20.100000000000001" customHeight="1">
      <c r="A25" s="859"/>
      <c r="B25" s="1057" t="s">
        <v>1122</v>
      </c>
      <c r="C25" s="1057"/>
      <c r="D25" s="1057"/>
      <c r="E25" s="1057"/>
      <c r="F25" s="941"/>
      <c r="G25" s="379"/>
      <c r="H25" s="379"/>
      <c r="I25" s="379"/>
      <c r="J25" s="379"/>
      <c r="K25" s="941"/>
      <c r="L25" s="379"/>
      <c r="M25" s="379"/>
      <c r="N25" s="379"/>
      <c r="O25" s="379"/>
      <c r="P25" s="5"/>
      <c r="R25" s="76"/>
      <c r="S25" s="76"/>
      <c r="T25" s="76"/>
      <c r="U25" s="76"/>
      <c r="V25" s="76"/>
      <c r="W25" s="76"/>
      <c r="X25" s="76"/>
      <c r="Y25" s="76"/>
      <c r="Z25" s="76"/>
      <c r="AA25" s="76"/>
      <c r="AB25" s="76"/>
      <c r="AC25" s="76"/>
      <c r="AD25" s="76"/>
      <c r="AE25" s="76"/>
      <c r="AF25" s="76"/>
      <c r="AG25" s="76"/>
    </row>
    <row r="26" spans="1:33" s="376" customFormat="1" ht="20.100000000000001" customHeight="1">
      <c r="A26" s="859"/>
      <c r="B26" s="380"/>
      <c r="C26" s="381" t="s">
        <v>1101</v>
      </c>
      <c r="D26" s="382">
        <v>6457.27927</v>
      </c>
      <c r="E26" s="382">
        <v>3327.1904300000001</v>
      </c>
      <c r="F26" s="942">
        <v>0.85770000000000002</v>
      </c>
      <c r="G26" s="382">
        <v>9310.9050200000001</v>
      </c>
      <c r="H26" s="383">
        <v>1E-3</v>
      </c>
      <c r="I26" s="382">
        <v>86</v>
      </c>
      <c r="J26" s="383">
        <v>0.42780000000000001</v>
      </c>
      <c r="K26" s="942">
        <v>2.65</v>
      </c>
      <c r="L26" s="382">
        <v>1646.1854499999999</v>
      </c>
      <c r="M26" s="943">
        <f t="shared" ref="M26:M43" si="1">+IFERROR(L26/G26,0)</f>
        <v>0.17680187333712055</v>
      </c>
      <c r="N26" s="382">
        <v>3.8665100000000003</v>
      </c>
      <c r="O26" s="382">
        <v>-7.7640500000000001</v>
      </c>
      <c r="P26" s="5"/>
      <c r="R26" s="76"/>
      <c r="S26" s="76"/>
      <c r="T26" s="76"/>
      <c r="U26" s="76"/>
      <c r="V26" s="76"/>
      <c r="W26" s="76"/>
      <c r="X26" s="76"/>
      <c r="Y26" s="76"/>
      <c r="Z26" s="76"/>
      <c r="AA26" s="76"/>
      <c r="AB26" s="76"/>
      <c r="AC26" s="76"/>
      <c r="AD26" s="76"/>
      <c r="AE26" s="76"/>
      <c r="AF26" s="76"/>
      <c r="AG26" s="76"/>
    </row>
    <row r="27" spans="1:33" s="376" customFormat="1" ht="20.100000000000001" customHeight="1">
      <c r="A27" s="859"/>
      <c r="B27" s="384"/>
      <c r="C27" s="385" t="s">
        <v>1113</v>
      </c>
      <c r="D27" s="373">
        <v>222.14198000000002</v>
      </c>
      <c r="E27" s="373">
        <v>172</v>
      </c>
      <c r="F27" s="944">
        <v>1.3747</v>
      </c>
      <c r="G27" s="373">
        <v>458.58977000000004</v>
      </c>
      <c r="H27" s="366">
        <v>5.0000000000000001E-4</v>
      </c>
      <c r="I27" s="373">
        <v>2</v>
      </c>
      <c r="J27" s="366">
        <v>0.51019999999999999</v>
      </c>
      <c r="K27" s="944">
        <v>1</v>
      </c>
      <c r="L27" s="373">
        <v>36.906220000000005</v>
      </c>
      <c r="M27" s="945">
        <f t="shared" si="1"/>
        <v>8.0477634727874545E-2</v>
      </c>
      <c r="N27" s="373">
        <v>0.11699</v>
      </c>
      <c r="O27" s="373">
        <v>-0.42363000000000001</v>
      </c>
      <c r="P27" s="5"/>
      <c r="R27" s="76"/>
      <c r="S27" s="76"/>
      <c r="T27" s="76"/>
      <c r="U27" s="76"/>
      <c r="V27" s="76"/>
      <c r="W27" s="76"/>
      <c r="X27" s="76"/>
      <c r="Y27" s="76"/>
      <c r="Z27" s="76"/>
      <c r="AA27" s="76"/>
      <c r="AB27" s="76"/>
      <c r="AC27" s="76"/>
      <c r="AD27" s="76"/>
      <c r="AE27" s="76"/>
      <c r="AF27" s="76"/>
      <c r="AG27" s="76"/>
    </row>
    <row r="28" spans="1:33" s="376" customFormat="1" ht="20.100000000000001" customHeight="1">
      <c r="A28" s="859"/>
      <c r="B28" s="384"/>
      <c r="C28" s="385" t="s">
        <v>1114</v>
      </c>
      <c r="D28" s="373">
        <v>6235.1372899999997</v>
      </c>
      <c r="E28" s="373">
        <v>3155.1904300000001</v>
      </c>
      <c r="F28" s="944">
        <v>0.82950000000000002</v>
      </c>
      <c r="G28" s="373">
        <v>8852.3152599999994</v>
      </c>
      <c r="H28" s="366">
        <v>1E-3</v>
      </c>
      <c r="I28" s="373">
        <v>84</v>
      </c>
      <c r="J28" s="366">
        <v>0.42359999999999998</v>
      </c>
      <c r="K28" s="944">
        <v>2.74</v>
      </c>
      <c r="L28" s="373">
        <v>1609.2792299999999</v>
      </c>
      <c r="M28" s="945">
        <f t="shared" si="1"/>
        <v>0.18179190220118754</v>
      </c>
      <c r="N28" s="373">
        <v>3.74953</v>
      </c>
      <c r="O28" s="373">
        <v>-7.3404199999999999</v>
      </c>
      <c r="P28" s="5"/>
      <c r="R28" s="76"/>
      <c r="S28" s="76"/>
      <c r="T28" s="76"/>
      <c r="U28" s="76"/>
      <c r="V28" s="76"/>
      <c r="W28" s="76"/>
      <c r="X28" s="76"/>
      <c r="Y28" s="76"/>
      <c r="Z28" s="76"/>
      <c r="AA28" s="76"/>
      <c r="AB28" s="76"/>
      <c r="AC28" s="76"/>
      <c r="AD28" s="76"/>
      <c r="AE28" s="76"/>
      <c r="AF28" s="76"/>
      <c r="AG28" s="76"/>
    </row>
    <row r="29" spans="1:33" s="376" customFormat="1" ht="20.100000000000001" customHeight="1">
      <c r="A29" s="859"/>
      <c r="B29" s="386"/>
      <c r="C29" s="387" t="s">
        <v>1102</v>
      </c>
      <c r="D29" s="388">
        <v>40824.079490000004</v>
      </c>
      <c r="E29" s="388">
        <v>99888.700670000006</v>
      </c>
      <c r="F29" s="947">
        <v>0.80869999999999997</v>
      </c>
      <c r="G29" s="388">
        <v>121606.12403000001</v>
      </c>
      <c r="H29" s="389">
        <v>2E-3</v>
      </c>
      <c r="I29" s="388">
        <v>556</v>
      </c>
      <c r="J29" s="389">
        <v>0.50129999999999997</v>
      </c>
      <c r="K29" s="947">
        <v>1.54</v>
      </c>
      <c r="L29" s="388">
        <v>32205.186730000001</v>
      </c>
      <c r="M29" s="948">
        <f t="shared" si="1"/>
        <v>0.26483194811846023</v>
      </c>
      <c r="N29" s="388">
        <v>121.93339999999999</v>
      </c>
      <c r="O29" s="388">
        <v>-52.380240000000001</v>
      </c>
      <c r="P29" s="5"/>
      <c r="R29" s="76"/>
      <c r="S29" s="76"/>
      <c r="T29" s="76"/>
      <c r="U29" s="76"/>
      <c r="V29" s="76"/>
      <c r="W29" s="76"/>
      <c r="X29" s="76"/>
      <c r="Y29" s="76"/>
      <c r="Z29" s="76"/>
      <c r="AA29" s="76"/>
      <c r="AB29" s="76"/>
      <c r="AC29" s="76"/>
      <c r="AD29" s="76"/>
      <c r="AE29" s="76"/>
      <c r="AF29" s="76"/>
      <c r="AG29" s="76"/>
    </row>
    <row r="30" spans="1:33" s="376" customFormat="1" ht="20.100000000000001" customHeight="1">
      <c r="A30" s="859"/>
      <c r="B30" s="386"/>
      <c r="C30" s="387" t="s">
        <v>1103</v>
      </c>
      <c r="D30" s="388">
        <v>119116.09784999999</v>
      </c>
      <c r="E30" s="388">
        <v>244949.56187000001</v>
      </c>
      <c r="F30" s="947">
        <v>0.70909999999999995</v>
      </c>
      <c r="G30" s="388">
        <v>292804.44351999997</v>
      </c>
      <c r="H30" s="389">
        <v>4.0000000000000001E-3</v>
      </c>
      <c r="I30" s="388">
        <v>1095</v>
      </c>
      <c r="J30" s="389">
        <v>0.47520000000000001</v>
      </c>
      <c r="K30" s="947">
        <v>1.9</v>
      </c>
      <c r="L30" s="388">
        <v>112643.82939</v>
      </c>
      <c r="M30" s="948">
        <f t="shared" si="1"/>
        <v>0.38470669377770517</v>
      </c>
      <c r="N30" s="388">
        <v>556.54395999999997</v>
      </c>
      <c r="O30" s="388">
        <v>-434.38213000000002</v>
      </c>
      <c r="P30" s="5"/>
      <c r="R30" s="76"/>
      <c r="S30" s="76"/>
      <c r="T30" s="76"/>
      <c r="U30" s="76"/>
      <c r="V30" s="76"/>
      <c r="W30" s="76"/>
      <c r="X30" s="76"/>
      <c r="Y30" s="76"/>
      <c r="Z30" s="76"/>
      <c r="AA30" s="76"/>
      <c r="AB30" s="76"/>
      <c r="AC30" s="76"/>
      <c r="AD30" s="76"/>
      <c r="AE30" s="76"/>
      <c r="AF30" s="76"/>
      <c r="AG30" s="76"/>
    </row>
    <row r="31" spans="1:33" s="376" customFormat="1" ht="20.100000000000001" customHeight="1">
      <c r="A31" s="859"/>
      <c r="B31" s="386"/>
      <c r="C31" s="387" t="s">
        <v>1104</v>
      </c>
      <c r="D31" s="388">
        <v>137397.68571000002</v>
      </c>
      <c r="E31" s="388">
        <v>215666.98134</v>
      </c>
      <c r="F31" s="947">
        <v>0.68430000000000002</v>
      </c>
      <c r="G31" s="388">
        <v>284969.44175</v>
      </c>
      <c r="H31" s="389">
        <v>7.0000000000000001E-3</v>
      </c>
      <c r="I31" s="388">
        <v>1083</v>
      </c>
      <c r="J31" s="389">
        <v>0.49049999999999999</v>
      </c>
      <c r="K31" s="947">
        <v>1.57</v>
      </c>
      <c r="L31" s="388">
        <v>144676.40786000001</v>
      </c>
      <c r="M31" s="948">
        <f t="shared" si="1"/>
        <v>0.50769095441090395</v>
      </c>
      <c r="N31" s="388">
        <v>978.40402000000006</v>
      </c>
      <c r="O31" s="388">
        <v>-656.40494999999999</v>
      </c>
      <c r="P31" s="5"/>
      <c r="R31" s="76"/>
      <c r="S31" s="76"/>
      <c r="T31" s="76"/>
      <c r="U31" s="76"/>
      <c r="V31" s="76"/>
      <c r="W31" s="76"/>
      <c r="X31" s="76"/>
      <c r="Y31" s="76"/>
      <c r="Z31" s="76"/>
      <c r="AA31" s="76"/>
      <c r="AB31" s="76"/>
      <c r="AC31" s="76"/>
      <c r="AD31" s="76"/>
      <c r="AE31" s="76"/>
      <c r="AF31" s="76"/>
      <c r="AG31" s="76"/>
    </row>
    <row r="32" spans="1:33" s="376" customFormat="1" ht="20.100000000000001" customHeight="1">
      <c r="A32" s="859"/>
      <c r="B32" s="386"/>
      <c r="C32" s="387" t="s">
        <v>1105</v>
      </c>
      <c r="D32" s="388">
        <v>679021.12308000005</v>
      </c>
      <c r="E32" s="388">
        <v>475863.56477999996</v>
      </c>
      <c r="F32" s="947">
        <v>0.62050000000000005</v>
      </c>
      <c r="G32" s="388">
        <v>974298.97946000006</v>
      </c>
      <c r="H32" s="389">
        <v>1.6899999999999998E-2</v>
      </c>
      <c r="I32" s="388">
        <v>2132</v>
      </c>
      <c r="J32" s="389">
        <v>0.44340000000000002</v>
      </c>
      <c r="K32" s="947">
        <v>2.4500000000000002</v>
      </c>
      <c r="L32" s="388">
        <v>714557.46120000002</v>
      </c>
      <c r="M32" s="948">
        <f t="shared" si="1"/>
        <v>0.73340676349270084</v>
      </c>
      <c r="N32" s="388">
        <v>7413.7281600000006</v>
      </c>
      <c r="O32" s="388">
        <v>-5854.8594699999994</v>
      </c>
      <c r="P32" s="5"/>
      <c r="R32" s="76"/>
      <c r="S32" s="76"/>
      <c r="T32" s="76"/>
      <c r="U32" s="76"/>
      <c r="V32" s="76"/>
      <c r="W32" s="76"/>
      <c r="X32" s="76"/>
      <c r="Y32" s="76"/>
      <c r="Z32" s="76"/>
      <c r="AA32" s="76"/>
      <c r="AB32" s="76"/>
      <c r="AC32" s="76"/>
      <c r="AD32" s="76"/>
      <c r="AE32" s="76"/>
      <c r="AF32" s="76"/>
      <c r="AG32" s="76"/>
    </row>
    <row r="33" spans="1:33" s="376" customFormat="1" ht="20.100000000000001" customHeight="1">
      <c r="A33" s="859"/>
      <c r="B33" s="384"/>
      <c r="C33" s="385" t="s">
        <v>1115</v>
      </c>
      <c r="D33" s="373">
        <v>427296.98399000004</v>
      </c>
      <c r="E33" s="373">
        <v>248385.12867999999</v>
      </c>
      <c r="F33" s="944">
        <v>0.69030000000000002</v>
      </c>
      <c r="G33" s="373">
        <v>598745.88650999998</v>
      </c>
      <c r="H33" s="366">
        <v>1.2999999999999999E-2</v>
      </c>
      <c r="I33" s="373">
        <v>1093</v>
      </c>
      <c r="J33" s="366">
        <v>0.42120000000000002</v>
      </c>
      <c r="K33" s="944">
        <v>2.81</v>
      </c>
      <c r="L33" s="373">
        <v>421058.81458999997</v>
      </c>
      <c r="M33" s="945">
        <f t="shared" si="1"/>
        <v>0.70323458428130281</v>
      </c>
      <c r="N33" s="373">
        <v>3278.44994</v>
      </c>
      <c r="O33" s="373">
        <v>-2362.0205599999999</v>
      </c>
      <c r="P33" s="5"/>
      <c r="R33" s="76"/>
      <c r="S33" s="76"/>
      <c r="T33" s="76"/>
      <c r="U33" s="76"/>
      <c r="V33" s="76"/>
      <c r="W33" s="76"/>
      <c r="X33" s="76"/>
      <c r="Y33" s="76"/>
      <c r="Z33" s="76"/>
      <c r="AA33" s="76"/>
      <c r="AB33" s="76"/>
      <c r="AC33" s="76"/>
      <c r="AD33" s="76"/>
      <c r="AE33" s="76"/>
      <c r="AF33" s="76"/>
      <c r="AG33" s="76"/>
    </row>
    <row r="34" spans="1:33" s="376" customFormat="1" ht="20.100000000000001" customHeight="1">
      <c r="A34" s="859"/>
      <c r="B34" s="384"/>
      <c r="C34" s="385" t="s">
        <v>1116</v>
      </c>
      <c r="D34" s="373">
        <v>251724.13909000001</v>
      </c>
      <c r="E34" s="373">
        <v>227478.43609999999</v>
      </c>
      <c r="F34" s="944">
        <v>0.5444</v>
      </c>
      <c r="G34" s="373">
        <v>375553.09294999996</v>
      </c>
      <c r="H34" s="366">
        <v>2.3E-2</v>
      </c>
      <c r="I34" s="373">
        <v>1039</v>
      </c>
      <c r="J34" s="366">
        <v>0.47870000000000001</v>
      </c>
      <c r="K34" s="944">
        <v>1.89</v>
      </c>
      <c r="L34" s="373">
        <v>293498.64661</v>
      </c>
      <c r="M34" s="945">
        <f t="shared" si="1"/>
        <v>0.78151039658479271</v>
      </c>
      <c r="N34" s="373">
        <v>4135.2782200000001</v>
      </c>
      <c r="O34" s="373">
        <v>-3492.8389099999999</v>
      </c>
      <c r="P34" s="5"/>
      <c r="R34" s="76"/>
      <c r="S34" s="76"/>
      <c r="T34" s="76"/>
      <c r="U34" s="76"/>
      <c r="V34" s="76"/>
      <c r="W34" s="76"/>
      <c r="X34" s="76"/>
      <c r="Y34" s="76"/>
      <c r="Z34" s="76"/>
      <c r="AA34" s="76"/>
      <c r="AB34" s="76"/>
      <c r="AC34" s="76"/>
      <c r="AD34" s="76"/>
      <c r="AE34" s="76"/>
      <c r="AF34" s="76"/>
      <c r="AG34" s="76"/>
    </row>
    <row r="35" spans="1:33" s="376" customFormat="1" ht="20.100000000000001" customHeight="1">
      <c r="A35" s="859"/>
      <c r="B35" s="386"/>
      <c r="C35" s="387" t="s">
        <v>1106</v>
      </c>
      <c r="D35" s="388">
        <v>1048814.14479</v>
      </c>
      <c r="E35" s="388">
        <v>1062443.19141</v>
      </c>
      <c r="F35" s="947">
        <v>0.61480000000000001</v>
      </c>
      <c r="G35" s="388">
        <v>1701958.24183</v>
      </c>
      <c r="H35" s="389">
        <v>5.4199999999999998E-2</v>
      </c>
      <c r="I35" s="388">
        <v>2825</v>
      </c>
      <c r="J35" s="389">
        <v>0.42309999999999998</v>
      </c>
      <c r="K35" s="947">
        <v>1.93</v>
      </c>
      <c r="L35" s="388">
        <v>1559584.1754600001</v>
      </c>
      <c r="M35" s="948">
        <f t="shared" si="1"/>
        <v>0.91634690977087974</v>
      </c>
      <c r="N35" s="388">
        <v>38918.8053</v>
      </c>
      <c r="O35" s="388">
        <v>-28525.300640000001</v>
      </c>
      <c r="P35" s="5"/>
      <c r="R35" s="76"/>
      <c r="S35" s="76"/>
      <c r="T35" s="76"/>
      <c r="U35" s="76"/>
      <c r="V35" s="76"/>
      <c r="W35" s="76"/>
      <c r="X35" s="76"/>
      <c r="Y35" s="76"/>
      <c r="Z35" s="76"/>
      <c r="AA35" s="76"/>
      <c r="AB35" s="76"/>
      <c r="AC35" s="76"/>
      <c r="AD35" s="76"/>
      <c r="AE35" s="76"/>
      <c r="AF35" s="76"/>
      <c r="AG35" s="76"/>
    </row>
    <row r="36" spans="1:33" s="376" customFormat="1" ht="20.100000000000001" customHeight="1">
      <c r="A36" s="859"/>
      <c r="B36" s="384"/>
      <c r="C36" s="385" t="s">
        <v>1117</v>
      </c>
      <c r="D36" s="373">
        <v>412723.02781</v>
      </c>
      <c r="E36" s="373">
        <v>477158.59080000001</v>
      </c>
      <c r="F36" s="944">
        <v>0.66979999999999995</v>
      </c>
      <c r="G36" s="373">
        <v>732330.40584000002</v>
      </c>
      <c r="H36" s="366">
        <v>3.6999999999999998E-2</v>
      </c>
      <c r="I36" s="373">
        <v>1006</v>
      </c>
      <c r="J36" s="366">
        <v>0.42559999999999998</v>
      </c>
      <c r="K36" s="944">
        <v>1.72</v>
      </c>
      <c r="L36" s="373">
        <v>595243.22701999999</v>
      </c>
      <c r="M36" s="945">
        <f t="shared" si="1"/>
        <v>0.81280692741037042</v>
      </c>
      <c r="N36" s="373">
        <v>11532.0579</v>
      </c>
      <c r="O36" s="373">
        <v>-8105.2930199999992</v>
      </c>
      <c r="P36" s="5"/>
      <c r="R36" s="76"/>
      <c r="S36" s="76"/>
      <c r="T36" s="76"/>
      <c r="U36" s="76"/>
      <c r="V36" s="76"/>
      <c r="W36" s="76"/>
      <c r="X36" s="76"/>
      <c r="Y36" s="76"/>
      <c r="Z36" s="76"/>
      <c r="AA36" s="76"/>
      <c r="AB36" s="76"/>
      <c r="AC36" s="76"/>
      <c r="AD36" s="76"/>
      <c r="AE36" s="76"/>
      <c r="AF36" s="76"/>
      <c r="AG36" s="76"/>
    </row>
    <row r="37" spans="1:33" s="376" customFormat="1" ht="20.100000000000001" customHeight="1">
      <c r="A37" s="859"/>
      <c r="B37" s="384"/>
      <c r="C37" s="385" t="s">
        <v>1118</v>
      </c>
      <c r="D37" s="373">
        <v>636091.11698000005</v>
      </c>
      <c r="E37" s="373">
        <v>585284.60060000001</v>
      </c>
      <c r="F37" s="944">
        <v>0.56989999999999996</v>
      </c>
      <c r="G37" s="373">
        <v>969627.83597999997</v>
      </c>
      <c r="H37" s="366">
        <v>6.7199999999999996E-2</v>
      </c>
      <c r="I37" s="373">
        <v>1819</v>
      </c>
      <c r="J37" s="366">
        <v>0.42120000000000002</v>
      </c>
      <c r="K37" s="944">
        <v>2.09</v>
      </c>
      <c r="L37" s="373">
        <v>964340.94844000007</v>
      </c>
      <c r="M37" s="945">
        <f t="shared" si="1"/>
        <v>0.99454750849365159</v>
      </c>
      <c r="N37" s="373">
        <v>27386.7474</v>
      </c>
      <c r="O37" s="373">
        <v>-20420.00762</v>
      </c>
      <c r="P37" s="5"/>
      <c r="R37" s="76"/>
      <c r="S37" s="76"/>
      <c r="T37" s="76"/>
      <c r="U37" s="76"/>
      <c r="V37" s="76"/>
      <c r="W37" s="76"/>
      <c r="X37" s="76"/>
      <c r="Y37" s="76"/>
      <c r="Z37" s="76"/>
      <c r="AA37" s="76"/>
      <c r="AB37" s="76"/>
      <c r="AC37" s="76"/>
      <c r="AD37" s="76"/>
      <c r="AE37" s="76"/>
      <c r="AF37" s="76"/>
      <c r="AG37" s="76"/>
    </row>
    <row r="38" spans="1:33" s="376" customFormat="1" ht="20.100000000000001" customHeight="1">
      <c r="A38" s="859"/>
      <c r="B38" s="386"/>
      <c r="C38" s="387" t="s">
        <v>1107</v>
      </c>
      <c r="D38" s="388">
        <v>817732.94627999992</v>
      </c>
      <c r="E38" s="388">
        <v>305302.14786000003</v>
      </c>
      <c r="F38" s="947">
        <v>0.44929999999999998</v>
      </c>
      <c r="G38" s="388">
        <v>954893.66834000009</v>
      </c>
      <c r="H38" s="389">
        <v>0.12859999999999999</v>
      </c>
      <c r="I38" s="388">
        <v>2554</v>
      </c>
      <c r="J38" s="389">
        <v>0.39629999999999999</v>
      </c>
      <c r="K38" s="947">
        <v>2.94</v>
      </c>
      <c r="L38" s="388">
        <v>1180329.8124899999</v>
      </c>
      <c r="M38" s="948">
        <f t="shared" si="1"/>
        <v>1.2360850758827431</v>
      </c>
      <c r="N38" s="388">
        <v>48789.523670000002</v>
      </c>
      <c r="O38" s="388">
        <v>-66110.187689999992</v>
      </c>
      <c r="P38" s="5"/>
      <c r="R38" s="76"/>
      <c r="S38" s="76"/>
      <c r="T38" s="76"/>
      <c r="U38" s="76"/>
      <c r="V38" s="76"/>
      <c r="W38" s="76"/>
      <c r="X38" s="76"/>
      <c r="Y38" s="76"/>
      <c r="Z38" s="76"/>
      <c r="AA38" s="76"/>
      <c r="AB38" s="76"/>
      <c r="AC38" s="76"/>
      <c r="AD38" s="76"/>
      <c r="AE38" s="76"/>
      <c r="AF38" s="76"/>
      <c r="AG38" s="76"/>
    </row>
    <row r="39" spans="1:33" s="376" customFormat="1" ht="20.100000000000001" customHeight="1">
      <c r="A39" s="859"/>
      <c r="B39" s="384"/>
      <c r="C39" s="385" t="s">
        <v>1119</v>
      </c>
      <c r="D39" s="373">
        <v>786030.04833999998</v>
      </c>
      <c r="E39" s="373">
        <v>299359.95019</v>
      </c>
      <c r="F39" s="944">
        <v>0.45200000000000001</v>
      </c>
      <c r="G39" s="373">
        <v>921346.29387000005</v>
      </c>
      <c r="H39" s="366">
        <v>0.115</v>
      </c>
      <c r="I39" s="373">
        <v>2415</v>
      </c>
      <c r="J39" s="366">
        <v>0.39560000000000001</v>
      </c>
      <c r="K39" s="944">
        <v>2.92</v>
      </c>
      <c r="L39" s="373">
        <v>1131169.1214700001</v>
      </c>
      <c r="M39" s="945">
        <f t="shared" si="1"/>
        <v>1.2277350318723979</v>
      </c>
      <c r="N39" s="373">
        <v>41912.587740000003</v>
      </c>
      <c r="O39" s="373">
        <v>-57215.873729999999</v>
      </c>
      <c r="P39" s="5"/>
      <c r="R39" s="76"/>
      <c r="S39" s="76"/>
      <c r="T39" s="76"/>
      <c r="U39" s="76"/>
      <c r="V39" s="76"/>
      <c r="W39" s="76"/>
      <c r="X39" s="76"/>
      <c r="Y39" s="76"/>
      <c r="Z39" s="76"/>
      <c r="AA39" s="76"/>
      <c r="AB39" s="76"/>
      <c r="AC39" s="76"/>
      <c r="AD39" s="76"/>
      <c r="AE39" s="76"/>
      <c r="AF39" s="76"/>
      <c r="AG39" s="76"/>
    </row>
    <row r="40" spans="1:33" s="376" customFormat="1" ht="20.100000000000001" customHeight="1">
      <c r="A40" s="859"/>
      <c r="B40" s="384"/>
      <c r="C40" s="385" t="s">
        <v>1120</v>
      </c>
      <c r="D40" s="373">
        <v>1217.0194099999999</v>
      </c>
      <c r="E40" s="373">
        <v>945.16142000000002</v>
      </c>
      <c r="F40" s="944">
        <v>0.3881</v>
      </c>
      <c r="G40" s="373">
        <v>1583.8238100000001</v>
      </c>
      <c r="H40" s="366">
        <v>0.23599999999999999</v>
      </c>
      <c r="I40" s="373">
        <v>4</v>
      </c>
      <c r="J40" s="366">
        <v>0.50660000000000005</v>
      </c>
      <c r="K40" s="944">
        <v>1.1499999999999999</v>
      </c>
      <c r="L40" s="373">
        <v>2862.8258300000002</v>
      </c>
      <c r="M40" s="945">
        <f t="shared" si="1"/>
        <v>1.807540593798751</v>
      </c>
      <c r="N40" s="373">
        <v>189.37359000000001</v>
      </c>
      <c r="O40" s="373">
        <v>-641.13472999999999</v>
      </c>
      <c r="P40" s="5"/>
      <c r="R40" s="76"/>
      <c r="S40" s="76"/>
      <c r="T40" s="76"/>
      <c r="U40" s="76"/>
      <c r="V40" s="76"/>
      <c r="W40" s="76"/>
      <c r="X40" s="76"/>
      <c r="Y40" s="76"/>
      <c r="Z40" s="76"/>
      <c r="AA40" s="76"/>
      <c r="AB40" s="76"/>
      <c r="AC40" s="76"/>
      <c r="AD40" s="76"/>
      <c r="AE40" s="76"/>
      <c r="AF40" s="76"/>
      <c r="AG40" s="76"/>
    </row>
    <row r="41" spans="1:33" s="376" customFormat="1" ht="20.100000000000001" customHeight="1">
      <c r="A41" s="859"/>
      <c r="B41" s="384"/>
      <c r="C41" s="385" t="s">
        <v>1121</v>
      </c>
      <c r="D41" s="373">
        <v>30485.878519999998</v>
      </c>
      <c r="E41" s="373">
        <v>4997.0362500000001</v>
      </c>
      <c r="F41" s="944">
        <v>0.29570000000000002</v>
      </c>
      <c r="G41" s="373">
        <v>31963.550660000001</v>
      </c>
      <c r="H41" s="366">
        <v>0.51470000000000005</v>
      </c>
      <c r="I41" s="373">
        <v>135</v>
      </c>
      <c r="J41" s="366">
        <v>0.41189999999999999</v>
      </c>
      <c r="K41" s="944">
        <v>3.62</v>
      </c>
      <c r="L41" s="373">
        <v>46297.865189999997</v>
      </c>
      <c r="M41" s="945">
        <f t="shared" si="1"/>
        <v>1.4484581416650411</v>
      </c>
      <c r="N41" s="373">
        <v>6687.5623499999992</v>
      </c>
      <c r="O41" s="373">
        <v>-8253.1792299999997</v>
      </c>
      <c r="P41" s="5"/>
      <c r="R41" s="76"/>
      <c r="S41" s="76"/>
      <c r="T41" s="76"/>
      <c r="U41" s="76"/>
      <c r="V41" s="76"/>
      <c r="W41" s="76"/>
      <c r="X41" s="76"/>
      <c r="Y41" s="76"/>
      <c r="Z41" s="76"/>
      <c r="AA41" s="76"/>
      <c r="AB41" s="76"/>
      <c r="AC41" s="76"/>
      <c r="AD41" s="76"/>
      <c r="AE41" s="76"/>
      <c r="AF41" s="76"/>
      <c r="AG41" s="76"/>
    </row>
    <row r="42" spans="1:33" s="376" customFormat="1" ht="20.100000000000001" customHeight="1">
      <c r="A42" s="859"/>
      <c r="B42" s="390"/>
      <c r="C42" s="391" t="s">
        <v>1108</v>
      </c>
      <c r="D42" s="392">
        <v>296167.54381</v>
      </c>
      <c r="E42" s="392">
        <v>90366.096099999995</v>
      </c>
      <c r="F42" s="949">
        <v>0.2656</v>
      </c>
      <c r="G42" s="392">
        <v>320172.14889000001</v>
      </c>
      <c r="H42" s="393">
        <v>1</v>
      </c>
      <c r="I42" s="392">
        <v>556</v>
      </c>
      <c r="J42" s="393">
        <v>0.62180000000000002</v>
      </c>
      <c r="K42" s="949">
        <v>3.15</v>
      </c>
      <c r="L42" s="392">
        <v>108314.11791</v>
      </c>
      <c r="M42" s="950">
        <f t="shared" si="1"/>
        <v>0.33829962501583161</v>
      </c>
      <c r="N42" s="392">
        <v>171274.43122</v>
      </c>
      <c r="O42" s="392">
        <v>-171782.77409999998</v>
      </c>
      <c r="P42" s="5"/>
      <c r="R42" s="76"/>
      <c r="S42" s="76"/>
      <c r="T42" s="76"/>
      <c r="U42" s="76"/>
      <c r="V42" s="76"/>
      <c r="W42" s="76"/>
      <c r="X42" s="76"/>
      <c r="Y42" s="76"/>
      <c r="Z42" s="76"/>
      <c r="AA42" s="76"/>
      <c r="AB42" s="76"/>
      <c r="AC42" s="76"/>
      <c r="AD42" s="76"/>
      <c r="AE42" s="76"/>
      <c r="AF42" s="76"/>
      <c r="AG42" s="76"/>
    </row>
    <row r="43" spans="1:33" s="376" customFormat="1" ht="20.100000000000001" customHeight="1" thickBot="1">
      <c r="A43" s="859"/>
      <c r="B43" s="1059" t="s">
        <v>1123</v>
      </c>
      <c r="C43" s="1059"/>
      <c r="D43" s="394">
        <f>+D26+D29+D30+D31+D32+D35+D38+D42</f>
        <v>3145530.9002800002</v>
      </c>
      <c r="E43" s="394">
        <f>+E26+E29+E30+E31+E32+E35+E38+E42</f>
        <v>2497807.4344599997</v>
      </c>
      <c r="F43" s="951">
        <f>+((E26*F26)+(E29*F29)+(E30*F30)+(E31*F31)+(E32*F32)+(E35*F35)+(E38*F38)+(E42*F42))/E43</f>
        <v>0.60634989647493154</v>
      </c>
      <c r="G43" s="394">
        <f>+G26+G29+G30+G31+G32+G35+G38+G42</f>
        <v>4660013.9528400004</v>
      </c>
      <c r="H43" s="952">
        <f>+((G26*H26)+(G29*H29)+(G30*H30)+(G31*H31)+(G32*H32)+(G35*H35)+(G38*H38)+(G42*H42))/G43</f>
        <v>0.11912019936757756</v>
      </c>
      <c r="I43" s="394">
        <f>+I26+I29+I30+I31+I32+I35+I38+I42</f>
        <v>10887</v>
      </c>
      <c r="J43" s="952">
        <f>+((G26*J26)+(G29*J29)+(G30*J30)+(G31*J31)+(G32*J32)+(G35*J35)+(G38*J38)+(G42*J42))/G43</f>
        <v>0.44494987813781051</v>
      </c>
      <c r="K43" s="951">
        <f>+((G26*K26)+(G29*K29)+(G30*K30)+(G31*K31)+(G32*K32)+(G35*K35)+(G38*K38)+(G42*K42))/G43</f>
        <v>2.2968642292054948</v>
      </c>
      <c r="L43" s="394">
        <f>+L26+L29+L30+L31+L32+L35+L38+L42</f>
        <v>3853957.17649</v>
      </c>
      <c r="M43" s="395">
        <f t="shared" si="1"/>
        <v>0.82702696075432203</v>
      </c>
      <c r="N43" s="394">
        <f>+N26+N29+N30+N31+N32+N35+N38+N42</f>
        <v>268057.23624</v>
      </c>
      <c r="O43" s="394">
        <f>+O26+O29+O30+O31+O32+O35+O38+O42</f>
        <v>-273424.05326999997</v>
      </c>
      <c r="P43" s="5"/>
      <c r="R43" s="76"/>
      <c r="S43" s="76"/>
      <c r="T43" s="76"/>
      <c r="U43" s="76"/>
      <c r="V43" s="76"/>
      <c r="W43" s="76"/>
      <c r="X43" s="76"/>
      <c r="Y43" s="76"/>
      <c r="Z43" s="76"/>
      <c r="AA43" s="76"/>
      <c r="AB43" s="76"/>
      <c r="AC43" s="76"/>
      <c r="AD43" s="76"/>
      <c r="AE43" s="76"/>
      <c r="AF43" s="76"/>
      <c r="AG43" s="76"/>
    </row>
    <row r="44" spans="1:33" s="376" customFormat="1" ht="20.100000000000001" customHeight="1">
      <c r="A44" s="859"/>
      <c r="B44" s="1057" t="s">
        <v>1357</v>
      </c>
      <c r="C44" s="1057"/>
      <c r="D44" s="1057"/>
      <c r="E44" s="1057"/>
      <c r="F44" s="941"/>
      <c r="G44" s="379"/>
      <c r="H44" s="379"/>
      <c r="I44" s="379"/>
      <c r="J44" s="379"/>
      <c r="K44" s="941"/>
      <c r="L44" s="379"/>
      <c r="M44" s="379"/>
      <c r="N44" s="379"/>
      <c r="O44" s="379"/>
      <c r="P44" s="5"/>
      <c r="R44" s="76"/>
      <c r="S44" s="76"/>
      <c r="T44" s="76"/>
      <c r="U44" s="76"/>
      <c r="V44" s="76"/>
      <c r="W44" s="76"/>
      <c r="X44" s="76"/>
      <c r="Y44" s="76"/>
      <c r="Z44" s="76"/>
      <c r="AA44" s="76"/>
      <c r="AB44" s="76"/>
      <c r="AC44" s="76"/>
      <c r="AD44" s="76"/>
      <c r="AE44" s="76"/>
      <c r="AF44" s="76"/>
      <c r="AG44" s="76"/>
    </row>
    <row r="45" spans="1:33" s="376" customFormat="1" ht="20.100000000000001" customHeight="1">
      <c r="A45" s="859"/>
      <c r="B45" s="380"/>
      <c r="C45" s="381" t="s">
        <v>1101</v>
      </c>
      <c r="D45" s="382">
        <v>432728.85006000003</v>
      </c>
      <c r="E45" s="382">
        <v>6189.9485400000003</v>
      </c>
      <c r="F45" s="942">
        <v>0.88119999999999998</v>
      </c>
      <c r="G45" s="382">
        <v>438183.19919999997</v>
      </c>
      <c r="H45" s="383">
        <v>1E-3</v>
      </c>
      <c r="I45" s="382">
        <v>5814</v>
      </c>
      <c r="J45" s="383">
        <v>0.15260000000000001</v>
      </c>
      <c r="K45" s="942">
        <v>0</v>
      </c>
      <c r="L45" s="382">
        <v>12813.812890000001</v>
      </c>
      <c r="M45" s="943">
        <f t="shared" ref="M45:M62" si="2">+IFERROR(L45/G45,0)</f>
        <v>2.9243049284852638E-2</v>
      </c>
      <c r="N45" s="382">
        <v>66.770750000000007</v>
      </c>
      <c r="O45" s="382">
        <v>-31.541139999999999</v>
      </c>
      <c r="P45" s="5"/>
      <c r="R45" s="76"/>
      <c r="S45" s="76"/>
      <c r="T45" s="76"/>
      <c r="U45" s="76"/>
      <c r="V45" s="76"/>
      <c r="W45" s="76"/>
      <c r="X45" s="76"/>
      <c r="Y45" s="76"/>
      <c r="Z45" s="76"/>
      <c r="AA45" s="76"/>
      <c r="AB45" s="76"/>
      <c r="AC45" s="76"/>
      <c r="AD45" s="76"/>
      <c r="AE45" s="76"/>
      <c r="AF45" s="76"/>
      <c r="AG45" s="76"/>
    </row>
    <row r="46" spans="1:33" s="376" customFormat="1" ht="20.100000000000001" customHeight="1">
      <c r="A46" s="859"/>
      <c r="B46" s="384"/>
      <c r="C46" s="385" t="s">
        <v>1113</v>
      </c>
      <c r="D46" s="373">
        <v>789.54549999999995</v>
      </c>
      <c r="E46" s="373">
        <v>637.61456999999996</v>
      </c>
      <c r="F46" s="944">
        <v>1.2286999999999999</v>
      </c>
      <c r="G46" s="373">
        <v>1572.96758</v>
      </c>
      <c r="H46" s="366">
        <v>5.9999999999999995E-4</v>
      </c>
      <c r="I46" s="373">
        <v>21</v>
      </c>
      <c r="J46" s="366">
        <v>0.2437</v>
      </c>
      <c r="K46" s="944">
        <v>0</v>
      </c>
      <c r="L46" s="373">
        <v>55.677630000000001</v>
      </c>
      <c r="M46" s="945">
        <f t="shared" si="2"/>
        <v>3.5396552801170891E-2</v>
      </c>
      <c r="N46" s="373">
        <v>0.26904</v>
      </c>
      <c r="O46" s="373">
        <v>-0.13872000000000001</v>
      </c>
      <c r="P46" s="5"/>
      <c r="R46" s="76"/>
      <c r="S46" s="76"/>
      <c r="T46" s="76"/>
      <c r="U46" s="76"/>
      <c r="V46" s="76"/>
      <c r="W46" s="76"/>
      <c r="X46" s="76"/>
      <c r="Y46" s="76"/>
      <c r="Z46" s="76"/>
      <c r="AA46" s="76"/>
      <c r="AB46" s="76"/>
      <c r="AC46" s="76"/>
      <c r="AD46" s="76"/>
      <c r="AE46" s="76"/>
      <c r="AF46" s="76"/>
      <c r="AG46" s="76"/>
    </row>
    <row r="47" spans="1:33" s="376" customFormat="1" ht="20.100000000000001" customHeight="1">
      <c r="A47" s="859"/>
      <c r="B47" s="384"/>
      <c r="C47" s="385" t="s">
        <v>1114</v>
      </c>
      <c r="D47" s="373">
        <v>431939.30456000002</v>
      </c>
      <c r="E47" s="373">
        <v>5552.3339699999997</v>
      </c>
      <c r="F47" s="944">
        <v>0.84130000000000005</v>
      </c>
      <c r="G47" s="373">
        <v>436610.23162999999</v>
      </c>
      <c r="H47" s="366">
        <v>1E-3</v>
      </c>
      <c r="I47" s="373">
        <v>5793</v>
      </c>
      <c r="J47" s="366">
        <v>0.15229999999999999</v>
      </c>
      <c r="K47" s="944">
        <v>0</v>
      </c>
      <c r="L47" s="373">
        <v>12758.135259999999</v>
      </c>
      <c r="M47" s="945">
        <f t="shared" si="2"/>
        <v>2.9220880171245564E-2</v>
      </c>
      <c r="N47" s="373">
        <v>66.5017</v>
      </c>
      <c r="O47" s="373">
        <v>-31.402419999999999</v>
      </c>
      <c r="P47" s="5"/>
      <c r="R47" s="76"/>
      <c r="S47" s="76"/>
      <c r="T47" s="76"/>
      <c r="U47" s="76"/>
      <c r="V47" s="76"/>
      <c r="W47" s="76"/>
      <c r="X47" s="76"/>
      <c r="Y47" s="76"/>
      <c r="Z47" s="76"/>
      <c r="AA47" s="76"/>
      <c r="AB47" s="76"/>
      <c r="AC47" s="76"/>
      <c r="AD47" s="76"/>
      <c r="AE47" s="76"/>
      <c r="AF47" s="76"/>
      <c r="AG47" s="76"/>
    </row>
    <row r="48" spans="1:33" s="376" customFormat="1" ht="20.100000000000001" customHeight="1">
      <c r="A48" s="859"/>
      <c r="B48" s="386"/>
      <c r="C48" s="387" t="s">
        <v>1102</v>
      </c>
      <c r="D48" s="388">
        <v>398098.61916</v>
      </c>
      <c r="E48" s="388">
        <v>8720.7536500000006</v>
      </c>
      <c r="F48" s="947">
        <v>0.78100000000000003</v>
      </c>
      <c r="G48" s="388">
        <v>404909.67095</v>
      </c>
      <c r="H48" s="389">
        <v>2E-3</v>
      </c>
      <c r="I48" s="388">
        <v>4108</v>
      </c>
      <c r="J48" s="389">
        <v>0.1661</v>
      </c>
      <c r="K48" s="947">
        <v>0</v>
      </c>
      <c r="L48" s="388">
        <v>21776.902690000003</v>
      </c>
      <c r="M48" s="948">
        <f t="shared" si="2"/>
        <v>5.3782125378499808E-2</v>
      </c>
      <c r="N48" s="388">
        <v>134.36978999999999</v>
      </c>
      <c r="O48" s="388">
        <v>-42.31306</v>
      </c>
      <c r="P48" s="5"/>
      <c r="R48" s="76"/>
      <c r="S48" s="76"/>
      <c r="T48" s="76"/>
      <c r="U48" s="76"/>
      <c r="V48" s="76"/>
      <c r="W48" s="76"/>
      <c r="X48" s="76"/>
      <c r="Y48" s="76"/>
      <c r="Z48" s="76"/>
      <c r="AA48" s="76"/>
      <c r="AB48" s="76"/>
      <c r="AC48" s="76"/>
      <c r="AD48" s="76"/>
      <c r="AE48" s="76"/>
      <c r="AF48" s="76"/>
      <c r="AG48" s="76"/>
    </row>
    <row r="49" spans="1:33" s="376" customFormat="1" ht="20.100000000000001" customHeight="1">
      <c r="A49" s="859"/>
      <c r="B49" s="386"/>
      <c r="C49" s="387" t="s">
        <v>1103</v>
      </c>
      <c r="D49" s="388">
        <v>128760.94976</v>
      </c>
      <c r="E49" s="388">
        <v>5050.1205</v>
      </c>
      <c r="F49" s="947">
        <v>0.82569999999999999</v>
      </c>
      <c r="G49" s="388">
        <v>132930.61111</v>
      </c>
      <c r="H49" s="389">
        <v>4.0000000000000001E-3</v>
      </c>
      <c r="I49" s="388">
        <v>1273</v>
      </c>
      <c r="J49" s="389">
        <v>0.1757</v>
      </c>
      <c r="K49" s="947">
        <v>0</v>
      </c>
      <c r="L49" s="388">
        <v>12574.553230000001</v>
      </c>
      <c r="M49" s="948">
        <f t="shared" si="2"/>
        <v>9.4594865133017153E-2</v>
      </c>
      <c r="N49" s="388">
        <v>93.396280000000004</v>
      </c>
      <c r="O49" s="388">
        <v>-44.015190000000004</v>
      </c>
      <c r="P49" s="5"/>
      <c r="R49" s="76"/>
      <c r="S49" s="76"/>
      <c r="T49" s="76"/>
      <c r="U49" s="76"/>
      <c r="V49" s="76"/>
      <c r="W49" s="76"/>
      <c r="X49" s="76"/>
      <c r="Y49" s="76"/>
      <c r="Z49" s="76"/>
      <c r="AA49" s="76"/>
      <c r="AB49" s="76"/>
      <c r="AC49" s="76"/>
      <c r="AD49" s="76"/>
      <c r="AE49" s="76"/>
      <c r="AF49" s="76"/>
      <c r="AG49" s="76"/>
    </row>
    <row r="50" spans="1:33" s="376" customFormat="1" ht="20.100000000000001" customHeight="1">
      <c r="A50" s="859"/>
      <c r="B50" s="386"/>
      <c r="C50" s="387" t="s">
        <v>1104</v>
      </c>
      <c r="D50" s="388">
        <v>125977.8351</v>
      </c>
      <c r="E50" s="388">
        <v>11742.695970000001</v>
      </c>
      <c r="F50" s="947">
        <v>0.81820000000000004</v>
      </c>
      <c r="G50" s="388">
        <v>135586.05194999999</v>
      </c>
      <c r="H50" s="389">
        <v>7.0000000000000001E-3</v>
      </c>
      <c r="I50" s="388">
        <v>1338</v>
      </c>
      <c r="J50" s="389">
        <v>0.16639999999999999</v>
      </c>
      <c r="K50" s="947">
        <v>0</v>
      </c>
      <c r="L50" s="388">
        <v>17950.813239999999</v>
      </c>
      <c r="M50" s="948">
        <f t="shared" si="2"/>
        <v>0.13239424691427487</v>
      </c>
      <c r="N50" s="388">
        <v>157.98116000000002</v>
      </c>
      <c r="O50" s="388">
        <v>-58.555309999999999</v>
      </c>
      <c r="P50" s="5"/>
      <c r="R50" s="76"/>
      <c r="S50" s="76"/>
      <c r="T50" s="76"/>
      <c r="U50" s="76"/>
      <c r="V50" s="76"/>
      <c r="W50" s="76"/>
      <c r="X50" s="76"/>
      <c r="Y50" s="76"/>
      <c r="Z50" s="76"/>
      <c r="AA50" s="76"/>
      <c r="AB50" s="76"/>
      <c r="AC50" s="76"/>
      <c r="AD50" s="76"/>
      <c r="AE50" s="76"/>
      <c r="AF50" s="76"/>
      <c r="AG50" s="76"/>
    </row>
    <row r="51" spans="1:33" s="376" customFormat="1" ht="20.100000000000001" customHeight="1">
      <c r="A51" s="859"/>
      <c r="B51" s="386"/>
      <c r="C51" s="387" t="s">
        <v>1105</v>
      </c>
      <c r="D51" s="388">
        <v>136951.29996</v>
      </c>
      <c r="E51" s="388">
        <v>3977.2593700000002</v>
      </c>
      <c r="F51" s="947">
        <v>0.6946</v>
      </c>
      <c r="G51" s="388">
        <v>139713.99956</v>
      </c>
      <c r="H51" s="389">
        <v>1.6500000000000001E-2</v>
      </c>
      <c r="I51" s="388">
        <v>1456</v>
      </c>
      <c r="J51" s="389">
        <v>0.16520000000000001</v>
      </c>
      <c r="K51" s="947">
        <v>0</v>
      </c>
      <c r="L51" s="388">
        <v>31832.325390000002</v>
      </c>
      <c r="M51" s="948">
        <f t="shared" si="2"/>
        <v>0.22783919643163356</v>
      </c>
      <c r="N51" s="388">
        <v>379.12172999999996</v>
      </c>
      <c r="O51" s="388">
        <v>-134.13835</v>
      </c>
      <c r="P51" s="5"/>
      <c r="R51" s="76"/>
      <c r="S51" s="76"/>
      <c r="T51" s="76"/>
      <c r="U51" s="76"/>
      <c r="V51" s="76"/>
      <c r="W51" s="76"/>
      <c r="X51" s="76"/>
      <c r="Y51" s="76"/>
      <c r="Z51" s="76"/>
      <c r="AA51" s="76"/>
      <c r="AB51" s="76"/>
      <c r="AC51" s="76"/>
      <c r="AD51" s="76"/>
      <c r="AE51" s="76"/>
      <c r="AF51" s="76"/>
      <c r="AG51" s="76"/>
    </row>
    <row r="52" spans="1:33" s="376" customFormat="1" ht="20.100000000000001" customHeight="1">
      <c r="A52" s="859"/>
      <c r="B52" s="384"/>
      <c r="C52" s="385" t="s">
        <v>1115</v>
      </c>
      <c r="D52" s="373">
        <v>89175.845650000003</v>
      </c>
      <c r="E52" s="373">
        <v>2672.1644500000002</v>
      </c>
      <c r="F52" s="944">
        <v>0.77880000000000005</v>
      </c>
      <c r="G52" s="373">
        <v>91256.850550000003</v>
      </c>
      <c r="H52" s="366">
        <v>1.2999999999999999E-2</v>
      </c>
      <c r="I52" s="373">
        <v>958</v>
      </c>
      <c r="J52" s="366">
        <v>0.1661</v>
      </c>
      <c r="K52" s="944">
        <v>0</v>
      </c>
      <c r="L52" s="373">
        <v>18227.781989999999</v>
      </c>
      <c r="M52" s="945">
        <f t="shared" si="2"/>
        <v>0.19974151946009711</v>
      </c>
      <c r="N52" s="373">
        <v>197.06529999999998</v>
      </c>
      <c r="O52" s="373">
        <v>-69.337639999999993</v>
      </c>
      <c r="P52" s="5"/>
      <c r="R52" s="76"/>
      <c r="S52" s="76"/>
      <c r="T52" s="76"/>
      <c r="U52" s="76"/>
      <c r="V52" s="76"/>
      <c r="W52" s="76"/>
      <c r="X52" s="76"/>
      <c r="Y52" s="76"/>
      <c r="Z52" s="76"/>
      <c r="AA52" s="76"/>
      <c r="AB52" s="76"/>
      <c r="AC52" s="76"/>
      <c r="AD52" s="76"/>
      <c r="AE52" s="76"/>
      <c r="AF52" s="76"/>
      <c r="AG52" s="76"/>
    </row>
    <row r="53" spans="1:33" s="376" customFormat="1" ht="20.100000000000001" customHeight="1">
      <c r="A53" s="859"/>
      <c r="B53" s="384"/>
      <c r="C53" s="385" t="s">
        <v>1116</v>
      </c>
      <c r="D53" s="373">
        <v>47775.454310000001</v>
      </c>
      <c r="E53" s="373">
        <v>1305.09492</v>
      </c>
      <c r="F53" s="944">
        <v>0.52229999999999999</v>
      </c>
      <c r="G53" s="373">
        <v>48457.148999999998</v>
      </c>
      <c r="H53" s="366">
        <v>2.3E-2</v>
      </c>
      <c r="I53" s="373">
        <v>498</v>
      </c>
      <c r="J53" s="366">
        <v>0.16350000000000001</v>
      </c>
      <c r="K53" s="944">
        <v>0</v>
      </c>
      <c r="L53" s="373">
        <v>13604.5434</v>
      </c>
      <c r="M53" s="945">
        <f t="shared" si="2"/>
        <v>0.28075410297044096</v>
      </c>
      <c r="N53" s="373">
        <v>182.05644000000001</v>
      </c>
      <c r="O53" s="373">
        <v>-64.800709999999995</v>
      </c>
      <c r="P53" s="5"/>
      <c r="R53" s="76"/>
      <c r="S53" s="76"/>
      <c r="T53" s="76"/>
      <c r="U53" s="76"/>
      <c r="V53" s="76"/>
      <c r="W53" s="76"/>
      <c r="X53" s="76"/>
      <c r="Y53" s="76"/>
      <c r="Z53" s="76"/>
      <c r="AA53" s="76"/>
      <c r="AB53" s="76"/>
      <c r="AC53" s="76"/>
      <c r="AD53" s="76"/>
      <c r="AE53" s="76"/>
      <c r="AF53" s="76"/>
      <c r="AG53" s="76"/>
    </row>
    <row r="54" spans="1:33" s="376" customFormat="1" ht="20.100000000000001" customHeight="1">
      <c r="A54" s="859"/>
      <c r="B54" s="386"/>
      <c r="C54" s="387" t="s">
        <v>1106</v>
      </c>
      <c r="D54" s="388">
        <v>122305.24505</v>
      </c>
      <c r="E54" s="388">
        <v>3829.8525499999996</v>
      </c>
      <c r="F54" s="947">
        <v>0.5998</v>
      </c>
      <c r="G54" s="388">
        <v>124602.41007</v>
      </c>
      <c r="H54" s="389">
        <v>5.4699999999999999E-2</v>
      </c>
      <c r="I54" s="388">
        <v>1405</v>
      </c>
      <c r="J54" s="389">
        <v>0.16539999999999999</v>
      </c>
      <c r="K54" s="947">
        <v>0</v>
      </c>
      <c r="L54" s="388">
        <v>56267.377369999995</v>
      </c>
      <c r="M54" s="948">
        <f t="shared" si="2"/>
        <v>0.45157535346539218</v>
      </c>
      <c r="N54" s="388">
        <v>1124.9283700000001</v>
      </c>
      <c r="O54" s="388">
        <v>-715.05971999999997</v>
      </c>
      <c r="P54" s="5"/>
      <c r="R54" s="76"/>
      <c r="S54" s="76"/>
      <c r="T54" s="76"/>
      <c r="U54" s="76"/>
      <c r="V54" s="76"/>
      <c r="W54" s="76"/>
      <c r="X54" s="76"/>
      <c r="Y54" s="76"/>
      <c r="Z54" s="76"/>
      <c r="AA54" s="76"/>
      <c r="AB54" s="76"/>
      <c r="AC54" s="76"/>
      <c r="AD54" s="76"/>
      <c r="AE54" s="76"/>
      <c r="AF54" s="76"/>
      <c r="AG54" s="76"/>
    </row>
    <row r="55" spans="1:33" s="376" customFormat="1" ht="20.100000000000001" customHeight="1">
      <c r="A55" s="859"/>
      <c r="B55" s="384"/>
      <c r="C55" s="385" t="s">
        <v>1117</v>
      </c>
      <c r="D55" s="373">
        <v>50109.4686</v>
      </c>
      <c r="E55" s="373">
        <v>2848.6949599999998</v>
      </c>
      <c r="F55" s="944">
        <v>0.60799999999999998</v>
      </c>
      <c r="G55" s="373">
        <v>51841.579380000003</v>
      </c>
      <c r="H55" s="366">
        <v>3.6999999999999998E-2</v>
      </c>
      <c r="I55" s="373">
        <v>630</v>
      </c>
      <c r="J55" s="366">
        <v>0.1653</v>
      </c>
      <c r="K55" s="944">
        <v>0</v>
      </c>
      <c r="L55" s="373">
        <v>19408.268609999999</v>
      </c>
      <c r="M55" s="945">
        <f t="shared" si="2"/>
        <v>0.37437649165232662</v>
      </c>
      <c r="N55" s="373">
        <v>317.46366999999998</v>
      </c>
      <c r="O55" s="373">
        <v>-182.90067999999999</v>
      </c>
      <c r="P55" s="5"/>
      <c r="R55" s="76"/>
      <c r="S55" s="76"/>
      <c r="T55" s="76"/>
      <c r="U55" s="76"/>
      <c r="V55" s="76"/>
      <c r="W55" s="76"/>
      <c r="X55" s="76"/>
      <c r="Y55" s="76"/>
      <c r="Z55" s="76"/>
      <c r="AA55" s="76"/>
      <c r="AB55" s="76"/>
      <c r="AC55" s="76"/>
      <c r="AD55" s="76"/>
      <c r="AE55" s="76"/>
      <c r="AF55" s="76"/>
      <c r="AG55" s="76"/>
    </row>
    <row r="56" spans="1:33" s="376" customFormat="1" ht="20.100000000000001" customHeight="1">
      <c r="A56" s="859"/>
      <c r="B56" s="384"/>
      <c r="C56" s="385" t="s">
        <v>1118</v>
      </c>
      <c r="D56" s="373">
        <v>72195.776450000005</v>
      </c>
      <c r="E56" s="373">
        <v>981.1576</v>
      </c>
      <c r="F56" s="944">
        <v>0.57589999999999997</v>
      </c>
      <c r="G56" s="373">
        <v>72760.830690000003</v>
      </c>
      <c r="H56" s="366">
        <v>6.7299999999999999E-2</v>
      </c>
      <c r="I56" s="373">
        <v>775</v>
      </c>
      <c r="J56" s="366">
        <v>0.16539999999999999</v>
      </c>
      <c r="K56" s="944">
        <v>0</v>
      </c>
      <c r="L56" s="373">
        <v>36859.108759999996</v>
      </c>
      <c r="M56" s="945">
        <f t="shared" si="2"/>
        <v>0.50657899876156565</v>
      </c>
      <c r="N56" s="373">
        <v>807.46469999999999</v>
      </c>
      <c r="O56" s="373">
        <v>-532.15904</v>
      </c>
      <c r="P56" s="5"/>
      <c r="R56" s="76"/>
      <c r="S56" s="76"/>
      <c r="T56" s="76"/>
      <c r="U56" s="76"/>
      <c r="V56" s="76"/>
      <c r="W56" s="76"/>
      <c r="X56" s="76"/>
      <c r="Y56" s="76"/>
      <c r="Z56" s="76"/>
      <c r="AA56" s="76"/>
      <c r="AB56" s="76"/>
      <c r="AC56" s="76"/>
      <c r="AD56" s="76"/>
      <c r="AE56" s="76"/>
      <c r="AF56" s="76"/>
      <c r="AG56" s="76"/>
    </row>
    <row r="57" spans="1:33" s="376" customFormat="1" ht="20.100000000000001" customHeight="1">
      <c r="A57" s="859"/>
      <c r="B57" s="386"/>
      <c r="C57" s="387" t="s">
        <v>1107</v>
      </c>
      <c r="D57" s="388">
        <v>81155.008069999996</v>
      </c>
      <c r="E57" s="388">
        <v>5652.9629500000001</v>
      </c>
      <c r="F57" s="947">
        <v>0.71319999999999995</v>
      </c>
      <c r="G57" s="388">
        <v>85186.733650000009</v>
      </c>
      <c r="H57" s="389">
        <v>0.16109999999999999</v>
      </c>
      <c r="I57" s="388">
        <v>862</v>
      </c>
      <c r="J57" s="389">
        <v>0.1673</v>
      </c>
      <c r="K57" s="947">
        <v>0</v>
      </c>
      <c r="L57" s="388">
        <v>55259.104370000001</v>
      </c>
      <c r="M57" s="948">
        <f t="shared" si="2"/>
        <v>0.64868204240625904</v>
      </c>
      <c r="N57" s="388">
        <v>2340.8441499999999</v>
      </c>
      <c r="O57" s="388">
        <v>-988.84778000000006</v>
      </c>
      <c r="P57" s="5"/>
      <c r="R57" s="76"/>
      <c r="S57" s="76"/>
      <c r="T57" s="76"/>
      <c r="U57" s="76"/>
      <c r="V57" s="76"/>
      <c r="W57" s="76"/>
      <c r="X57" s="76"/>
      <c r="Y57" s="76"/>
      <c r="Z57" s="76"/>
      <c r="AA57" s="76"/>
      <c r="AB57" s="76"/>
      <c r="AC57" s="76"/>
      <c r="AD57" s="76"/>
      <c r="AE57" s="76"/>
      <c r="AF57" s="76"/>
      <c r="AG57" s="76"/>
    </row>
    <row r="58" spans="1:33" s="376" customFormat="1" ht="20.100000000000001" customHeight="1">
      <c r="A58" s="859"/>
      <c r="B58" s="384"/>
      <c r="C58" s="385" t="s">
        <v>1119</v>
      </c>
      <c r="D58" s="373">
        <v>71603.40131999999</v>
      </c>
      <c r="E58" s="373">
        <v>5652.9593099999993</v>
      </c>
      <c r="F58" s="944">
        <v>0.71319999999999995</v>
      </c>
      <c r="G58" s="373">
        <v>75635.122620000009</v>
      </c>
      <c r="H58" s="366">
        <v>0.1152</v>
      </c>
      <c r="I58" s="373">
        <v>773</v>
      </c>
      <c r="J58" s="366">
        <v>0.1661</v>
      </c>
      <c r="K58" s="944">
        <v>0</v>
      </c>
      <c r="L58" s="373">
        <v>48700.802619999995</v>
      </c>
      <c r="M58" s="945">
        <f t="shared" si="2"/>
        <v>0.64389136862617002</v>
      </c>
      <c r="N58" s="373">
        <v>1450.3166000000001</v>
      </c>
      <c r="O58" s="373">
        <v>-600.74063000000001</v>
      </c>
      <c r="P58" s="5"/>
      <c r="R58" s="76"/>
      <c r="S58" s="76"/>
      <c r="T58" s="76"/>
      <c r="U58" s="76"/>
      <c r="V58" s="76"/>
      <c r="W58" s="76"/>
      <c r="X58" s="76"/>
      <c r="Y58" s="76"/>
      <c r="Z58" s="76"/>
      <c r="AA58" s="76"/>
      <c r="AB58" s="76"/>
      <c r="AC58" s="76"/>
      <c r="AD58" s="76"/>
      <c r="AE58" s="76"/>
      <c r="AF58" s="76"/>
      <c r="AG58" s="76"/>
    </row>
    <row r="59" spans="1:33" s="376" customFormat="1" ht="20.100000000000001" customHeight="1">
      <c r="A59" s="859"/>
      <c r="B59" s="384"/>
      <c r="C59" s="385" t="s">
        <v>1120</v>
      </c>
      <c r="D59" s="373">
        <v>91.78349</v>
      </c>
      <c r="E59" s="373">
        <v>0</v>
      </c>
      <c r="F59" s="944">
        <v>0</v>
      </c>
      <c r="G59" s="373">
        <v>91.78349</v>
      </c>
      <c r="H59" s="366">
        <v>0.253</v>
      </c>
      <c r="I59" s="373">
        <v>2</v>
      </c>
      <c r="J59" s="366">
        <v>0.13700000000000001</v>
      </c>
      <c r="K59" s="944">
        <v>0</v>
      </c>
      <c r="L59" s="373">
        <v>59.028489999999998</v>
      </c>
      <c r="M59" s="945">
        <f t="shared" si="2"/>
        <v>0.6431275385148244</v>
      </c>
      <c r="N59" s="373">
        <v>3.1816799999999996</v>
      </c>
      <c r="O59" s="373">
        <v>-0.37710000000000005</v>
      </c>
      <c r="P59" s="5"/>
      <c r="R59" s="76"/>
      <c r="S59" s="76"/>
      <c r="T59" s="76"/>
      <c r="U59" s="76"/>
      <c r="V59" s="76"/>
      <c r="W59" s="76"/>
      <c r="X59" s="76"/>
      <c r="Y59" s="76"/>
      <c r="Z59" s="76"/>
      <c r="AA59" s="76"/>
      <c r="AB59" s="76"/>
      <c r="AC59" s="76"/>
      <c r="AD59" s="76"/>
      <c r="AE59" s="76"/>
      <c r="AF59" s="76"/>
      <c r="AG59" s="76"/>
    </row>
    <row r="60" spans="1:33" s="376" customFormat="1" ht="20.100000000000001" customHeight="1">
      <c r="A60" s="859"/>
      <c r="B60" s="384"/>
      <c r="C60" s="385" t="s">
        <v>1121</v>
      </c>
      <c r="D60" s="373">
        <v>9459.8232599999992</v>
      </c>
      <c r="E60" s="373">
        <v>3.64E-3</v>
      </c>
      <c r="F60" s="944">
        <v>1.1769000000000001</v>
      </c>
      <c r="G60" s="373">
        <v>9459.8275399999984</v>
      </c>
      <c r="H60" s="366">
        <v>0.52739999999999998</v>
      </c>
      <c r="I60" s="373">
        <v>87</v>
      </c>
      <c r="J60" s="366">
        <v>0.17680000000000001</v>
      </c>
      <c r="K60" s="944">
        <v>0</v>
      </c>
      <c r="L60" s="373">
        <v>6499.2732699999997</v>
      </c>
      <c r="M60" s="945">
        <f t="shared" si="2"/>
        <v>0.68703929775869899</v>
      </c>
      <c r="N60" s="373">
        <v>887.34586000000002</v>
      </c>
      <c r="O60" s="373">
        <v>-387.73005000000001</v>
      </c>
      <c r="P60" s="5"/>
      <c r="R60" s="76"/>
      <c r="S60" s="76"/>
      <c r="T60" s="76"/>
      <c r="U60" s="76"/>
      <c r="V60" s="76"/>
      <c r="W60" s="76"/>
      <c r="X60" s="76"/>
      <c r="Y60" s="76"/>
      <c r="Z60" s="76"/>
      <c r="AA60" s="76"/>
      <c r="AB60" s="76"/>
      <c r="AC60" s="76"/>
      <c r="AD60" s="76"/>
      <c r="AE60" s="76"/>
      <c r="AF60" s="76"/>
      <c r="AG60" s="76"/>
    </row>
    <row r="61" spans="1:33" s="376" customFormat="1" ht="20.100000000000001" customHeight="1">
      <c r="A61" s="859"/>
      <c r="B61" s="390"/>
      <c r="C61" s="391" t="s">
        <v>1108</v>
      </c>
      <c r="D61" s="392">
        <v>27730.431129999997</v>
      </c>
      <c r="E61" s="392">
        <v>0</v>
      </c>
      <c r="F61" s="949">
        <v>0</v>
      </c>
      <c r="G61" s="392">
        <v>27730.431129999997</v>
      </c>
      <c r="H61" s="393">
        <v>1</v>
      </c>
      <c r="I61" s="392">
        <v>310</v>
      </c>
      <c r="J61" s="393">
        <v>0.33750000000000002</v>
      </c>
      <c r="K61" s="949">
        <v>0</v>
      </c>
      <c r="L61" s="392">
        <v>26537.353039999998</v>
      </c>
      <c r="M61" s="950">
        <f t="shared" si="2"/>
        <v>0.9569758549945776</v>
      </c>
      <c r="N61" s="392">
        <v>7237.3660799999998</v>
      </c>
      <c r="O61" s="392">
        <v>-6557.2244000000001</v>
      </c>
      <c r="P61" s="5"/>
      <c r="R61" s="76"/>
      <c r="S61" s="76"/>
      <c r="T61" s="76"/>
      <c r="U61" s="76"/>
      <c r="V61" s="76"/>
      <c r="W61" s="76"/>
      <c r="X61" s="76"/>
      <c r="Y61" s="76"/>
      <c r="Z61" s="76"/>
      <c r="AA61" s="76"/>
      <c r="AB61" s="76"/>
      <c r="AC61" s="76"/>
      <c r="AD61" s="76"/>
      <c r="AE61" s="76"/>
      <c r="AF61" s="76"/>
      <c r="AG61" s="76"/>
    </row>
    <row r="62" spans="1:33" s="376" customFormat="1" ht="20.100000000000001" customHeight="1" thickBot="1">
      <c r="A62" s="859"/>
      <c r="B62" s="1059" t="s">
        <v>1358</v>
      </c>
      <c r="C62" s="1059"/>
      <c r="D62" s="394">
        <f>+D45+D48+D49+D50+D51+D54+D57+D61</f>
        <v>1453708.23829</v>
      </c>
      <c r="E62" s="394">
        <f>+E45+E48+E49+E50+E51+E54+E57+E61</f>
        <v>45163.593529999998</v>
      </c>
      <c r="F62" s="951">
        <f>+((E45*F45)+(E48*F48)+(E49*F49)+(E50*F50)+(E51*F51)+(E54*F54)+(E57*F57)+(E61*F61))/E62</f>
        <v>0.77794280616965783</v>
      </c>
      <c r="G62" s="394">
        <f>+G45+G48+G49+G50+G51+G54+G57+G61</f>
        <v>1488843.1076199999</v>
      </c>
      <c r="H62" s="952">
        <f>+((G45*H45)+(G48*H48)+(G49*H49)+(G50*H50)+(G51*H51)+(G54*H54)+(G57*H57)+(G61*H61))/G62</f>
        <v>3.5802210334293219E-2</v>
      </c>
      <c r="I62" s="394">
        <f>+I45+I48+I49+I50+I51+I54+I57+I61</f>
        <v>16566</v>
      </c>
      <c r="J62" s="952">
        <f>+((G45*J45)+(G48*J48)+(G49*J49)+(G50*J50)+(G51*J51)+(G54*J54)+(G57*J57)+(G61*J61))/G62</f>
        <v>0.16612927923179205</v>
      </c>
      <c r="K62" s="951">
        <f>+((G45*K45)+(G48*K48)+(G49*K49)+(G50*K50)+(G51*K51)+(G54*K54)+(G57*K57)+(G61*K61))/G62</f>
        <v>0</v>
      </c>
      <c r="L62" s="394">
        <f>+L45+L48+L49+L50+L51+L54+L57+L61</f>
        <v>235012.24221999999</v>
      </c>
      <c r="M62" s="395">
        <f t="shared" si="2"/>
        <v>0.15784889691680165</v>
      </c>
      <c r="N62" s="394">
        <f>+N45+N48+N49+N50+N51+N54+N57+N61</f>
        <v>11534.77831</v>
      </c>
      <c r="O62" s="394">
        <f>+O45+O48+O49+O50+O51+O54+O57+O61</f>
        <v>-8571.694950000001</v>
      </c>
      <c r="P62" s="5"/>
      <c r="R62" s="76"/>
      <c r="S62" s="76"/>
      <c r="T62" s="76"/>
      <c r="U62" s="76"/>
      <c r="V62" s="76"/>
      <c r="W62" s="76"/>
      <c r="X62" s="76"/>
      <c r="Y62" s="76"/>
      <c r="Z62" s="76"/>
      <c r="AA62" s="76"/>
      <c r="AB62" s="76"/>
      <c r="AC62" s="76"/>
      <c r="AD62" s="76"/>
      <c r="AE62" s="76"/>
      <c r="AF62" s="76"/>
      <c r="AG62" s="76"/>
    </row>
    <row r="63" spans="1:33" s="376" customFormat="1" ht="20.100000000000001" customHeight="1">
      <c r="A63" s="859"/>
      <c r="B63" s="1061" t="s">
        <v>1359</v>
      </c>
      <c r="C63" s="1061"/>
      <c r="D63" s="1061"/>
      <c r="E63" s="1061"/>
      <c r="F63" s="941"/>
      <c r="G63" s="379"/>
      <c r="H63" s="379"/>
      <c r="I63" s="379"/>
      <c r="J63" s="379"/>
      <c r="K63" s="941"/>
      <c r="L63" s="379"/>
      <c r="M63" s="379"/>
      <c r="N63" s="379"/>
      <c r="O63" s="379"/>
      <c r="P63" s="5"/>
      <c r="R63" s="76"/>
      <c r="S63" s="76"/>
      <c r="T63" s="76"/>
      <c r="U63" s="76"/>
      <c r="V63" s="76"/>
      <c r="W63" s="76"/>
      <c r="X63" s="76"/>
      <c r="Y63" s="76"/>
      <c r="Z63" s="76"/>
      <c r="AA63" s="76"/>
      <c r="AB63" s="76"/>
      <c r="AC63" s="76"/>
      <c r="AD63" s="76"/>
      <c r="AE63" s="76"/>
      <c r="AF63" s="76"/>
      <c r="AG63" s="76"/>
    </row>
    <row r="64" spans="1:33" s="376" customFormat="1" ht="20.100000000000001" customHeight="1">
      <c r="A64" s="859"/>
      <c r="B64" s="380"/>
      <c r="C64" s="381" t="s">
        <v>1101</v>
      </c>
      <c r="D64" s="382">
        <v>11691677.71425</v>
      </c>
      <c r="E64" s="382">
        <v>100129.80849</v>
      </c>
      <c r="F64" s="942">
        <v>0.73529999999999995</v>
      </c>
      <c r="G64" s="382">
        <v>11765304.623260001</v>
      </c>
      <c r="H64" s="383">
        <v>8.9999999999999998E-4</v>
      </c>
      <c r="I64" s="382">
        <v>209910</v>
      </c>
      <c r="J64" s="383">
        <v>0.24859999999999999</v>
      </c>
      <c r="K64" s="942">
        <v>0</v>
      </c>
      <c r="L64" s="382">
        <v>661821.46334999998</v>
      </c>
      <c r="M64" s="943">
        <f t="shared" ref="M64:M81" si="3">+IFERROR(L64/G64,0)</f>
        <v>5.6251961554958749E-2</v>
      </c>
      <c r="N64" s="382">
        <v>2550.6697599999998</v>
      </c>
      <c r="O64" s="382">
        <v>-13305.058289999999</v>
      </c>
      <c r="P64" s="5"/>
      <c r="R64" s="76"/>
      <c r="S64" s="76"/>
      <c r="T64" s="76"/>
      <c r="U64" s="76"/>
      <c r="V64" s="76"/>
      <c r="W64" s="76"/>
      <c r="X64" s="76"/>
      <c r="Y64" s="76"/>
      <c r="Z64" s="76"/>
      <c r="AA64" s="76"/>
      <c r="AB64" s="76"/>
      <c r="AC64" s="76"/>
      <c r="AD64" s="76"/>
      <c r="AE64" s="76"/>
      <c r="AF64" s="76"/>
      <c r="AG64" s="76"/>
    </row>
    <row r="65" spans="1:33" s="376" customFormat="1" ht="20.100000000000001" customHeight="1">
      <c r="A65" s="859"/>
      <c r="B65" s="384"/>
      <c r="C65" s="385" t="s">
        <v>1113</v>
      </c>
      <c r="D65" s="373">
        <v>4714157.4095000001</v>
      </c>
      <c r="E65" s="373">
        <v>7094.8372900000004</v>
      </c>
      <c r="F65" s="944">
        <v>0.84950000000000003</v>
      </c>
      <c r="G65" s="373">
        <v>4720184.7495100005</v>
      </c>
      <c r="H65" s="366">
        <v>8.0000000000000004E-4</v>
      </c>
      <c r="I65" s="373">
        <v>108864</v>
      </c>
      <c r="J65" s="366">
        <v>0.38890000000000002</v>
      </c>
      <c r="K65" s="944">
        <v>0</v>
      </c>
      <c r="L65" s="373">
        <v>387612.84666000004</v>
      </c>
      <c r="M65" s="945">
        <f t="shared" si="3"/>
        <v>8.2118151561808655E-2</v>
      </c>
      <c r="N65" s="373">
        <v>1461.67788</v>
      </c>
      <c r="O65" s="373">
        <v>-13089.42964</v>
      </c>
      <c r="P65" s="5"/>
      <c r="R65" s="76"/>
      <c r="S65" s="76"/>
      <c r="T65" s="76"/>
      <c r="U65" s="76"/>
      <c r="V65" s="76"/>
      <c r="W65" s="76"/>
      <c r="X65" s="76"/>
      <c r="Y65" s="76"/>
      <c r="Z65" s="76"/>
      <c r="AA65" s="76"/>
      <c r="AB65" s="76"/>
      <c r="AC65" s="76"/>
      <c r="AD65" s="76"/>
      <c r="AE65" s="76"/>
      <c r="AF65" s="76"/>
      <c r="AG65" s="76"/>
    </row>
    <row r="66" spans="1:33" s="376" customFormat="1" ht="20.100000000000001" customHeight="1">
      <c r="A66" s="859"/>
      <c r="B66" s="384"/>
      <c r="C66" s="385" t="s">
        <v>1114</v>
      </c>
      <c r="D66" s="373">
        <v>6977520.3047500001</v>
      </c>
      <c r="E66" s="373">
        <v>93034.9712</v>
      </c>
      <c r="F66" s="944">
        <v>0.72660000000000002</v>
      </c>
      <c r="G66" s="373">
        <v>7045119.8737500003</v>
      </c>
      <c r="H66" s="366">
        <v>1E-3</v>
      </c>
      <c r="I66" s="373">
        <v>101046</v>
      </c>
      <c r="J66" s="366">
        <v>0.15459999999999999</v>
      </c>
      <c r="K66" s="944">
        <v>0</v>
      </c>
      <c r="L66" s="373">
        <v>274208.61669</v>
      </c>
      <c r="M66" s="945">
        <f t="shared" si="3"/>
        <v>3.8921781545789839E-2</v>
      </c>
      <c r="N66" s="373">
        <v>1088.9918799999998</v>
      </c>
      <c r="O66" s="373">
        <v>-215.62864999999999</v>
      </c>
      <c r="P66" s="5"/>
      <c r="R66" s="76"/>
      <c r="S66" s="76"/>
      <c r="T66" s="76"/>
      <c r="U66" s="76"/>
      <c r="V66" s="76"/>
      <c r="W66" s="76"/>
      <c r="X66" s="76"/>
      <c r="Y66" s="76"/>
      <c r="Z66" s="76"/>
      <c r="AA66" s="76"/>
      <c r="AB66" s="76"/>
      <c r="AC66" s="76"/>
      <c r="AD66" s="76"/>
      <c r="AE66" s="76"/>
      <c r="AF66" s="76"/>
      <c r="AG66" s="76"/>
    </row>
    <row r="67" spans="1:33" s="376" customFormat="1" ht="20.100000000000001" customHeight="1">
      <c r="A67" s="859"/>
      <c r="B67" s="386"/>
      <c r="C67" s="387" t="s">
        <v>1102</v>
      </c>
      <c r="D67" s="388">
        <v>4846398.10176</v>
      </c>
      <c r="E67" s="388">
        <v>61968.7333</v>
      </c>
      <c r="F67" s="947">
        <v>0.68279999999999996</v>
      </c>
      <c r="G67" s="388">
        <v>4888711.6891999999</v>
      </c>
      <c r="H67" s="389">
        <v>2E-3</v>
      </c>
      <c r="I67" s="388">
        <v>61572</v>
      </c>
      <c r="J67" s="389">
        <v>0.19620000000000001</v>
      </c>
      <c r="K67" s="947">
        <v>0</v>
      </c>
      <c r="L67" s="388">
        <v>402604.76295</v>
      </c>
      <c r="M67" s="948">
        <f t="shared" si="3"/>
        <v>8.2353959191216533E-2</v>
      </c>
      <c r="N67" s="388">
        <v>1887.9815599999999</v>
      </c>
      <c r="O67" s="388">
        <v>-2613.9085399999999</v>
      </c>
      <c r="P67" s="5"/>
      <c r="R67" s="76"/>
      <c r="S67" s="76"/>
      <c r="T67" s="76"/>
      <c r="U67" s="76"/>
      <c r="V67" s="76"/>
      <c r="W67" s="76"/>
      <c r="X67" s="76"/>
      <c r="Y67" s="76"/>
      <c r="Z67" s="76"/>
      <c r="AA67" s="76"/>
      <c r="AB67" s="76"/>
      <c r="AC67" s="76"/>
      <c r="AD67" s="76"/>
      <c r="AE67" s="76"/>
      <c r="AF67" s="76"/>
      <c r="AG67" s="76"/>
    </row>
    <row r="68" spans="1:33" s="376" customFormat="1" ht="20.100000000000001" customHeight="1">
      <c r="A68" s="859"/>
      <c r="B68" s="386"/>
      <c r="C68" s="387" t="s">
        <v>1103</v>
      </c>
      <c r="D68" s="388">
        <v>2213318.38258</v>
      </c>
      <c r="E68" s="388">
        <v>21493.586170000002</v>
      </c>
      <c r="F68" s="947">
        <v>0.80269999999999997</v>
      </c>
      <c r="G68" s="388">
        <v>2230572.1979399999</v>
      </c>
      <c r="H68" s="389">
        <v>4.0000000000000001E-3</v>
      </c>
      <c r="I68" s="388">
        <v>31463</v>
      </c>
      <c r="J68" s="389">
        <v>0.2041</v>
      </c>
      <c r="K68" s="947">
        <v>0</v>
      </c>
      <c r="L68" s="388">
        <v>319347.82872000005</v>
      </c>
      <c r="M68" s="948">
        <f t="shared" si="3"/>
        <v>0.14316856859191884</v>
      </c>
      <c r="N68" s="388">
        <v>1806.8695400000001</v>
      </c>
      <c r="O68" s="388">
        <v>-2141.4833399999998</v>
      </c>
      <c r="P68" s="5"/>
      <c r="R68" s="76"/>
      <c r="S68" s="76"/>
      <c r="T68" s="76"/>
      <c r="U68" s="76"/>
      <c r="V68" s="76"/>
      <c r="W68" s="76"/>
      <c r="X68" s="76"/>
      <c r="Y68" s="76"/>
      <c r="Z68" s="76"/>
      <c r="AA68" s="76"/>
      <c r="AB68" s="76"/>
      <c r="AC68" s="76"/>
      <c r="AD68" s="76"/>
      <c r="AE68" s="76"/>
      <c r="AF68" s="76"/>
      <c r="AG68" s="76"/>
    </row>
    <row r="69" spans="1:33" s="376" customFormat="1" ht="20.100000000000001" customHeight="1">
      <c r="A69" s="859"/>
      <c r="B69" s="386"/>
      <c r="C69" s="387" t="s">
        <v>1104</v>
      </c>
      <c r="D69" s="388">
        <v>1285898.3008800002</v>
      </c>
      <c r="E69" s="388">
        <v>8472.4147400000002</v>
      </c>
      <c r="F69" s="947">
        <v>0.74939999999999996</v>
      </c>
      <c r="G69" s="388">
        <v>1292247.6939600001</v>
      </c>
      <c r="H69" s="389">
        <v>7.0000000000000001E-3</v>
      </c>
      <c r="I69" s="388">
        <v>19360</v>
      </c>
      <c r="J69" s="389">
        <v>0.2142</v>
      </c>
      <c r="K69" s="947">
        <v>0</v>
      </c>
      <c r="L69" s="388">
        <v>290087.35864999995</v>
      </c>
      <c r="M69" s="948">
        <f t="shared" si="3"/>
        <v>0.22448278298802618</v>
      </c>
      <c r="N69" s="388">
        <v>1948.29285</v>
      </c>
      <c r="O69" s="388">
        <v>-1989.1735200000001</v>
      </c>
      <c r="P69" s="5"/>
      <c r="R69" s="76"/>
      <c r="S69" s="76"/>
      <c r="T69" s="76"/>
      <c r="U69" s="76"/>
      <c r="V69" s="76"/>
      <c r="W69" s="76"/>
      <c r="X69" s="76"/>
      <c r="Y69" s="76"/>
      <c r="Z69" s="76"/>
      <c r="AA69" s="76"/>
      <c r="AB69" s="76"/>
      <c r="AC69" s="76"/>
      <c r="AD69" s="76"/>
      <c r="AE69" s="76"/>
      <c r="AF69" s="76"/>
      <c r="AG69" s="76"/>
    </row>
    <row r="70" spans="1:33" s="376" customFormat="1" ht="20.100000000000001" customHeight="1">
      <c r="A70" s="859"/>
      <c r="B70" s="386"/>
      <c r="C70" s="387" t="s">
        <v>1105</v>
      </c>
      <c r="D70" s="388">
        <v>1227589.64423</v>
      </c>
      <c r="E70" s="388">
        <v>5738.6280399999996</v>
      </c>
      <c r="F70" s="947">
        <v>0.84899999999999998</v>
      </c>
      <c r="G70" s="388">
        <v>1232461.75505</v>
      </c>
      <c r="H70" s="389">
        <v>1.7000000000000001E-2</v>
      </c>
      <c r="I70" s="388">
        <v>19890</v>
      </c>
      <c r="J70" s="389">
        <v>0.2389</v>
      </c>
      <c r="K70" s="947">
        <v>0</v>
      </c>
      <c r="L70" s="388">
        <v>542013.37444000004</v>
      </c>
      <c r="M70" s="948">
        <f t="shared" si="3"/>
        <v>0.43978109034142887</v>
      </c>
      <c r="N70" s="388">
        <v>4969.3127899999999</v>
      </c>
      <c r="O70" s="388">
        <v>-4103.4084899999998</v>
      </c>
      <c r="P70" s="5"/>
      <c r="R70" s="76"/>
      <c r="S70" s="76"/>
      <c r="T70" s="76"/>
      <c r="U70" s="76"/>
      <c r="V70" s="76"/>
      <c r="W70" s="76"/>
      <c r="X70" s="76"/>
      <c r="Y70" s="76"/>
      <c r="Z70" s="76"/>
      <c r="AA70" s="76"/>
      <c r="AB70" s="76"/>
      <c r="AC70" s="76"/>
      <c r="AD70" s="76"/>
      <c r="AE70" s="76"/>
      <c r="AF70" s="76"/>
      <c r="AG70" s="76"/>
    </row>
    <row r="71" spans="1:33" s="376" customFormat="1" ht="20.100000000000001" customHeight="1">
      <c r="A71" s="859"/>
      <c r="B71" s="384"/>
      <c r="C71" s="385" t="s">
        <v>1115</v>
      </c>
      <c r="D71" s="373">
        <v>722974.58574999997</v>
      </c>
      <c r="E71" s="373">
        <v>3554.7658999999999</v>
      </c>
      <c r="F71" s="944">
        <v>0.84489999999999998</v>
      </c>
      <c r="G71" s="373">
        <v>725978.13229999994</v>
      </c>
      <c r="H71" s="366">
        <v>1.29E-2</v>
      </c>
      <c r="I71" s="373">
        <v>11708</v>
      </c>
      <c r="J71" s="366">
        <v>0.2419</v>
      </c>
      <c r="K71" s="944">
        <v>0</v>
      </c>
      <c r="L71" s="373">
        <v>275735.87385999999</v>
      </c>
      <c r="M71" s="945">
        <f t="shared" si="3"/>
        <v>0.37981291941457013</v>
      </c>
      <c r="N71" s="373">
        <v>2265.0654900000004</v>
      </c>
      <c r="O71" s="373">
        <v>-2174.2711800000002</v>
      </c>
      <c r="P71" s="5"/>
      <c r="R71" s="76"/>
      <c r="S71" s="76"/>
      <c r="T71" s="76"/>
      <c r="U71" s="76"/>
      <c r="V71" s="76"/>
      <c r="W71" s="76"/>
      <c r="X71" s="76"/>
      <c r="Y71" s="76"/>
      <c r="Z71" s="76"/>
      <c r="AA71" s="76"/>
      <c r="AB71" s="76"/>
      <c r="AC71" s="76"/>
      <c r="AD71" s="76"/>
      <c r="AE71" s="76"/>
      <c r="AF71" s="76"/>
      <c r="AG71" s="76"/>
    </row>
    <row r="72" spans="1:33" s="376" customFormat="1" ht="20.100000000000001" customHeight="1">
      <c r="A72" s="859"/>
      <c r="B72" s="384"/>
      <c r="C72" s="385" t="s">
        <v>1116</v>
      </c>
      <c r="D72" s="373">
        <v>504615.05847000005</v>
      </c>
      <c r="E72" s="373">
        <v>2183.86213</v>
      </c>
      <c r="F72" s="944">
        <v>0.85560000000000003</v>
      </c>
      <c r="G72" s="373">
        <v>506483.62274999998</v>
      </c>
      <c r="H72" s="366">
        <v>2.29E-2</v>
      </c>
      <c r="I72" s="373">
        <v>8182</v>
      </c>
      <c r="J72" s="366">
        <v>0.2346</v>
      </c>
      <c r="K72" s="944">
        <v>0</v>
      </c>
      <c r="L72" s="373">
        <v>266277.50057999999</v>
      </c>
      <c r="M72" s="945">
        <f t="shared" si="3"/>
        <v>0.52573763221448611</v>
      </c>
      <c r="N72" s="373">
        <v>2704.2473</v>
      </c>
      <c r="O72" s="373">
        <v>-1929.1373100000001</v>
      </c>
      <c r="P72" s="5"/>
      <c r="R72" s="76"/>
      <c r="S72" s="76"/>
      <c r="T72" s="76"/>
      <c r="U72" s="76"/>
      <c r="V72" s="76"/>
      <c r="W72" s="76"/>
      <c r="X72" s="76"/>
      <c r="Y72" s="76"/>
      <c r="Z72" s="76"/>
      <c r="AA72" s="76"/>
      <c r="AB72" s="76"/>
      <c r="AC72" s="76"/>
      <c r="AD72" s="76"/>
      <c r="AE72" s="76"/>
      <c r="AF72" s="76"/>
      <c r="AG72" s="76"/>
    </row>
    <row r="73" spans="1:33" s="376" customFormat="1" ht="20.100000000000001" customHeight="1">
      <c r="A73" s="859"/>
      <c r="B73" s="386"/>
      <c r="C73" s="387" t="s">
        <v>1106</v>
      </c>
      <c r="D73" s="388">
        <v>982461.27347000001</v>
      </c>
      <c r="E73" s="388">
        <v>2519.6609100000001</v>
      </c>
      <c r="F73" s="947">
        <v>0.85160000000000002</v>
      </c>
      <c r="G73" s="388">
        <v>984607.07595000009</v>
      </c>
      <c r="H73" s="389">
        <v>5.3100000000000001E-2</v>
      </c>
      <c r="I73" s="388">
        <v>16915</v>
      </c>
      <c r="J73" s="389">
        <v>0.21210000000000001</v>
      </c>
      <c r="K73" s="947">
        <v>0</v>
      </c>
      <c r="L73" s="388">
        <v>735325.64711000002</v>
      </c>
      <c r="M73" s="948">
        <f t="shared" si="3"/>
        <v>0.74682141238983035</v>
      </c>
      <c r="N73" s="388">
        <v>11108.49689</v>
      </c>
      <c r="O73" s="388">
        <v>-5050.9921199999999</v>
      </c>
      <c r="P73" s="5"/>
      <c r="R73" s="76"/>
      <c r="S73" s="76"/>
      <c r="T73" s="76"/>
      <c r="U73" s="76"/>
      <c r="V73" s="76"/>
      <c r="W73" s="76"/>
      <c r="X73" s="76"/>
      <c r="Y73" s="76"/>
      <c r="Z73" s="76"/>
      <c r="AA73" s="76"/>
      <c r="AB73" s="76"/>
      <c r="AC73" s="76"/>
      <c r="AD73" s="76"/>
      <c r="AE73" s="76"/>
      <c r="AF73" s="76"/>
      <c r="AG73" s="76"/>
    </row>
    <row r="74" spans="1:33" s="376" customFormat="1" ht="20.100000000000001" customHeight="1">
      <c r="A74" s="859"/>
      <c r="B74" s="384"/>
      <c r="C74" s="385" t="s">
        <v>1117</v>
      </c>
      <c r="D74" s="373">
        <v>503951.24819999997</v>
      </c>
      <c r="E74" s="373">
        <v>1307.8496599999999</v>
      </c>
      <c r="F74" s="944">
        <v>0.87729999999999997</v>
      </c>
      <c r="G74" s="373">
        <v>505098.58367999998</v>
      </c>
      <c r="H74" s="366">
        <v>3.7199999999999997E-2</v>
      </c>
      <c r="I74" s="373">
        <v>8638</v>
      </c>
      <c r="J74" s="366">
        <v>0.21590000000000001</v>
      </c>
      <c r="K74" s="944">
        <v>0</v>
      </c>
      <c r="L74" s="373">
        <v>325781.09367000003</v>
      </c>
      <c r="M74" s="945">
        <f t="shared" si="3"/>
        <v>0.64498516566103714</v>
      </c>
      <c r="N74" s="373">
        <v>4077.4319799999998</v>
      </c>
      <c r="O74" s="373">
        <v>-2156.5482499999998</v>
      </c>
      <c r="P74" s="5"/>
      <c r="R74" s="76"/>
      <c r="S74" s="76"/>
      <c r="T74" s="76"/>
      <c r="U74" s="76"/>
      <c r="V74" s="76"/>
      <c r="W74" s="76"/>
      <c r="X74" s="76"/>
      <c r="Y74" s="76"/>
      <c r="Z74" s="76"/>
      <c r="AA74" s="76"/>
      <c r="AB74" s="76"/>
      <c r="AC74" s="76"/>
      <c r="AD74" s="76"/>
      <c r="AE74" s="76"/>
      <c r="AF74" s="76"/>
      <c r="AG74" s="76"/>
    </row>
    <row r="75" spans="1:33" s="376" customFormat="1" ht="20.100000000000001" customHeight="1">
      <c r="A75" s="859"/>
      <c r="B75" s="384"/>
      <c r="C75" s="385" t="s">
        <v>1118</v>
      </c>
      <c r="D75" s="373">
        <v>478510.02526999998</v>
      </c>
      <c r="E75" s="373">
        <v>1211.81124</v>
      </c>
      <c r="F75" s="944">
        <v>0.82389999999999997</v>
      </c>
      <c r="G75" s="373">
        <v>479508.49226999999</v>
      </c>
      <c r="H75" s="366">
        <v>6.9800000000000001E-2</v>
      </c>
      <c r="I75" s="373">
        <v>8277</v>
      </c>
      <c r="J75" s="366">
        <v>0.20810000000000001</v>
      </c>
      <c r="K75" s="944">
        <v>0</v>
      </c>
      <c r="L75" s="373">
        <v>409544.55343999999</v>
      </c>
      <c r="M75" s="945">
        <f t="shared" si="3"/>
        <v>0.85409238843969226</v>
      </c>
      <c r="N75" s="373">
        <v>7031.0649199999998</v>
      </c>
      <c r="O75" s="373">
        <v>-2894.4438700000001</v>
      </c>
      <c r="P75" s="5"/>
      <c r="R75" s="76"/>
      <c r="S75" s="76"/>
      <c r="T75" s="76"/>
      <c r="U75" s="76"/>
      <c r="V75" s="76"/>
      <c r="W75" s="76"/>
      <c r="X75" s="76"/>
      <c r="Y75" s="76"/>
      <c r="Z75" s="76"/>
      <c r="AA75" s="76"/>
      <c r="AB75" s="76"/>
      <c r="AC75" s="76"/>
      <c r="AD75" s="76"/>
      <c r="AE75" s="76"/>
      <c r="AF75" s="76"/>
      <c r="AG75" s="76"/>
    </row>
    <row r="76" spans="1:33" s="376" customFormat="1" ht="20.100000000000001" customHeight="1">
      <c r="A76" s="859"/>
      <c r="B76" s="386"/>
      <c r="C76" s="387" t="s">
        <v>1107</v>
      </c>
      <c r="D76" s="388">
        <v>607368.85732000007</v>
      </c>
      <c r="E76" s="388">
        <v>1878.63626</v>
      </c>
      <c r="F76" s="947">
        <v>0.66410000000000002</v>
      </c>
      <c r="G76" s="388">
        <v>608616.42324999999</v>
      </c>
      <c r="H76" s="389">
        <v>0.2031</v>
      </c>
      <c r="I76" s="388">
        <v>10079</v>
      </c>
      <c r="J76" s="389">
        <v>0.2034</v>
      </c>
      <c r="K76" s="947">
        <v>0</v>
      </c>
      <c r="L76" s="388">
        <v>651005.45480999991</v>
      </c>
      <c r="M76" s="948">
        <f t="shared" si="3"/>
        <v>1.0696481888110139</v>
      </c>
      <c r="N76" s="388">
        <v>25911.914559999997</v>
      </c>
      <c r="O76" s="388">
        <v>-10899.697630000001</v>
      </c>
      <c r="P76" s="5"/>
      <c r="R76" s="76"/>
      <c r="S76" s="76"/>
      <c r="T76" s="76"/>
      <c r="U76" s="76"/>
      <c r="V76" s="76"/>
      <c r="W76" s="76"/>
      <c r="X76" s="76"/>
      <c r="Y76" s="76"/>
      <c r="Z76" s="76"/>
      <c r="AA76" s="76"/>
      <c r="AB76" s="76"/>
      <c r="AC76" s="76"/>
      <c r="AD76" s="76"/>
      <c r="AE76" s="76"/>
      <c r="AF76" s="76"/>
      <c r="AG76" s="76"/>
    </row>
    <row r="77" spans="1:33" s="376" customFormat="1" ht="20.100000000000001" customHeight="1">
      <c r="A77" s="859"/>
      <c r="B77" s="384"/>
      <c r="C77" s="385" t="s">
        <v>1119</v>
      </c>
      <c r="D77" s="373">
        <v>474541.27192000003</v>
      </c>
      <c r="E77" s="373">
        <v>1877.8389199999999</v>
      </c>
      <c r="F77" s="944">
        <v>0.66390000000000005</v>
      </c>
      <c r="G77" s="373">
        <v>475788.04050999996</v>
      </c>
      <c r="H77" s="366">
        <v>0.1205</v>
      </c>
      <c r="I77" s="373">
        <v>8031</v>
      </c>
      <c r="J77" s="366">
        <v>0.1993</v>
      </c>
      <c r="K77" s="944">
        <v>0</v>
      </c>
      <c r="L77" s="373">
        <v>496758.43466999999</v>
      </c>
      <c r="M77" s="945">
        <f t="shared" si="3"/>
        <v>1.0440750762409281</v>
      </c>
      <c r="N77" s="373">
        <v>12043.549369999999</v>
      </c>
      <c r="O77" s="373">
        <v>-6130.5670300000002</v>
      </c>
      <c r="P77" s="5"/>
      <c r="R77" s="76"/>
      <c r="S77" s="76"/>
      <c r="T77" s="76"/>
      <c r="U77" s="76"/>
      <c r="V77" s="76"/>
      <c r="W77" s="76"/>
      <c r="X77" s="76"/>
      <c r="Y77" s="76"/>
      <c r="Z77" s="76"/>
      <c r="AA77" s="76"/>
      <c r="AB77" s="76"/>
      <c r="AC77" s="76"/>
      <c r="AD77" s="76"/>
      <c r="AE77" s="76"/>
      <c r="AF77" s="76"/>
      <c r="AG77" s="76"/>
    </row>
    <row r="78" spans="1:33" s="376" customFormat="1" ht="20.100000000000001" customHeight="1">
      <c r="A78" s="859"/>
      <c r="B78" s="384"/>
      <c r="C78" s="385" t="s">
        <v>1120</v>
      </c>
      <c r="D78" s="373">
        <v>2495.18012</v>
      </c>
      <c r="E78" s="373">
        <v>0</v>
      </c>
      <c r="F78" s="944">
        <v>0</v>
      </c>
      <c r="G78" s="373">
        <v>2495.18012</v>
      </c>
      <c r="H78" s="366">
        <v>0.253</v>
      </c>
      <c r="I78" s="373">
        <v>99</v>
      </c>
      <c r="J78" s="366">
        <v>0.14419999999999999</v>
      </c>
      <c r="K78" s="944">
        <v>0</v>
      </c>
      <c r="L78" s="373">
        <v>2216.8347200000003</v>
      </c>
      <c r="M78" s="945">
        <f t="shared" si="3"/>
        <v>0.88844677072851974</v>
      </c>
      <c r="N78" s="373">
        <v>91.03886</v>
      </c>
      <c r="O78" s="373">
        <v>-13.33709</v>
      </c>
      <c r="P78" s="5"/>
      <c r="R78" s="76"/>
      <c r="S78" s="76"/>
      <c r="T78" s="76"/>
      <c r="U78" s="76"/>
      <c r="V78" s="76"/>
      <c r="W78" s="76"/>
      <c r="X78" s="76"/>
      <c r="Y78" s="76"/>
      <c r="Z78" s="76"/>
      <c r="AA78" s="76"/>
      <c r="AB78" s="76"/>
      <c r="AC78" s="76"/>
      <c r="AD78" s="76"/>
      <c r="AE78" s="76"/>
      <c r="AF78" s="76"/>
      <c r="AG78" s="76"/>
    </row>
    <row r="79" spans="1:33" s="376" customFormat="1" ht="20.100000000000001" customHeight="1">
      <c r="A79" s="859"/>
      <c r="B79" s="384"/>
      <c r="C79" s="385" t="s">
        <v>1121</v>
      </c>
      <c r="D79" s="373">
        <v>130332.40528000001</v>
      </c>
      <c r="E79" s="373">
        <v>0.79735</v>
      </c>
      <c r="F79" s="944">
        <v>1</v>
      </c>
      <c r="G79" s="373">
        <v>130333.20262000001</v>
      </c>
      <c r="H79" s="366">
        <v>0.50349999999999995</v>
      </c>
      <c r="I79" s="373">
        <v>1949</v>
      </c>
      <c r="J79" s="366">
        <v>0.21959999999999999</v>
      </c>
      <c r="K79" s="944">
        <v>0</v>
      </c>
      <c r="L79" s="373">
        <v>152030.18541999999</v>
      </c>
      <c r="M79" s="945">
        <f t="shared" si="3"/>
        <v>1.1664731807692916</v>
      </c>
      <c r="N79" s="373">
        <v>13777.32633</v>
      </c>
      <c r="O79" s="373">
        <v>-4755.7935199999993</v>
      </c>
      <c r="P79" s="5"/>
      <c r="R79" s="76"/>
      <c r="S79" s="76"/>
      <c r="T79" s="76"/>
      <c r="U79" s="76"/>
      <c r="V79" s="76"/>
      <c r="W79" s="76"/>
      <c r="X79" s="76"/>
      <c r="Y79" s="76"/>
      <c r="Z79" s="76"/>
      <c r="AA79" s="76"/>
      <c r="AB79" s="76"/>
      <c r="AC79" s="76"/>
      <c r="AD79" s="76"/>
      <c r="AE79" s="76"/>
      <c r="AF79" s="76"/>
      <c r="AG79" s="76"/>
    </row>
    <row r="80" spans="1:33" s="376" customFormat="1" ht="20.100000000000001" customHeight="1">
      <c r="A80" s="859"/>
      <c r="B80" s="390"/>
      <c r="C80" s="391" t="s">
        <v>1108</v>
      </c>
      <c r="D80" s="392">
        <v>365283.86914999998</v>
      </c>
      <c r="E80" s="392">
        <v>168.88214000000002</v>
      </c>
      <c r="F80" s="949">
        <v>0.99250000000000005</v>
      </c>
      <c r="G80" s="392">
        <v>365451.48557000002</v>
      </c>
      <c r="H80" s="393">
        <v>1</v>
      </c>
      <c r="I80" s="392">
        <v>5704</v>
      </c>
      <c r="J80" s="393">
        <v>0.4854</v>
      </c>
      <c r="K80" s="949">
        <v>0</v>
      </c>
      <c r="L80" s="392">
        <v>427920.53578999999</v>
      </c>
      <c r="M80" s="950">
        <f t="shared" si="3"/>
        <v>1.1709366432662494</v>
      </c>
      <c r="N80" s="392">
        <v>142958.64775999999</v>
      </c>
      <c r="O80" s="392">
        <v>-112332.77077</v>
      </c>
      <c r="P80" s="5"/>
      <c r="R80" s="76"/>
      <c r="S80" s="76"/>
      <c r="T80" s="76"/>
      <c r="U80" s="76"/>
      <c r="V80" s="76"/>
      <c r="W80" s="76"/>
      <c r="X80" s="76"/>
      <c r="Y80" s="76"/>
      <c r="Z80" s="76"/>
      <c r="AA80" s="76"/>
      <c r="AB80" s="76"/>
      <c r="AC80" s="76"/>
      <c r="AD80" s="76"/>
      <c r="AE80" s="76"/>
      <c r="AF80" s="76"/>
      <c r="AG80" s="76"/>
    </row>
    <row r="81" spans="1:33" s="376" customFormat="1" ht="20.100000000000001" customHeight="1" thickBot="1">
      <c r="A81" s="859"/>
      <c r="B81" s="1059" t="s">
        <v>1360</v>
      </c>
      <c r="C81" s="1059"/>
      <c r="D81" s="394">
        <f>+D64+D67+D68+D69+D70+D73+D76+D80</f>
        <v>23219996.14364</v>
      </c>
      <c r="E81" s="394">
        <f>+E64+E67+E68+E69+E70+E73+E76+E80</f>
        <v>202370.35005000001</v>
      </c>
      <c r="F81" s="951">
        <f>+((E64*F64)+(E67*F67)+(E68*F68)+(E69*F69)+(E70*F70)+(E73*F73)+(E76*F76)+(E80*F80))/E81</f>
        <v>0.73119844270331125</v>
      </c>
      <c r="G81" s="394">
        <f>+G64+G67+G68+G69+G70+G73+G76+G80</f>
        <v>23367972.944180001</v>
      </c>
      <c r="H81" s="952">
        <f>+((G64*H64)+(G67*H67)+(G68*H68)+(G69*H69)+(G70*H70)+(G73*H73)+(G76*H76)+(G80*H80))/G81</f>
        <v>2.5703136011173629E-2</v>
      </c>
      <c r="I81" s="394">
        <f>+I64+I67+I68+I69+I70+I73+I76+I80</f>
        <v>374893</v>
      </c>
      <c r="J81" s="952">
        <f>+((G64*J64)+(G67*J67)+(G68*J68)+(G69*J69)+(G70*J70)+(G73*J73)+(G76*J76)+(G80*J80))/G81</f>
        <v>0.2319641597939483</v>
      </c>
      <c r="K81" s="951">
        <f>+((G64*K64)+(G67*K67)+(G68*K68)+(G69*K69)+(G70*K70)+(G73*K73)+(G76*K76)+(G80*K80))/G81</f>
        <v>0</v>
      </c>
      <c r="L81" s="394">
        <f>+L64+L67+L68+L69+L70+L73+L76+L80</f>
        <v>4030126.4258200005</v>
      </c>
      <c r="M81" s="395">
        <f t="shared" si="3"/>
        <v>0.17246367219984901</v>
      </c>
      <c r="N81" s="394">
        <f>+N64+N67+N68+N69+N70+N73+N76+N80</f>
        <v>193142.18570999999</v>
      </c>
      <c r="O81" s="394">
        <f>+O64+O67+O68+O69+O70+O73+O76+O80</f>
        <v>-152436.4927</v>
      </c>
      <c r="P81" s="5"/>
      <c r="R81" s="76"/>
      <c r="S81" s="76"/>
      <c r="T81" s="76"/>
      <c r="U81" s="76"/>
      <c r="V81" s="76"/>
      <c r="W81" s="76"/>
      <c r="X81" s="76"/>
      <c r="Y81" s="76"/>
      <c r="Z81" s="76"/>
      <c r="AA81" s="76"/>
      <c r="AB81" s="76"/>
      <c r="AC81" s="76"/>
      <c r="AD81" s="76"/>
      <c r="AE81" s="76"/>
      <c r="AF81" s="76"/>
      <c r="AG81" s="76"/>
    </row>
    <row r="82" spans="1:33" s="376" customFormat="1" ht="20.100000000000001" customHeight="1">
      <c r="A82" s="859"/>
      <c r="B82" s="1057" t="s">
        <v>1124</v>
      </c>
      <c r="C82" s="1057"/>
      <c r="D82" s="1057"/>
      <c r="E82" s="1057"/>
      <c r="F82" s="941"/>
      <c r="G82" s="379"/>
      <c r="H82" s="379"/>
      <c r="I82" s="379"/>
      <c r="J82" s="379"/>
      <c r="K82" s="941"/>
      <c r="L82" s="379"/>
      <c r="M82" s="379"/>
      <c r="N82" s="379"/>
      <c r="O82" s="379"/>
      <c r="P82" s="5"/>
      <c r="R82" s="76"/>
      <c r="S82" s="76"/>
      <c r="T82" s="76"/>
      <c r="U82" s="76"/>
      <c r="V82" s="76"/>
      <c r="W82" s="76"/>
      <c r="X82" s="76"/>
      <c r="Y82" s="76"/>
      <c r="Z82" s="76"/>
      <c r="AA82" s="76"/>
      <c r="AB82" s="76"/>
      <c r="AC82" s="76"/>
      <c r="AD82" s="76"/>
      <c r="AE82" s="76"/>
      <c r="AF82" s="76"/>
      <c r="AG82" s="76"/>
    </row>
    <row r="83" spans="1:33" s="376" customFormat="1" ht="20.100000000000001" customHeight="1">
      <c r="A83" s="859"/>
      <c r="B83" s="380"/>
      <c r="C83" s="381" t="s">
        <v>1101</v>
      </c>
      <c r="D83" s="382">
        <v>136169.93836</v>
      </c>
      <c r="E83" s="382">
        <v>1046090.80354</v>
      </c>
      <c r="F83" s="942">
        <v>0.61370000000000002</v>
      </c>
      <c r="G83" s="382">
        <v>778158.66530999995</v>
      </c>
      <c r="H83" s="383">
        <v>8.0000000000000004E-4</v>
      </c>
      <c r="I83" s="382">
        <v>598588</v>
      </c>
      <c r="J83" s="383">
        <v>0.57189999999999996</v>
      </c>
      <c r="K83" s="942">
        <v>0</v>
      </c>
      <c r="L83" s="382">
        <v>23349.165670000002</v>
      </c>
      <c r="M83" s="943">
        <f t="shared" ref="M83:M100" si="4">+IFERROR(L83/G83,0)</f>
        <v>3.0005661712574065E-2</v>
      </c>
      <c r="N83" s="382">
        <v>353.48717999999997</v>
      </c>
      <c r="O83" s="382">
        <v>-555.8813100000001</v>
      </c>
      <c r="P83" s="5"/>
      <c r="R83" s="76"/>
      <c r="S83" s="76"/>
      <c r="T83" s="76"/>
      <c r="U83" s="76"/>
      <c r="V83" s="76"/>
      <c r="W83" s="76"/>
      <c r="X83" s="76"/>
      <c r="Y83" s="76"/>
      <c r="Z83" s="76"/>
      <c r="AA83" s="76"/>
      <c r="AB83" s="76"/>
      <c r="AC83" s="76"/>
      <c r="AD83" s="76"/>
      <c r="AE83" s="76"/>
      <c r="AF83" s="76"/>
      <c r="AG83" s="76"/>
    </row>
    <row r="84" spans="1:33" s="376" customFormat="1" ht="20.100000000000001" customHeight="1">
      <c r="A84" s="859"/>
      <c r="B84" s="384"/>
      <c r="C84" s="385" t="s">
        <v>1113</v>
      </c>
      <c r="D84" s="373">
        <v>109101.62643</v>
      </c>
      <c r="E84" s="373">
        <v>692307.67250999995</v>
      </c>
      <c r="F84" s="944">
        <v>0.6099</v>
      </c>
      <c r="G84" s="373">
        <v>531322.37893000001</v>
      </c>
      <c r="H84" s="366">
        <v>6.9999999999999999E-4</v>
      </c>
      <c r="I84" s="373">
        <v>432126</v>
      </c>
      <c r="J84" s="366">
        <v>0.65</v>
      </c>
      <c r="K84" s="944">
        <v>0</v>
      </c>
      <c r="L84" s="373">
        <v>16989.98372</v>
      </c>
      <c r="M84" s="945">
        <f t="shared" si="4"/>
        <v>3.1976789222044749E-2</v>
      </c>
      <c r="N84" s="373">
        <v>253.81577999999999</v>
      </c>
      <c r="O84" s="373">
        <v>-472.36864000000003</v>
      </c>
      <c r="P84" s="5"/>
      <c r="R84" s="76"/>
      <c r="S84" s="76"/>
      <c r="T84" s="76"/>
      <c r="U84" s="76"/>
      <c r="V84" s="76"/>
      <c r="W84" s="76"/>
      <c r="X84" s="76"/>
      <c r="Y84" s="76"/>
      <c r="Z84" s="76"/>
      <c r="AA84" s="76"/>
      <c r="AB84" s="76"/>
      <c r="AC84" s="76"/>
      <c r="AD84" s="76"/>
      <c r="AE84" s="76"/>
      <c r="AF84" s="76"/>
      <c r="AG84" s="76"/>
    </row>
    <row r="85" spans="1:33" s="376" customFormat="1" ht="20.100000000000001" customHeight="1">
      <c r="A85" s="859"/>
      <c r="B85" s="384"/>
      <c r="C85" s="385" t="s">
        <v>1114</v>
      </c>
      <c r="D85" s="373">
        <v>27068.31193</v>
      </c>
      <c r="E85" s="373">
        <v>353783.13102999999</v>
      </c>
      <c r="F85" s="944">
        <v>0.62119999999999997</v>
      </c>
      <c r="G85" s="373">
        <v>246836.28638000001</v>
      </c>
      <c r="H85" s="366">
        <v>1E-3</v>
      </c>
      <c r="I85" s="373">
        <v>166462</v>
      </c>
      <c r="J85" s="366">
        <v>0.40379999999999999</v>
      </c>
      <c r="K85" s="944">
        <v>0</v>
      </c>
      <c r="L85" s="373">
        <v>6359.1819500000001</v>
      </c>
      <c r="M85" s="945">
        <f t="shared" si="4"/>
        <v>2.5762751673431655E-2</v>
      </c>
      <c r="N85" s="373">
        <v>99.671399999999991</v>
      </c>
      <c r="O85" s="373">
        <v>-83.51267</v>
      </c>
      <c r="P85" s="5"/>
      <c r="R85" s="76"/>
      <c r="S85" s="76"/>
      <c r="T85" s="76"/>
      <c r="U85" s="76"/>
      <c r="V85" s="76"/>
      <c r="W85" s="76"/>
      <c r="X85" s="76"/>
      <c r="Y85" s="76"/>
      <c r="Z85" s="76"/>
      <c r="AA85" s="76"/>
      <c r="AB85" s="76"/>
      <c r="AC85" s="76"/>
      <c r="AD85" s="76"/>
      <c r="AE85" s="76"/>
      <c r="AF85" s="76"/>
      <c r="AG85" s="76"/>
    </row>
    <row r="86" spans="1:33" s="376" customFormat="1" ht="20.100000000000001" customHeight="1">
      <c r="A86" s="859"/>
      <c r="B86" s="386"/>
      <c r="C86" s="387" t="s">
        <v>1102</v>
      </c>
      <c r="D86" s="388">
        <v>116626.76261000001</v>
      </c>
      <c r="E86" s="388">
        <v>598385.34947999998</v>
      </c>
      <c r="F86" s="947">
        <v>0.62150000000000005</v>
      </c>
      <c r="G86" s="388">
        <v>488507.15839999996</v>
      </c>
      <c r="H86" s="389">
        <v>2E-3</v>
      </c>
      <c r="I86" s="388">
        <v>283440</v>
      </c>
      <c r="J86" s="389">
        <v>0.58689999999999998</v>
      </c>
      <c r="K86" s="947">
        <v>0</v>
      </c>
      <c r="L86" s="388">
        <v>32160.002619999999</v>
      </c>
      <c r="M86" s="948">
        <f t="shared" si="4"/>
        <v>6.5833226938440709E-2</v>
      </c>
      <c r="N86" s="388">
        <v>568.29943999999989</v>
      </c>
      <c r="O86" s="388">
        <v>-529.06443000000002</v>
      </c>
      <c r="P86" s="5"/>
      <c r="R86" s="76"/>
      <c r="S86" s="76"/>
      <c r="T86" s="76"/>
      <c r="U86" s="76"/>
      <c r="V86" s="76"/>
      <c r="W86" s="76"/>
      <c r="X86" s="76"/>
      <c r="Y86" s="76"/>
      <c r="Z86" s="76"/>
      <c r="AA86" s="76"/>
      <c r="AB86" s="76"/>
      <c r="AC86" s="76"/>
      <c r="AD86" s="76"/>
      <c r="AE86" s="76"/>
      <c r="AF86" s="76"/>
      <c r="AG86" s="76"/>
    </row>
    <row r="87" spans="1:33" s="376" customFormat="1" ht="20.100000000000001" customHeight="1">
      <c r="A87" s="859"/>
      <c r="B87" s="386"/>
      <c r="C87" s="387" t="s">
        <v>1103</v>
      </c>
      <c r="D87" s="388">
        <v>131857.22360999999</v>
      </c>
      <c r="E87" s="388">
        <v>262873.13521000004</v>
      </c>
      <c r="F87" s="947">
        <v>0.61380000000000001</v>
      </c>
      <c r="G87" s="388">
        <v>293218.26610000001</v>
      </c>
      <c r="H87" s="389">
        <v>4.0000000000000001E-3</v>
      </c>
      <c r="I87" s="388">
        <v>200961</v>
      </c>
      <c r="J87" s="389">
        <v>0.57769999999999999</v>
      </c>
      <c r="K87" s="947">
        <v>0</v>
      </c>
      <c r="L87" s="388">
        <v>33328.025849999998</v>
      </c>
      <c r="M87" s="948">
        <f t="shared" si="4"/>
        <v>0.11366285700166344</v>
      </c>
      <c r="N87" s="388">
        <v>671.94695999999999</v>
      </c>
      <c r="O87" s="388">
        <v>-803.27508</v>
      </c>
      <c r="P87" s="5"/>
      <c r="R87" s="76"/>
      <c r="S87" s="76"/>
      <c r="T87" s="76"/>
      <c r="U87" s="76"/>
      <c r="V87" s="76"/>
      <c r="W87" s="76"/>
      <c r="X87" s="76"/>
      <c r="Y87" s="76"/>
      <c r="Z87" s="76"/>
      <c r="AA87" s="76"/>
      <c r="AB87" s="76"/>
      <c r="AC87" s="76"/>
      <c r="AD87" s="76"/>
      <c r="AE87" s="76"/>
      <c r="AF87" s="76"/>
      <c r="AG87" s="76"/>
    </row>
    <row r="88" spans="1:33" s="376" customFormat="1" ht="20.100000000000001" customHeight="1">
      <c r="A88" s="859"/>
      <c r="B88" s="386"/>
      <c r="C88" s="387" t="s">
        <v>1104</v>
      </c>
      <c r="D88" s="388">
        <v>96950.760410000003</v>
      </c>
      <c r="E88" s="388">
        <v>121428.77181000001</v>
      </c>
      <c r="F88" s="947">
        <v>0.63680000000000003</v>
      </c>
      <c r="G88" s="388">
        <v>174282.39064</v>
      </c>
      <c r="H88" s="389">
        <v>7.0000000000000001E-3</v>
      </c>
      <c r="I88" s="388">
        <v>116140</v>
      </c>
      <c r="J88" s="389">
        <v>0.61050000000000004</v>
      </c>
      <c r="K88" s="947">
        <v>0</v>
      </c>
      <c r="L88" s="388">
        <v>32971.130429999997</v>
      </c>
      <c r="M88" s="948">
        <f t="shared" si="4"/>
        <v>0.18918222494494924</v>
      </c>
      <c r="N88" s="388">
        <v>750.46639000000005</v>
      </c>
      <c r="O88" s="388">
        <v>-1149.01376</v>
      </c>
      <c r="P88" s="5"/>
      <c r="R88" s="76"/>
      <c r="S88" s="76"/>
      <c r="T88" s="76"/>
      <c r="U88" s="76"/>
      <c r="V88" s="76"/>
      <c r="W88" s="76"/>
      <c r="X88" s="76"/>
      <c r="Y88" s="76"/>
      <c r="Z88" s="76"/>
      <c r="AA88" s="76"/>
      <c r="AB88" s="76"/>
      <c r="AC88" s="76"/>
      <c r="AD88" s="76"/>
      <c r="AE88" s="76"/>
      <c r="AF88" s="76"/>
      <c r="AG88" s="76"/>
    </row>
    <row r="89" spans="1:33" s="376" customFormat="1" ht="20.100000000000001" customHeight="1">
      <c r="A89" s="859"/>
      <c r="B89" s="386"/>
      <c r="C89" s="387" t="s">
        <v>1105</v>
      </c>
      <c r="D89" s="388">
        <v>143346.72000999999</v>
      </c>
      <c r="E89" s="388">
        <v>103619.63879000001</v>
      </c>
      <c r="F89" s="947">
        <v>0.68059999999999998</v>
      </c>
      <c r="G89" s="388">
        <v>213870.77725000001</v>
      </c>
      <c r="H89" s="389">
        <v>1.7000000000000001E-2</v>
      </c>
      <c r="I89" s="388">
        <v>138626</v>
      </c>
      <c r="J89" s="389">
        <v>0.66969999999999996</v>
      </c>
      <c r="K89" s="947">
        <v>0</v>
      </c>
      <c r="L89" s="388">
        <v>85924.596620000011</v>
      </c>
      <c r="M89" s="948">
        <f t="shared" si="4"/>
        <v>0.40175940689437972</v>
      </c>
      <c r="N89" s="388">
        <v>2441.4446200000002</v>
      </c>
      <c r="O89" s="388">
        <v>-3227.1603</v>
      </c>
      <c r="P89" s="5"/>
      <c r="R89" s="76"/>
      <c r="S89" s="76"/>
      <c r="T89" s="76"/>
      <c r="U89" s="76"/>
      <c r="V89" s="76"/>
      <c r="W89" s="76"/>
      <c r="X89" s="76"/>
      <c r="Y89" s="76"/>
      <c r="Z89" s="76"/>
      <c r="AA89" s="76"/>
      <c r="AB89" s="76"/>
      <c r="AC89" s="76"/>
      <c r="AD89" s="76"/>
      <c r="AE89" s="76"/>
      <c r="AF89" s="76"/>
      <c r="AG89" s="76"/>
    </row>
    <row r="90" spans="1:33" s="376" customFormat="1" ht="20.100000000000001" customHeight="1">
      <c r="A90" s="859"/>
      <c r="B90" s="384"/>
      <c r="C90" s="385" t="s">
        <v>1115</v>
      </c>
      <c r="D90" s="373">
        <v>80402.805810000005</v>
      </c>
      <c r="E90" s="373">
        <v>65850.441130000007</v>
      </c>
      <c r="F90" s="944">
        <v>0.67449999999999999</v>
      </c>
      <c r="G90" s="373">
        <v>124818.10153</v>
      </c>
      <c r="H90" s="366">
        <v>1.29E-2</v>
      </c>
      <c r="I90" s="373">
        <v>80208</v>
      </c>
      <c r="J90" s="366">
        <v>0.65690000000000004</v>
      </c>
      <c r="K90" s="944">
        <v>0</v>
      </c>
      <c r="L90" s="373">
        <v>40273.267820000001</v>
      </c>
      <c r="M90" s="945">
        <f t="shared" si="4"/>
        <v>0.32265566713751315</v>
      </c>
      <c r="N90" s="373">
        <v>1054.7762600000001</v>
      </c>
      <c r="O90" s="373">
        <v>-1590.8954199999998</v>
      </c>
      <c r="P90" s="5"/>
      <c r="R90" s="76"/>
      <c r="S90" s="76"/>
      <c r="T90" s="76"/>
      <c r="U90" s="76"/>
      <c r="V90" s="76"/>
      <c r="W90" s="76"/>
      <c r="X90" s="76"/>
      <c r="Y90" s="76"/>
      <c r="Z90" s="76"/>
      <c r="AA90" s="76"/>
      <c r="AB90" s="76"/>
      <c r="AC90" s="76"/>
      <c r="AD90" s="76"/>
      <c r="AE90" s="76"/>
      <c r="AF90" s="76"/>
      <c r="AG90" s="76"/>
    </row>
    <row r="91" spans="1:33" s="376" customFormat="1" ht="20.100000000000001" customHeight="1">
      <c r="A91" s="859"/>
      <c r="B91" s="384"/>
      <c r="C91" s="385" t="s">
        <v>1116</v>
      </c>
      <c r="D91" s="373">
        <v>62943.914210000003</v>
      </c>
      <c r="E91" s="373">
        <v>37769.197670000001</v>
      </c>
      <c r="F91" s="944">
        <v>0.69130000000000003</v>
      </c>
      <c r="G91" s="373">
        <v>89052.675719999999</v>
      </c>
      <c r="H91" s="366">
        <v>2.2700000000000001E-2</v>
      </c>
      <c r="I91" s="373">
        <v>58418</v>
      </c>
      <c r="J91" s="366">
        <v>0.68769999999999998</v>
      </c>
      <c r="K91" s="944">
        <v>0</v>
      </c>
      <c r="L91" s="373">
        <v>45651.328799999996</v>
      </c>
      <c r="M91" s="945">
        <f t="shared" si="4"/>
        <v>0.51263287072403307</v>
      </c>
      <c r="N91" s="373">
        <v>1386.6683600000001</v>
      </c>
      <c r="O91" s="373">
        <v>-1636.2648700000002</v>
      </c>
      <c r="P91" s="5"/>
      <c r="R91" s="76"/>
      <c r="S91" s="76"/>
      <c r="T91" s="76"/>
      <c r="U91" s="76"/>
      <c r="V91" s="76"/>
      <c r="W91" s="76"/>
      <c r="X91" s="76"/>
      <c r="Y91" s="76"/>
      <c r="Z91" s="76"/>
      <c r="AA91" s="76"/>
      <c r="AB91" s="76"/>
      <c r="AC91" s="76"/>
      <c r="AD91" s="76"/>
      <c r="AE91" s="76"/>
      <c r="AF91" s="76"/>
      <c r="AG91" s="76"/>
    </row>
    <row r="92" spans="1:33" s="376" customFormat="1" ht="20.100000000000001" customHeight="1">
      <c r="A92" s="859"/>
      <c r="B92" s="386"/>
      <c r="C92" s="387" t="s">
        <v>1106</v>
      </c>
      <c r="D92" s="388">
        <v>118752.43802</v>
      </c>
      <c r="E92" s="388">
        <v>53835.815820000003</v>
      </c>
      <c r="F92" s="947">
        <v>0.6573</v>
      </c>
      <c r="G92" s="388">
        <v>154136.63472999999</v>
      </c>
      <c r="H92" s="389">
        <v>5.8200000000000002E-2</v>
      </c>
      <c r="I92" s="388">
        <v>113977</v>
      </c>
      <c r="J92" s="389">
        <v>0.72360000000000002</v>
      </c>
      <c r="K92" s="947">
        <v>0</v>
      </c>
      <c r="L92" s="388">
        <v>156195.88957</v>
      </c>
      <c r="M92" s="948">
        <f t="shared" si="4"/>
        <v>1.0133599312298935</v>
      </c>
      <c r="N92" s="388">
        <v>6578.90852</v>
      </c>
      <c r="O92" s="388">
        <v>-5907.1562999999996</v>
      </c>
      <c r="P92" s="5"/>
      <c r="R92" s="76"/>
      <c r="S92" s="76"/>
      <c r="T92" s="76"/>
      <c r="U92" s="76"/>
      <c r="V92" s="76"/>
      <c r="W92" s="76"/>
      <c r="X92" s="76"/>
      <c r="Y92" s="76"/>
      <c r="Z92" s="76"/>
      <c r="AA92" s="76"/>
      <c r="AB92" s="76"/>
      <c r="AC92" s="76"/>
      <c r="AD92" s="76"/>
      <c r="AE92" s="76"/>
      <c r="AF92" s="76"/>
      <c r="AG92" s="76"/>
    </row>
    <row r="93" spans="1:33" s="376" customFormat="1" ht="20.100000000000001" customHeight="1">
      <c r="A93" s="859"/>
      <c r="B93" s="384"/>
      <c r="C93" s="385" t="s">
        <v>1117</v>
      </c>
      <c r="D93" s="373">
        <v>52464.322</v>
      </c>
      <c r="E93" s="373">
        <v>24835.421289999998</v>
      </c>
      <c r="F93" s="944">
        <v>0.68700000000000006</v>
      </c>
      <c r="G93" s="373">
        <v>69526.46097</v>
      </c>
      <c r="H93" s="366">
        <v>3.7699999999999997E-2</v>
      </c>
      <c r="I93" s="373">
        <v>47457</v>
      </c>
      <c r="J93" s="366">
        <v>0.71079999999999999</v>
      </c>
      <c r="K93" s="944">
        <v>0</v>
      </c>
      <c r="L93" s="373">
        <v>52785.234969999998</v>
      </c>
      <c r="M93" s="945">
        <f t="shared" si="4"/>
        <v>0.75921072687384905</v>
      </c>
      <c r="N93" s="373">
        <v>1866.0151899999998</v>
      </c>
      <c r="O93" s="373">
        <v>-1991.3232800000001</v>
      </c>
      <c r="P93" s="5"/>
      <c r="R93" s="76"/>
      <c r="S93" s="76"/>
      <c r="T93" s="76"/>
      <c r="U93" s="76"/>
      <c r="V93" s="76"/>
      <c r="W93" s="76"/>
      <c r="X93" s="76"/>
      <c r="Y93" s="76"/>
      <c r="Z93" s="76"/>
      <c r="AA93" s="76"/>
      <c r="AB93" s="76"/>
      <c r="AC93" s="76"/>
      <c r="AD93" s="76"/>
      <c r="AE93" s="76"/>
      <c r="AF93" s="76"/>
      <c r="AG93" s="76"/>
    </row>
    <row r="94" spans="1:33" s="376" customFormat="1" ht="20.100000000000001" customHeight="1">
      <c r="A94" s="859"/>
      <c r="B94" s="384"/>
      <c r="C94" s="385" t="s">
        <v>1118</v>
      </c>
      <c r="D94" s="373">
        <v>66288.116020000001</v>
      </c>
      <c r="E94" s="373">
        <v>29000.394539999998</v>
      </c>
      <c r="F94" s="944">
        <v>0.63180000000000003</v>
      </c>
      <c r="G94" s="373">
        <v>84610.173760000005</v>
      </c>
      <c r="H94" s="366">
        <v>7.5200000000000003E-2</v>
      </c>
      <c r="I94" s="373">
        <v>66520</v>
      </c>
      <c r="J94" s="366">
        <v>0.73409999999999997</v>
      </c>
      <c r="K94" s="944">
        <v>0</v>
      </c>
      <c r="L94" s="373">
        <v>103410.65459999999</v>
      </c>
      <c r="M94" s="945">
        <f t="shared" si="4"/>
        <v>1.2222011846155554</v>
      </c>
      <c r="N94" s="373">
        <v>4712.8933299999999</v>
      </c>
      <c r="O94" s="373">
        <v>-3915.83302</v>
      </c>
      <c r="P94" s="5"/>
      <c r="R94" s="76"/>
      <c r="S94" s="76"/>
      <c r="T94" s="76"/>
      <c r="U94" s="76"/>
      <c r="V94" s="76"/>
      <c r="W94" s="76"/>
      <c r="X94" s="76"/>
      <c r="Y94" s="76"/>
      <c r="Z94" s="76"/>
      <c r="AA94" s="76"/>
      <c r="AB94" s="76"/>
      <c r="AC94" s="76"/>
      <c r="AD94" s="76"/>
      <c r="AE94" s="76"/>
      <c r="AF94" s="76"/>
      <c r="AG94" s="76"/>
    </row>
    <row r="95" spans="1:33" s="376" customFormat="1" ht="20.100000000000001" customHeight="1">
      <c r="A95" s="859"/>
      <c r="B95" s="386"/>
      <c r="C95" s="387" t="s">
        <v>1107</v>
      </c>
      <c r="D95" s="388">
        <v>78997.955220000003</v>
      </c>
      <c r="E95" s="388">
        <v>47120.826970000002</v>
      </c>
      <c r="F95" s="947">
        <v>0.54879999999999995</v>
      </c>
      <c r="G95" s="388">
        <v>104855.63217</v>
      </c>
      <c r="H95" s="389">
        <v>0.19670000000000001</v>
      </c>
      <c r="I95" s="388">
        <v>162360</v>
      </c>
      <c r="J95" s="389">
        <v>0.73219999999999996</v>
      </c>
      <c r="K95" s="947">
        <v>0</v>
      </c>
      <c r="L95" s="388">
        <v>187256.00245</v>
      </c>
      <c r="M95" s="948">
        <f t="shared" si="4"/>
        <v>1.7858459157101472</v>
      </c>
      <c r="N95" s="388">
        <v>15587.59222</v>
      </c>
      <c r="O95" s="388">
        <v>-12555.40589</v>
      </c>
      <c r="P95" s="5"/>
      <c r="R95" s="76"/>
      <c r="S95" s="76"/>
      <c r="T95" s="76"/>
      <c r="U95" s="76"/>
      <c r="V95" s="76"/>
      <c r="W95" s="76"/>
      <c r="X95" s="76"/>
      <c r="Y95" s="76"/>
      <c r="Z95" s="76"/>
      <c r="AA95" s="76"/>
      <c r="AB95" s="76"/>
      <c r="AC95" s="76"/>
      <c r="AD95" s="76"/>
      <c r="AE95" s="76"/>
      <c r="AF95" s="76"/>
      <c r="AG95" s="76"/>
    </row>
    <row r="96" spans="1:33" s="376" customFormat="1" ht="20.100000000000001" customHeight="1">
      <c r="A96" s="859"/>
      <c r="B96" s="384"/>
      <c r="C96" s="385" t="s">
        <v>1119</v>
      </c>
      <c r="D96" s="373">
        <v>59826.602500000001</v>
      </c>
      <c r="E96" s="373">
        <v>45583.620080000001</v>
      </c>
      <c r="F96" s="944">
        <v>0.55579999999999996</v>
      </c>
      <c r="G96" s="373">
        <v>85161.33279</v>
      </c>
      <c r="H96" s="366">
        <v>0.1356</v>
      </c>
      <c r="I96" s="373">
        <v>147755</v>
      </c>
      <c r="J96" s="366">
        <v>0.72430000000000005</v>
      </c>
      <c r="K96" s="944">
        <v>0</v>
      </c>
      <c r="L96" s="373">
        <v>144645.51757</v>
      </c>
      <c r="M96" s="945">
        <f t="shared" si="4"/>
        <v>1.6984881850860944</v>
      </c>
      <c r="N96" s="373">
        <v>8569.6957600000005</v>
      </c>
      <c r="O96" s="373">
        <v>-7430.6936799999994</v>
      </c>
      <c r="P96" s="5"/>
      <c r="R96" s="76"/>
      <c r="S96" s="76"/>
      <c r="T96" s="76"/>
      <c r="U96" s="76"/>
      <c r="V96" s="76"/>
      <c r="W96" s="76"/>
      <c r="X96" s="76"/>
      <c r="Y96" s="76"/>
      <c r="Z96" s="76"/>
      <c r="AA96" s="76"/>
      <c r="AB96" s="76"/>
      <c r="AC96" s="76"/>
      <c r="AD96" s="76"/>
      <c r="AE96" s="76"/>
      <c r="AF96" s="76"/>
      <c r="AG96" s="76"/>
    </row>
    <row r="97" spans="1:33" s="376" customFormat="1" ht="20.100000000000001" customHeight="1">
      <c r="A97" s="859"/>
      <c r="B97" s="384"/>
      <c r="C97" s="385" t="s">
        <v>1120</v>
      </c>
      <c r="D97" s="373">
        <v>4203.2858499999993</v>
      </c>
      <c r="E97" s="373">
        <v>424.89375000000001</v>
      </c>
      <c r="F97" s="944">
        <v>0.32369999999999999</v>
      </c>
      <c r="G97" s="373">
        <v>4340.8449199999995</v>
      </c>
      <c r="H97" s="366">
        <v>0.26029999999999998</v>
      </c>
      <c r="I97" s="373">
        <v>3018</v>
      </c>
      <c r="J97" s="366">
        <v>0.71209999999999996</v>
      </c>
      <c r="K97" s="944">
        <v>0</v>
      </c>
      <c r="L97" s="373">
        <v>9422.0800099999997</v>
      </c>
      <c r="M97" s="945">
        <f t="shared" si="4"/>
        <v>2.1705636076950663</v>
      </c>
      <c r="N97" s="373">
        <v>808.22890000000007</v>
      </c>
      <c r="O97" s="373">
        <v>-800.15683000000001</v>
      </c>
      <c r="P97" s="5"/>
      <c r="R97" s="76"/>
      <c r="S97" s="76"/>
      <c r="T97" s="76"/>
      <c r="U97" s="76"/>
      <c r="V97" s="76"/>
      <c r="W97" s="76"/>
      <c r="X97" s="76"/>
      <c r="Y97" s="76"/>
      <c r="Z97" s="76"/>
      <c r="AA97" s="76"/>
      <c r="AB97" s="76"/>
      <c r="AC97" s="76"/>
      <c r="AD97" s="76"/>
      <c r="AE97" s="76"/>
      <c r="AF97" s="76"/>
      <c r="AG97" s="76"/>
    </row>
    <row r="98" spans="1:33" s="376" customFormat="1" ht="20.100000000000001" customHeight="1">
      <c r="A98" s="859"/>
      <c r="B98" s="384"/>
      <c r="C98" s="385" t="s">
        <v>1121</v>
      </c>
      <c r="D98" s="373">
        <v>14968.066869999999</v>
      </c>
      <c r="E98" s="373">
        <v>1112.31314</v>
      </c>
      <c r="F98" s="944">
        <v>0.34649999999999997</v>
      </c>
      <c r="G98" s="373">
        <v>15353.454449999999</v>
      </c>
      <c r="H98" s="366">
        <v>0.51770000000000005</v>
      </c>
      <c r="I98" s="373">
        <v>11587</v>
      </c>
      <c r="J98" s="366">
        <v>0.78149999999999997</v>
      </c>
      <c r="K98" s="944">
        <v>0</v>
      </c>
      <c r="L98" s="373">
        <v>33188.404869999998</v>
      </c>
      <c r="M98" s="945">
        <f t="shared" si="4"/>
        <v>2.1616246023382706</v>
      </c>
      <c r="N98" s="373">
        <v>6209.6675599999999</v>
      </c>
      <c r="O98" s="373">
        <v>-4324.5553899999995</v>
      </c>
      <c r="P98" s="5"/>
      <c r="R98" s="76"/>
      <c r="S98" s="76"/>
      <c r="T98" s="76"/>
      <c r="U98" s="76"/>
      <c r="V98" s="76"/>
      <c r="W98" s="76"/>
      <c r="X98" s="76"/>
      <c r="Y98" s="76"/>
      <c r="Z98" s="76"/>
      <c r="AA98" s="76"/>
      <c r="AB98" s="76"/>
      <c r="AC98" s="76"/>
      <c r="AD98" s="76"/>
      <c r="AE98" s="76"/>
      <c r="AF98" s="76"/>
      <c r="AG98" s="76"/>
    </row>
    <row r="99" spans="1:33" s="376" customFormat="1" ht="20.100000000000001" customHeight="1">
      <c r="A99" s="859"/>
      <c r="B99" s="390"/>
      <c r="C99" s="391" t="s">
        <v>1108</v>
      </c>
      <c r="D99" s="392">
        <v>49901.337530000004</v>
      </c>
      <c r="E99" s="392">
        <v>4944.4860799999997</v>
      </c>
      <c r="F99" s="949">
        <v>0.29149999999999998</v>
      </c>
      <c r="G99" s="392">
        <v>51342.888590000002</v>
      </c>
      <c r="H99" s="393">
        <v>1</v>
      </c>
      <c r="I99" s="392">
        <v>41332</v>
      </c>
      <c r="J99" s="393">
        <v>0.78849999999999998</v>
      </c>
      <c r="K99" s="949">
        <v>0</v>
      </c>
      <c r="L99" s="392">
        <v>100489.11154000001</v>
      </c>
      <c r="M99" s="950">
        <f t="shared" si="4"/>
        <v>1.9572157761215672</v>
      </c>
      <c r="N99" s="392">
        <v>32444.818739999999</v>
      </c>
      <c r="O99" s="392">
        <v>-26748.29881</v>
      </c>
      <c r="P99" s="5"/>
      <c r="R99" s="76"/>
      <c r="S99" s="76"/>
      <c r="T99" s="76"/>
      <c r="U99" s="76"/>
      <c r="V99" s="76"/>
      <c r="W99" s="76"/>
      <c r="X99" s="76"/>
      <c r="Y99" s="76"/>
      <c r="Z99" s="76"/>
      <c r="AA99" s="76"/>
      <c r="AB99" s="76"/>
      <c r="AC99" s="76"/>
      <c r="AD99" s="76"/>
      <c r="AE99" s="76"/>
      <c r="AF99" s="76"/>
      <c r="AG99" s="76"/>
    </row>
    <row r="100" spans="1:33" s="376" customFormat="1" ht="24" customHeight="1" thickBot="1">
      <c r="A100" s="859"/>
      <c r="B100" s="1059" t="s">
        <v>1125</v>
      </c>
      <c r="C100" s="1059"/>
      <c r="D100" s="394">
        <f>+D83+D86+D87+D88+D89+D92+D95+D99</f>
        <v>872603.13577000005</v>
      </c>
      <c r="E100" s="394">
        <f>+E83+E86+E87+E88+E89+E92+E95+E99</f>
        <v>2238298.8277000003</v>
      </c>
      <c r="F100" s="951">
        <f>+((E83*F83)+(E86*F86)+(E87*F87)+(E88*F88)+(E89*F89)+(E92*F92)+(E95*F95)+(E99*F99))/E100</f>
        <v>0.61911788157938275</v>
      </c>
      <c r="G100" s="394">
        <f>+G83+G86+G87+G88+G89+G92+G95+G99</f>
        <v>2258372.4131899998</v>
      </c>
      <c r="H100" s="952">
        <f>+((G83*H83)+(G86*H86)+(G87*H87)+(G88*H88)+(G89*H89)+(G92*H92)+(G95*H95)+(G99*H99))/G100</f>
        <v>3.9217153611613723E-2</v>
      </c>
      <c r="I100" s="394">
        <f>+I83+I86+I87+I88+I89+I92+I95+I99</f>
        <v>1655424</v>
      </c>
      <c r="J100" s="952">
        <f>+((G83*J83)+(G86*J86)+(G87*J87)+(G88*J88)+(G89*J89)+(G92*J92)+(G95*J95)+(G99*J99))/G100</f>
        <v>0.61085898218258916</v>
      </c>
      <c r="K100" s="951">
        <f>+((G83*K83)+(G86*K86)+(G87*K87)+(G88*K88)+(G89*K89)+(G92*K92)+(G95*K95)+(G99*K99))/G100</f>
        <v>0</v>
      </c>
      <c r="L100" s="394">
        <f>+L83+L86+L87+L88+L89+L92+L95+L99</f>
        <v>651673.92475000001</v>
      </c>
      <c r="M100" s="395">
        <f t="shared" si="4"/>
        <v>0.2885591060818426</v>
      </c>
      <c r="N100" s="394">
        <f>+N83+N86+N87+N88+N89+N92+N95+N99</f>
        <v>59396.964070000002</v>
      </c>
      <c r="O100" s="394">
        <f>+O83+O86+O87+O88+O89+O92+O95+O99</f>
        <v>-51475.255879999997</v>
      </c>
      <c r="P100" s="5"/>
      <c r="R100" s="76"/>
      <c r="S100" s="76"/>
      <c r="T100" s="76"/>
      <c r="U100" s="76"/>
      <c r="V100" s="76"/>
      <c r="W100" s="76"/>
      <c r="X100" s="76"/>
      <c r="Y100" s="76"/>
      <c r="Z100" s="76"/>
      <c r="AA100" s="76"/>
      <c r="AB100" s="76"/>
      <c r="AC100" s="76"/>
      <c r="AD100" s="76"/>
      <c r="AE100" s="76"/>
      <c r="AF100" s="76"/>
      <c r="AG100" s="76"/>
    </row>
    <row r="101" spans="1:33" s="376" customFormat="1" ht="20.100000000000001" customHeight="1">
      <c r="A101" s="859"/>
      <c r="B101" s="1057" t="s">
        <v>1110</v>
      </c>
      <c r="C101" s="1057"/>
      <c r="D101" s="1057"/>
      <c r="E101" s="1057"/>
      <c r="F101" s="941"/>
      <c r="G101" s="379"/>
      <c r="H101" s="379"/>
      <c r="I101" s="379"/>
      <c r="J101" s="379"/>
      <c r="K101" s="941"/>
      <c r="L101" s="379"/>
      <c r="M101" s="379"/>
      <c r="N101" s="379"/>
      <c r="O101" s="379"/>
      <c r="P101" s="5"/>
      <c r="R101" s="76"/>
      <c r="S101" s="76"/>
      <c r="T101" s="76"/>
      <c r="U101" s="76"/>
      <c r="V101" s="76"/>
      <c r="W101" s="76"/>
      <c r="X101" s="76"/>
      <c r="Y101" s="76"/>
      <c r="Z101" s="76"/>
      <c r="AA101" s="76"/>
      <c r="AB101" s="76"/>
      <c r="AC101" s="76"/>
      <c r="AD101" s="76"/>
      <c r="AE101" s="76"/>
      <c r="AF101" s="76"/>
      <c r="AG101" s="76"/>
    </row>
    <row r="102" spans="1:33" s="376" customFormat="1" ht="20.100000000000001" customHeight="1">
      <c r="A102" s="859"/>
      <c r="B102" s="380"/>
      <c r="C102" s="381" t="s">
        <v>1101</v>
      </c>
      <c r="D102" s="382">
        <v>71059.707569999999</v>
      </c>
      <c r="E102" s="382">
        <v>144505.57947</v>
      </c>
      <c r="F102" s="942">
        <v>0.73609999999999998</v>
      </c>
      <c r="G102" s="382">
        <v>177435.67180000001</v>
      </c>
      <c r="H102" s="383">
        <v>1E-3</v>
      </c>
      <c r="I102" s="382">
        <v>22157</v>
      </c>
      <c r="J102" s="383">
        <v>0.35099999999999998</v>
      </c>
      <c r="K102" s="942">
        <v>0</v>
      </c>
      <c r="L102" s="382">
        <v>11941.407710000001</v>
      </c>
      <c r="M102" s="943">
        <f t="shared" ref="M102:M119" si="5">+IFERROR(L102/G102,0)</f>
        <v>6.7299926721950176E-2</v>
      </c>
      <c r="N102" s="382">
        <v>58.977499999999999</v>
      </c>
      <c r="O102" s="382">
        <v>-187.745</v>
      </c>
      <c r="P102" s="5"/>
      <c r="R102" s="76"/>
      <c r="S102" s="76"/>
      <c r="T102" s="76"/>
      <c r="U102" s="76"/>
      <c r="V102" s="76"/>
      <c r="W102" s="76"/>
      <c r="X102" s="76"/>
      <c r="Y102" s="76"/>
      <c r="Z102" s="76"/>
      <c r="AA102" s="76"/>
      <c r="AB102" s="76"/>
      <c r="AC102" s="76"/>
      <c r="AD102" s="76"/>
      <c r="AE102" s="76"/>
      <c r="AF102" s="76"/>
      <c r="AG102" s="76"/>
    </row>
    <row r="103" spans="1:33" s="376" customFormat="1" ht="20.100000000000001" customHeight="1">
      <c r="A103" s="859"/>
      <c r="B103" s="384"/>
      <c r="C103" s="385" t="s">
        <v>1113</v>
      </c>
      <c r="D103" s="373">
        <v>2574.5836300000001</v>
      </c>
      <c r="E103" s="373">
        <v>13625.873300000001</v>
      </c>
      <c r="F103" s="944">
        <v>1.0604</v>
      </c>
      <c r="G103" s="373">
        <v>17022.862719999997</v>
      </c>
      <c r="H103" s="366">
        <v>5.0000000000000001E-4</v>
      </c>
      <c r="I103" s="373">
        <v>244</v>
      </c>
      <c r="J103" s="366">
        <v>0.38719999999999999</v>
      </c>
      <c r="K103" s="944">
        <v>0</v>
      </c>
      <c r="L103" s="373">
        <v>784.08321000000001</v>
      </c>
      <c r="M103" s="945">
        <f t="shared" si="5"/>
        <v>4.606059644003286E-2</v>
      </c>
      <c r="N103" s="373">
        <v>3.2952199999999996</v>
      </c>
      <c r="O103" s="373">
        <v>-12.69999</v>
      </c>
      <c r="P103" s="5"/>
      <c r="R103" s="76"/>
      <c r="S103" s="76"/>
      <c r="T103" s="76"/>
      <c r="U103" s="76"/>
      <c r="V103" s="76"/>
      <c r="W103" s="76"/>
      <c r="X103" s="76"/>
      <c r="Y103" s="76"/>
      <c r="Z103" s="76"/>
      <c r="AA103" s="76"/>
      <c r="AB103" s="76"/>
      <c r="AC103" s="76"/>
      <c r="AD103" s="76"/>
      <c r="AE103" s="76"/>
      <c r="AF103" s="76"/>
      <c r="AG103" s="76"/>
    </row>
    <row r="104" spans="1:33" s="376" customFormat="1" ht="20.100000000000001" customHeight="1">
      <c r="A104" s="859"/>
      <c r="B104" s="384"/>
      <c r="C104" s="385" t="s">
        <v>1114</v>
      </c>
      <c r="D104" s="373">
        <v>68485.12393999999</v>
      </c>
      <c r="E104" s="373">
        <v>130879.70617</v>
      </c>
      <c r="F104" s="944">
        <v>0.70240000000000002</v>
      </c>
      <c r="G104" s="373">
        <v>160412.80906999999</v>
      </c>
      <c r="H104" s="366">
        <v>1E-3</v>
      </c>
      <c r="I104" s="373">
        <v>21913</v>
      </c>
      <c r="J104" s="366">
        <v>0.34710000000000002</v>
      </c>
      <c r="K104" s="944">
        <v>0</v>
      </c>
      <c r="L104" s="373">
        <v>11157.32451</v>
      </c>
      <c r="M104" s="945">
        <f t="shared" si="5"/>
        <v>6.955382537519951E-2</v>
      </c>
      <c r="N104" s="373">
        <v>55.682279999999999</v>
      </c>
      <c r="O104" s="373">
        <v>-175.04501000000002</v>
      </c>
      <c r="P104" s="5"/>
      <c r="R104" s="76"/>
      <c r="S104" s="76"/>
      <c r="T104" s="76"/>
      <c r="U104" s="76"/>
      <c r="V104" s="76"/>
      <c r="W104" s="76"/>
      <c r="X104" s="76"/>
      <c r="Y104" s="76"/>
      <c r="Z104" s="76"/>
      <c r="AA104" s="76"/>
      <c r="AB104" s="76"/>
      <c r="AC104" s="76"/>
      <c r="AD104" s="76"/>
      <c r="AE104" s="76"/>
      <c r="AF104" s="76"/>
      <c r="AG104" s="76"/>
    </row>
    <row r="105" spans="1:33" s="376" customFormat="1" ht="20.100000000000001" customHeight="1">
      <c r="A105" s="859"/>
      <c r="B105" s="386"/>
      <c r="C105" s="387" t="s">
        <v>1102</v>
      </c>
      <c r="D105" s="388">
        <v>224585.3309</v>
      </c>
      <c r="E105" s="388">
        <v>138088.59487999999</v>
      </c>
      <c r="F105" s="947">
        <v>0.66159999999999997</v>
      </c>
      <c r="G105" s="388">
        <v>315947.53395999997</v>
      </c>
      <c r="H105" s="389">
        <v>2E-3</v>
      </c>
      <c r="I105" s="388">
        <v>24258</v>
      </c>
      <c r="J105" s="389">
        <v>0.31759999999999999</v>
      </c>
      <c r="K105" s="947">
        <v>0</v>
      </c>
      <c r="L105" s="388">
        <v>32825.079559999998</v>
      </c>
      <c r="M105" s="948">
        <f t="shared" si="5"/>
        <v>0.10389408376947726</v>
      </c>
      <c r="N105" s="388">
        <v>200.70536999999999</v>
      </c>
      <c r="O105" s="388">
        <v>-590.30353000000002</v>
      </c>
      <c r="P105" s="5"/>
      <c r="R105" s="76"/>
      <c r="S105" s="76"/>
      <c r="T105" s="76"/>
      <c r="U105" s="76"/>
      <c r="V105" s="76"/>
      <c r="W105" s="76"/>
      <c r="X105" s="76"/>
      <c r="Y105" s="76"/>
      <c r="Z105" s="76"/>
      <c r="AA105" s="76"/>
      <c r="AB105" s="76"/>
      <c r="AC105" s="76"/>
      <c r="AD105" s="76"/>
      <c r="AE105" s="76"/>
      <c r="AF105" s="76"/>
      <c r="AG105" s="76"/>
    </row>
    <row r="106" spans="1:33" s="376" customFormat="1" ht="20.100000000000001" customHeight="1">
      <c r="A106" s="859"/>
      <c r="B106" s="386"/>
      <c r="C106" s="387" t="s">
        <v>1103</v>
      </c>
      <c r="D106" s="388">
        <v>291275.32436999999</v>
      </c>
      <c r="E106" s="388">
        <v>101268.86415000001</v>
      </c>
      <c r="F106" s="947">
        <v>0.58079999999999998</v>
      </c>
      <c r="G106" s="388">
        <v>350096.67151000001</v>
      </c>
      <c r="H106" s="389">
        <v>4.0000000000000001E-3</v>
      </c>
      <c r="I106" s="388">
        <v>16758</v>
      </c>
      <c r="J106" s="389">
        <v>0.30719999999999997</v>
      </c>
      <c r="K106" s="947">
        <v>0</v>
      </c>
      <c r="L106" s="388">
        <v>54862.71011</v>
      </c>
      <c r="M106" s="948">
        <f t="shared" si="5"/>
        <v>0.15670731707722885</v>
      </c>
      <c r="N106" s="388">
        <v>430.19346999999999</v>
      </c>
      <c r="O106" s="388">
        <v>-1583.0435199999999</v>
      </c>
      <c r="P106" s="5"/>
      <c r="R106" s="76"/>
      <c r="S106" s="76"/>
      <c r="T106" s="76"/>
      <c r="U106" s="76"/>
      <c r="V106" s="76"/>
      <c r="W106" s="76"/>
      <c r="X106" s="76"/>
      <c r="Y106" s="76"/>
      <c r="Z106" s="76"/>
      <c r="AA106" s="76"/>
      <c r="AB106" s="76"/>
      <c r="AC106" s="76"/>
      <c r="AD106" s="76"/>
      <c r="AE106" s="76"/>
      <c r="AF106" s="76"/>
      <c r="AG106" s="76"/>
    </row>
    <row r="107" spans="1:33" s="376" customFormat="1" ht="20.100000000000001" customHeight="1">
      <c r="A107" s="859"/>
      <c r="B107" s="386"/>
      <c r="C107" s="387" t="s">
        <v>1104</v>
      </c>
      <c r="D107" s="388">
        <v>228031.8873</v>
      </c>
      <c r="E107" s="388">
        <v>74608.327040000004</v>
      </c>
      <c r="F107" s="947">
        <v>0.54310000000000003</v>
      </c>
      <c r="G107" s="388">
        <v>268552.99106999999</v>
      </c>
      <c r="H107" s="389">
        <v>7.0000000000000001E-3</v>
      </c>
      <c r="I107" s="388">
        <v>11174</v>
      </c>
      <c r="J107" s="389">
        <v>0.29110000000000003</v>
      </c>
      <c r="K107" s="947">
        <v>0</v>
      </c>
      <c r="L107" s="388">
        <v>54353.171549999999</v>
      </c>
      <c r="M107" s="948">
        <f t="shared" si="5"/>
        <v>0.20239272455480681</v>
      </c>
      <c r="N107" s="388">
        <v>547.15366000000006</v>
      </c>
      <c r="O107" s="388">
        <v>-1582.2782299999999</v>
      </c>
      <c r="P107" s="5"/>
      <c r="R107" s="76"/>
      <c r="S107" s="76"/>
      <c r="T107" s="76"/>
      <c r="U107" s="76"/>
      <c r="V107" s="76"/>
      <c r="W107" s="76"/>
      <c r="X107" s="76"/>
      <c r="Y107" s="76"/>
      <c r="Z107" s="76"/>
      <c r="AA107" s="76"/>
      <c r="AB107" s="76"/>
      <c r="AC107" s="76"/>
      <c r="AD107" s="76"/>
      <c r="AE107" s="76"/>
      <c r="AF107" s="76"/>
      <c r="AG107" s="76"/>
    </row>
    <row r="108" spans="1:33" s="376" customFormat="1" ht="20.100000000000001" customHeight="1">
      <c r="A108" s="859"/>
      <c r="B108" s="386"/>
      <c r="C108" s="387" t="s">
        <v>1105</v>
      </c>
      <c r="D108" s="388">
        <v>228251.42812999999</v>
      </c>
      <c r="E108" s="388">
        <v>72872.187279999998</v>
      </c>
      <c r="F108" s="947">
        <v>0.48670000000000002</v>
      </c>
      <c r="G108" s="388">
        <v>263718.07880999998</v>
      </c>
      <c r="H108" s="389">
        <v>1.66E-2</v>
      </c>
      <c r="I108" s="388">
        <v>14089</v>
      </c>
      <c r="J108" s="389">
        <v>0.30099999999999999</v>
      </c>
      <c r="K108" s="947">
        <v>0</v>
      </c>
      <c r="L108" s="388">
        <v>76930.357260000004</v>
      </c>
      <c r="M108" s="948">
        <f t="shared" si="5"/>
        <v>0.29171438532822674</v>
      </c>
      <c r="N108" s="388">
        <v>1311.73495</v>
      </c>
      <c r="O108" s="388">
        <v>-3346.7901499999998</v>
      </c>
      <c r="P108" s="5"/>
      <c r="R108" s="76"/>
      <c r="S108" s="76"/>
      <c r="T108" s="76"/>
      <c r="U108" s="76"/>
      <c r="V108" s="76"/>
      <c r="W108" s="76"/>
      <c r="X108" s="76"/>
      <c r="Y108" s="76"/>
      <c r="Z108" s="76"/>
      <c r="AA108" s="76"/>
      <c r="AB108" s="76"/>
      <c r="AC108" s="76"/>
      <c r="AD108" s="76"/>
      <c r="AE108" s="76"/>
      <c r="AF108" s="76"/>
      <c r="AG108" s="76"/>
    </row>
    <row r="109" spans="1:33" s="376" customFormat="1" ht="20.100000000000001" customHeight="1">
      <c r="A109" s="859"/>
      <c r="B109" s="384"/>
      <c r="C109" s="385" t="s">
        <v>1115</v>
      </c>
      <c r="D109" s="373">
        <v>145500.26306999999</v>
      </c>
      <c r="E109" s="373">
        <v>51740.916270000002</v>
      </c>
      <c r="F109" s="944">
        <v>0.4748</v>
      </c>
      <c r="G109" s="373">
        <v>170069.2745</v>
      </c>
      <c r="H109" s="366">
        <v>1.2999999999999999E-2</v>
      </c>
      <c r="I109" s="373">
        <v>8599</v>
      </c>
      <c r="J109" s="366">
        <v>0.30230000000000001</v>
      </c>
      <c r="K109" s="944">
        <v>0</v>
      </c>
      <c r="L109" s="373">
        <v>46863.957470000001</v>
      </c>
      <c r="M109" s="945">
        <f t="shared" si="5"/>
        <v>0.27555804896433544</v>
      </c>
      <c r="N109" s="373">
        <v>668.30465000000004</v>
      </c>
      <c r="O109" s="373">
        <v>-1754.79718</v>
      </c>
      <c r="P109" s="5"/>
      <c r="R109" s="76"/>
      <c r="S109" s="76"/>
      <c r="T109" s="76"/>
      <c r="U109" s="76"/>
      <c r="V109" s="76"/>
      <c r="W109" s="76"/>
      <c r="X109" s="76"/>
      <c r="Y109" s="76"/>
      <c r="Z109" s="76"/>
      <c r="AA109" s="76"/>
      <c r="AB109" s="76"/>
      <c r="AC109" s="76"/>
      <c r="AD109" s="76"/>
      <c r="AE109" s="76"/>
      <c r="AF109" s="76"/>
      <c r="AG109" s="76"/>
    </row>
    <row r="110" spans="1:33" s="376" customFormat="1" ht="20.100000000000001" customHeight="1">
      <c r="A110" s="859"/>
      <c r="B110" s="384"/>
      <c r="C110" s="385" t="s">
        <v>1116</v>
      </c>
      <c r="D110" s="373">
        <v>82751.165059999999</v>
      </c>
      <c r="E110" s="373">
        <v>21131.27101</v>
      </c>
      <c r="F110" s="944">
        <v>0.51570000000000005</v>
      </c>
      <c r="G110" s="373">
        <v>93648.804310000007</v>
      </c>
      <c r="H110" s="366">
        <v>2.3E-2</v>
      </c>
      <c r="I110" s="373">
        <v>5490</v>
      </c>
      <c r="J110" s="366">
        <v>0.29870000000000002</v>
      </c>
      <c r="K110" s="944">
        <v>0</v>
      </c>
      <c r="L110" s="373">
        <v>30066.399789999999</v>
      </c>
      <c r="M110" s="945">
        <f t="shared" si="5"/>
        <v>0.32105481764052218</v>
      </c>
      <c r="N110" s="373">
        <v>643.43029000000001</v>
      </c>
      <c r="O110" s="373">
        <v>-1591.99297</v>
      </c>
      <c r="P110" s="5"/>
      <c r="R110" s="76"/>
      <c r="S110" s="76"/>
      <c r="T110" s="76"/>
      <c r="U110" s="76"/>
      <c r="V110" s="76"/>
      <c r="W110" s="76"/>
      <c r="X110" s="76"/>
      <c r="Y110" s="76"/>
      <c r="Z110" s="76"/>
      <c r="AA110" s="76"/>
      <c r="AB110" s="76"/>
      <c r="AC110" s="76"/>
      <c r="AD110" s="76"/>
      <c r="AE110" s="76"/>
      <c r="AF110" s="76"/>
      <c r="AG110" s="76"/>
    </row>
    <row r="111" spans="1:33" s="376" customFormat="1" ht="20.100000000000001" customHeight="1">
      <c r="A111" s="859"/>
      <c r="B111" s="386"/>
      <c r="C111" s="387" t="s">
        <v>1106</v>
      </c>
      <c r="D111" s="388">
        <v>103008.91276000001</v>
      </c>
      <c r="E111" s="388">
        <v>29073.039690000001</v>
      </c>
      <c r="F111" s="947">
        <v>0.49730000000000002</v>
      </c>
      <c r="G111" s="388">
        <v>117466.45087</v>
      </c>
      <c r="H111" s="389">
        <v>5.3600000000000002E-2</v>
      </c>
      <c r="I111" s="388">
        <v>9059</v>
      </c>
      <c r="J111" s="389">
        <v>0.30459999999999998</v>
      </c>
      <c r="K111" s="947">
        <v>0</v>
      </c>
      <c r="L111" s="388">
        <v>42972.575400000002</v>
      </c>
      <c r="M111" s="948">
        <f t="shared" si="5"/>
        <v>0.36582849896059011</v>
      </c>
      <c r="N111" s="388">
        <v>1905.05224</v>
      </c>
      <c r="O111" s="388">
        <v>-6416.4355300000007</v>
      </c>
      <c r="P111" s="5"/>
      <c r="R111" s="76"/>
      <c r="S111" s="76"/>
      <c r="T111" s="76"/>
      <c r="U111" s="76"/>
      <c r="V111" s="76"/>
      <c r="W111" s="76"/>
      <c r="X111" s="76"/>
      <c r="Y111" s="76"/>
      <c r="Z111" s="76"/>
      <c r="AA111" s="76"/>
      <c r="AB111" s="76"/>
      <c r="AC111" s="76"/>
      <c r="AD111" s="76"/>
      <c r="AE111" s="76"/>
      <c r="AF111" s="76"/>
      <c r="AG111" s="76"/>
    </row>
    <row r="112" spans="1:33" s="376" customFormat="1" ht="20.100000000000001" customHeight="1">
      <c r="A112" s="859"/>
      <c r="B112" s="384"/>
      <c r="C112" s="385" t="s">
        <v>1117</v>
      </c>
      <c r="D112" s="373">
        <v>48497.877030000003</v>
      </c>
      <c r="E112" s="373">
        <v>12316.34815</v>
      </c>
      <c r="F112" s="944">
        <v>0.54790000000000005</v>
      </c>
      <c r="G112" s="373">
        <v>55245.489959999999</v>
      </c>
      <c r="H112" s="366">
        <v>3.6999999999999998E-2</v>
      </c>
      <c r="I112" s="373">
        <v>4401</v>
      </c>
      <c r="J112" s="366">
        <v>0.30759999999999998</v>
      </c>
      <c r="K112" s="944">
        <v>0</v>
      </c>
      <c r="L112" s="373">
        <v>19666.931820000002</v>
      </c>
      <c r="M112" s="945">
        <f t="shared" si="5"/>
        <v>0.35599162636153048</v>
      </c>
      <c r="N112" s="373">
        <v>628.76591000000008</v>
      </c>
      <c r="O112" s="373">
        <v>-2351.5953799999997</v>
      </c>
      <c r="P112" s="5"/>
      <c r="R112" s="76"/>
      <c r="S112" s="76"/>
      <c r="T112" s="76"/>
      <c r="U112" s="76"/>
      <c r="V112" s="76"/>
      <c r="W112" s="76"/>
      <c r="X112" s="76"/>
      <c r="Y112" s="76"/>
      <c r="Z112" s="76"/>
      <c r="AA112" s="76"/>
      <c r="AB112" s="76"/>
      <c r="AC112" s="76"/>
      <c r="AD112" s="76"/>
      <c r="AE112" s="76"/>
      <c r="AF112" s="76"/>
      <c r="AG112" s="76"/>
    </row>
    <row r="113" spans="1:33" s="376" customFormat="1" ht="20.100000000000001" customHeight="1">
      <c r="A113" s="859"/>
      <c r="B113" s="384"/>
      <c r="C113" s="385" t="s">
        <v>1118</v>
      </c>
      <c r="D113" s="373">
        <v>54511.03572</v>
      </c>
      <c r="E113" s="373">
        <v>16756.69154</v>
      </c>
      <c r="F113" s="944">
        <v>0.46010000000000001</v>
      </c>
      <c r="G113" s="373">
        <v>62220.960920000005</v>
      </c>
      <c r="H113" s="366">
        <v>6.83E-2</v>
      </c>
      <c r="I113" s="373">
        <v>4658</v>
      </c>
      <c r="J113" s="366">
        <v>0.30199999999999999</v>
      </c>
      <c r="K113" s="944">
        <v>0</v>
      </c>
      <c r="L113" s="373">
        <v>23305.64357</v>
      </c>
      <c r="M113" s="945">
        <f t="shared" si="5"/>
        <v>0.37456257867770643</v>
      </c>
      <c r="N113" s="373">
        <v>1276.2863200000002</v>
      </c>
      <c r="O113" s="373">
        <v>-4064.84015</v>
      </c>
      <c r="P113" s="5"/>
      <c r="R113" s="76"/>
      <c r="S113" s="76"/>
      <c r="T113" s="76"/>
      <c r="U113" s="76"/>
      <c r="V113" s="76"/>
      <c r="W113" s="76"/>
      <c r="X113" s="76"/>
      <c r="Y113" s="76"/>
      <c r="Z113" s="76"/>
      <c r="AA113" s="76"/>
      <c r="AB113" s="76"/>
      <c r="AC113" s="76"/>
      <c r="AD113" s="76"/>
      <c r="AE113" s="76"/>
      <c r="AF113" s="76"/>
      <c r="AG113" s="76"/>
    </row>
    <row r="114" spans="1:33" s="376" customFormat="1" ht="20.100000000000001" customHeight="1">
      <c r="A114" s="859"/>
      <c r="B114" s="386"/>
      <c r="C114" s="387" t="s">
        <v>1107</v>
      </c>
      <c r="D114" s="388">
        <v>163001.62387000001</v>
      </c>
      <c r="E114" s="388">
        <v>82271.32295999999</v>
      </c>
      <c r="F114" s="947">
        <v>0.46429999999999999</v>
      </c>
      <c r="G114" s="388">
        <v>201201.95187000002</v>
      </c>
      <c r="H114" s="389">
        <v>0.1467</v>
      </c>
      <c r="I114" s="388">
        <v>18201</v>
      </c>
      <c r="J114" s="389">
        <v>0.30590000000000001</v>
      </c>
      <c r="K114" s="947">
        <v>0</v>
      </c>
      <c r="L114" s="388">
        <v>91752.202489999996</v>
      </c>
      <c r="M114" s="948">
        <f t="shared" si="5"/>
        <v>0.45602043935082026</v>
      </c>
      <c r="N114" s="388">
        <v>9417.5854999999992</v>
      </c>
      <c r="O114" s="388">
        <v>-22456.97364</v>
      </c>
      <c r="P114" s="5"/>
      <c r="R114" s="76"/>
      <c r="S114" s="76"/>
      <c r="T114" s="76"/>
      <c r="U114" s="76"/>
      <c r="V114" s="76"/>
      <c r="W114" s="76"/>
      <c r="X114" s="76"/>
      <c r="Y114" s="76"/>
      <c r="Z114" s="76"/>
      <c r="AA114" s="76"/>
      <c r="AB114" s="76"/>
      <c r="AC114" s="76"/>
      <c r="AD114" s="76"/>
      <c r="AE114" s="76"/>
      <c r="AF114" s="76"/>
      <c r="AG114" s="76"/>
    </row>
    <row r="115" spans="1:33" s="376" customFormat="1" ht="20.100000000000001" customHeight="1">
      <c r="A115" s="859"/>
      <c r="B115" s="384"/>
      <c r="C115" s="385" t="s">
        <v>1119</v>
      </c>
      <c r="D115" s="373">
        <v>150044.78399</v>
      </c>
      <c r="E115" s="373">
        <v>67747.48014</v>
      </c>
      <c r="F115" s="944">
        <v>0.50109999999999999</v>
      </c>
      <c r="G115" s="373">
        <v>183994.70058999999</v>
      </c>
      <c r="H115" s="366">
        <v>0.115</v>
      </c>
      <c r="I115" s="373">
        <v>16786</v>
      </c>
      <c r="J115" s="366">
        <v>0.3</v>
      </c>
      <c r="K115" s="944">
        <v>0</v>
      </c>
      <c r="L115" s="373">
        <v>78816.869340000005</v>
      </c>
      <c r="M115" s="945">
        <f t="shared" si="5"/>
        <v>0.42836488815854329</v>
      </c>
      <c r="N115" s="373">
        <v>6347.7651599999999</v>
      </c>
      <c r="O115" s="373">
        <v>-16528.912830000001</v>
      </c>
      <c r="P115" s="5"/>
      <c r="R115" s="76"/>
      <c r="S115" s="76"/>
      <c r="T115" s="76"/>
      <c r="U115" s="76"/>
      <c r="V115" s="76"/>
      <c r="W115" s="76"/>
      <c r="X115" s="76"/>
      <c r="Y115" s="76"/>
      <c r="Z115" s="76"/>
      <c r="AA115" s="76"/>
      <c r="AB115" s="76"/>
      <c r="AC115" s="76"/>
      <c r="AD115" s="76"/>
      <c r="AE115" s="76"/>
      <c r="AF115" s="76"/>
      <c r="AG115" s="76"/>
    </row>
    <row r="116" spans="1:33" s="376" customFormat="1" ht="20.100000000000001" customHeight="1">
      <c r="A116" s="859"/>
      <c r="B116" s="384"/>
      <c r="C116" s="385" t="s">
        <v>1120</v>
      </c>
      <c r="D116" s="373">
        <v>2237.4153199999996</v>
      </c>
      <c r="E116" s="373">
        <v>365.71335999999997</v>
      </c>
      <c r="F116" s="944">
        <v>0.50270000000000004</v>
      </c>
      <c r="G116" s="373">
        <v>2421.2687299999998</v>
      </c>
      <c r="H116" s="366">
        <v>0.253</v>
      </c>
      <c r="I116" s="373">
        <v>378</v>
      </c>
      <c r="J116" s="366">
        <v>0.38729999999999998</v>
      </c>
      <c r="K116" s="944">
        <v>0</v>
      </c>
      <c r="L116" s="373">
        <v>1842.4848300000001</v>
      </c>
      <c r="M116" s="945">
        <f t="shared" si="5"/>
        <v>0.76095842116624546</v>
      </c>
      <c r="N116" s="373">
        <v>237.25154999999998</v>
      </c>
      <c r="O116" s="373">
        <v>-1205.57818</v>
      </c>
      <c r="P116" s="5"/>
      <c r="R116" s="76"/>
      <c r="S116" s="76"/>
      <c r="T116" s="76"/>
      <c r="U116" s="76"/>
      <c r="V116" s="76"/>
      <c r="W116" s="76"/>
      <c r="X116" s="76"/>
      <c r="Y116" s="76"/>
      <c r="Z116" s="76"/>
      <c r="AA116" s="76"/>
      <c r="AB116" s="76"/>
      <c r="AC116" s="76"/>
      <c r="AD116" s="76"/>
      <c r="AE116" s="76"/>
      <c r="AF116" s="76"/>
      <c r="AG116" s="76"/>
    </row>
    <row r="117" spans="1:33" s="376" customFormat="1" ht="20.100000000000001" customHeight="1">
      <c r="A117" s="859"/>
      <c r="B117" s="384"/>
      <c r="C117" s="385" t="s">
        <v>1121</v>
      </c>
      <c r="D117" s="373">
        <v>10719.424560000001</v>
      </c>
      <c r="E117" s="373">
        <v>14158.12946</v>
      </c>
      <c r="F117" s="944">
        <v>0.28720000000000001</v>
      </c>
      <c r="G117" s="373">
        <v>14785.982550000001</v>
      </c>
      <c r="H117" s="366">
        <v>0.52400000000000002</v>
      </c>
      <c r="I117" s="373">
        <v>1037</v>
      </c>
      <c r="J117" s="366">
        <v>0.36559999999999998</v>
      </c>
      <c r="K117" s="944">
        <v>0</v>
      </c>
      <c r="L117" s="373">
        <v>11092.848320000001</v>
      </c>
      <c r="M117" s="945">
        <f t="shared" si="5"/>
        <v>0.7502273374453563</v>
      </c>
      <c r="N117" s="373">
        <v>2832.5687900000003</v>
      </c>
      <c r="O117" s="373">
        <v>-4722.4826299999995</v>
      </c>
      <c r="P117" s="5"/>
      <c r="R117" s="76"/>
      <c r="S117" s="76"/>
      <c r="T117" s="76"/>
      <c r="U117" s="76"/>
      <c r="V117" s="76"/>
      <c r="W117" s="76"/>
      <c r="X117" s="76"/>
      <c r="Y117" s="76"/>
      <c r="Z117" s="76"/>
      <c r="AA117" s="76"/>
      <c r="AB117" s="76"/>
      <c r="AC117" s="76"/>
      <c r="AD117" s="76"/>
      <c r="AE117" s="76"/>
      <c r="AF117" s="76"/>
      <c r="AG117" s="76"/>
    </row>
    <row r="118" spans="1:33" s="376" customFormat="1" ht="20.100000000000001" customHeight="1">
      <c r="A118" s="859"/>
      <c r="B118" s="390"/>
      <c r="C118" s="391" t="s">
        <v>1108</v>
      </c>
      <c r="D118" s="392">
        <v>98027.461319999988</v>
      </c>
      <c r="E118" s="392">
        <v>68383.139859999996</v>
      </c>
      <c r="F118" s="949">
        <v>0.23710000000000001</v>
      </c>
      <c r="G118" s="392">
        <v>114241.80209</v>
      </c>
      <c r="H118" s="393">
        <v>1</v>
      </c>
      <c r="I118" s="392">
        <v>4208</v>
      </c>
      <c r="J118" s="393">
        <v>0.60240000000000005</v>
      </c>
      <c r="K118" s="949">
        <v>0</v>
      </c>
      <c r="L118" s="392">
        <v>194007.61137</v>
      </c>
      <c r="M118" s="950">
        <f t="shared" si="5"/>
        <v>1.6982191091239989</v>
      </c>
      <c r="N118" s="392">
        <v>53269.93075</v>
      </c>
      <c r="O118" s="392">
        <v>-56575.159540000001</v>
      </c>
      <c r="P118" s="5"/>
      <c r="R118" s="76"/>
      <c r="S118" s="76"/>
      <c r="T118" s="76"/>
      <c r="U118" s="76"/>
      <c r="V118" s="76"/>
      <c r="W118" s="76"/>
      <c r="X118" s="76"/>
      <c r="Y118" s="76"/>
      <c r="Z118" s="76"/>
      <c r="AA118" s="76"/>
      <c r="AB118" s="76"/>
      <c r="AC118" s="76"/>
      <c r="AD118" s="76"/>
      <c r="AE118" s="76"/>
      <c r="AF118" s="76"/>
      <c r="AG118" s="76"/>
    </row>
    <row r="119" spans="1:33" s="376" customFormat="1" ht="20.100000000000001" customHeight="1" thickBot="1">
      <c r="A119" s="859"/>
      <c r="B119" s="1059" t="s">
        <v>1111</v>
      </c>
      <c r="C119" s="1059"/>
      <c r="D119" s="394">
        <f>+D102+D105+D106+D107+D108+D111+D114+D118</f>
        <v>1407241.6762200003</v>
      </c>
      <c r="E119" s="394">
        <f>+E102+E105+E106+E107+E108+E111+E114+E118</f>
        <v>711071.05533</v>
      </c>
      <c r="F119" s="951">
        <f>+((E102*F102)+(E105*F105)+(E106*F106)+(E107*F107)+(E108*F108)+(E111*F111)+(E114*F114)+(E118*F118))/E119</f>
        <v>0.5645059534114758</v>
      </c>
      <c r="G119" s="394">
        <f>+G102+G105+G106+G107+G108+G111+G114+G118</f>
        <v>1808661.1519799998</v>
      </c>
      <c r="H119" s="952">
        <f>+((G102*H102)+(G105*H105)+(G106*H106)+(G107*H107)+(G108*H108)+(G111*H111)+(G114*H114)+(G118*H118))/G119</f>
        <v>8.7645847036587371E-2</v>
      </c>
      <c r="I119" s="394">
        <f>+I102+I105+I106+I107+I108+I111+I114+I118</f>
        <v>119904</v>
      </c>
      <c r="J119" s="952">
        <f>+((G102*J102)+(G105*J105)+(G106*J106)+(G107*J107)+(G108*J108)+(G111*J111)+(G114*J114)+(G118*J118))/G119</f>
        <v>0.3283515496745037</v>
      </c>
      <c r="K119" s="951">
        <f>+((G102*K102)+(G105*K105)+(G106*K106)+(G107*K107)+(G108*K108)+(G111*K111)+(G114*K114)+(G118*K118))/G119</f>
        <v>0</v>
      </c>
      <c r="L119" s="394">
        <f>+L102+L105+L106+L107+L108+L111+L114+L118</f>
        <v>559645.11545000004</v>
      </c>
      <c r="M119" s="395">
        <f t="shared" si="5"/>
        <v>0.30942507657519952</v>
      </c>
      <c r="N119" s="394">
        <f>+N102+N105+N106+N107+N108+N111+N114+N118</f>
        <v>67141.333440000002</v>
      </c>
      <c r="O119" s="394">
        <f>+O102+O105+O106+O107+O108+O111+O114+O118</f>
        <v>-92738.72914000001</v>
      </c>
      <c r="P119" s="5"/>
      <c r="R119" s="76"/>
      <c r="S119" s="76"/>
      <c r="T119" s="76"/>
      <c r="U119" s="76"/>
      <c r="V119" s="76"/>
      <c r="W119" s="76"/>
      <c r="X119" s="76"/>
      <c r="Y119" s="76"/>
      <c r="Z119" s="76"/>
      <c r="AA119" s="76"/>
      <c r="AB119" s="76"/>
      <c r="AC119" s="76"/>
      <c r="AD119" s="76"/>
      <c r="AE119" s="76"/>
      <c r="AF119" s="76"/>
      <c r="AG119" s="76"/>
    </row>
    <row r="120" spans="1:33" s="376" customFormat="1" ht="20.100000000000001" customHeight="1">
      <c r="A120" s="859"/>
      <c r="B120" s="1057" t="s">
        <v>1126</v>
      </c>
      <c r="C120" s="1057"/>
      <c r="D120" s="1057"/>
      <c r="E120" s="1057"/>
      <c r="F120" s="941"/>
      <c r="G120" s="379"/>
      <c r="H120" s="379"/>
      <c r="I120" s="379"/>
      <c r="J120" s="379"/>
      <c r="K120" s="941"/>
      <c r="L120" s="379"/>
      <c r="M120" s="379"/>
      <c r="N120" s="379"/>
      <c r="O120" s="379"/>
      <c r="P120" s="5"/>
      <c r="R120" s="76"/>
      <c r="S120" s="76"/>
      <c r="T120" s="76"/>
      <c r="U120" s="76"/>
      <c r="V120" s="76"/>
      <c r="W120" s="76"/>
      <c r="X120" s="76"/>
      <c r="Y120" s="76"/>
      <c r="Z120" s="76"/>
      <c r="AA120" s="76"/>
      <c r="AB120" s="76"/>
      <c r="AC120" s="76"/>
      <c r="AD120" s="76"/>
      <c r="AE120" s="76"/>
      <c r="AF120" s="76"/>
      <c r="AG120" s="76"/>
    </row>
    <row r="121" spans="1:33" s="376" customFormat="1" ht="20.100000000000001" customHeight="1">
      <c r="A121" s="859"/>
      <c r="B121" s="380"/>
      <c r="C121" s="381" t="s">
        <v>1101</v>
      </c>
      <c r="D121" s="382">
        <v>79342.322979999997</v>
      </c>
      <c r="E121" s="382">
        <v>18362.371769999998</v>
      </c>
      <c r="F121" s="942">
        <v>0.70920000000000005</v>
      </c>
      <c r="G121" s="382">
        <v>92364.908249999993</v>
      </c>
      <c r="H121" s="383">
        <v>8.9999999999999998E-4</v>
      </c>
      <c r="I121" s="382">
        <v>4636</v>
      </c>
      <c r="J121" s="383">
        <v>0.19939999999999999</v>
      </c>
      <c r="K121" s="942">
        <v>0</v>
      </c>
      <c r="L121" s="382">
        <v>4351.8071100000006</v>
      </c>
      <c r="M121" s="943">
        <f t="shared" ref="M121:M137" si="6">+IFERROR(L121/G121,0)</f>
        <v>4.7115373061608609E-2</v>
      </c>
      <c r="N121" s="382">
        <v>16.119399999999999</v>
      </c>
      <c r="O121" s="382">
        <v>-40.113500000000002</v>
      </c>
      <c r="P121" s="5"/>
      <c r="R121" s="76"/>
      <c r="S121" s="76"/>
      <c r="T121" s="76"/>
      <c r="U121" s="76"/>
      <c r="V121" s="76"/>
      <c r="W121" s="76"/>
      <c r="X121" s="76"/>
      <c r="Y121" s="76"/>
      <c r="Z121" s="76"/>
      <c r="AA121" s="76"/>
      <c r="AB121" s="76"/>
      <c r="AC121" s="76"/>
      <c r="AD121" s="76"/>
      <c r="AE121" s="76"/>
      <c r="AF121" s="76"/>
      <c r="AG121" s="76"/>
    </row>
    <row r="122" spans="1:33" s="376" customFormat="1" ht="20.100000000000001" customHeight="1">
      <c r="A122" s="859"/>
      <c r="B122" s="384"/>
      <c r="C122" s="385" t="s">
        <v>1113</v>
      </c>
      <c r="D122" s="373">
        <v>12374.28744</v>
      </c>
      <c r="E122" s="373">
        <v>7878.0245000000004</v>
      </c>
      <c r="F122" s="944">
        <v>0.73209999999999997</v>
      </c>
      <c r="G122" s="373">
        <v>18141.59635</v>
      </c>
      <c r="H122" s="366">
        <v>5.0000000000000001E-4</v>
      </c>
      <c r="I122" s="373">
        <v>681</v>
      </c>
      <c r="J122" s="366">
        <v>0.25290000000000001</v>
      </c>
      <c r="K122" s="944">
        <v>0</v>
      </c>
      <c r="L122" s="373">
        <v>716.45306000000005</v>
      </c>
      <c r="M122" s="945">
        <f t="shared" si="6"/>
        <v>3.9492283158422278E-2</v>
      </c>
      <c r="N122" s="373">
        <v>2.2940800000000001</v>
      </c>
      <c r="O122" s="373">
        <v>-8.1691099999999999</v>
      </c>
      <c r="P122" s="5"/>
      <c r="R122" s="76"/>
      <c r="S122" s="76"/>
      <c r="T122" s="76"/>
      <c r="U122" s="76"/>
      <c r="V122" s="76"/>
      <c r="W122" s="76"/>
      <c r="X122" s="76"/>
      <c r="Y122" s="76"/>
      <c r="Z122" s="76"/>
      <c r="AA122" s="76"/>
      <c r="AB122" s="76"/>
      <c r="AC122" s="76"/>
      <c r="AD122" s="76"/>
      <c r="AE122" s="76"/>
      <c r="AF122" s="76"/>
      <c r="AG122" s="76"/>
    </row>
    <row r="123" spans="1:33" s="376" customFormat="1" ht="20.100000000000001" customHeight="1">
      <c r="A123" s="859"/>
      <c r="B123" s="384"/>
      <c r="C123" s="385" t="s">
        <v>1114</v>
      </c>
      <c r="D123" s="373">
        <v>66968.035530000008</v>
      </c>
      <c r="E123" s="373">
        <v>10484.34727</v>
      </c>
      <c r="F123" s="944">
        <v>0.69199999999999995</v>
      </c>
      <c r="G123" s="373">
        <v>74223.311900000001</v>
      </c>
      <c r="H123" s="366">
        <v>1E-3</v>
      </c>
      <c r="I123" s="373">
        <v>3955</v>
      </c>
      <c r="J123" s="366">
        <v>0.18629999999999999</v>
      </c>
      <c r="K123" s="944">
        <v>0</v>
      </c>
      <c r="L123" s="373">
        <v>3635.3540499999999</v>
      </c>
      <c r="M123" s="945">
        <f t="shared" si="6"/>
        <v>4.8978601964001015E-2</v>
      </c>
      <c r="N123" s="373">
        <v>13.82532</v>
      </c>
      <c r="O123" s="373">
        <v>-31.944389999999999</v>
      </c>
      <c r="P123" s="5"/>
      <c r="R123" s="76"/>
      <c r="S123" s="76"/>
      <c r="T123" s="76"/>
      <c r="U123" s="76"/>
      <c r="V123" s="76"/>
      <c r="W123" s="76"/>
      <c r="X123" s="76"/>
      <c r="Y123" s="76"/>
      <c r="Z123" s="76"/>
      <c r="AA123" s="76"/>
      <c r="AB123" s="76"/>
      <c r="AC123" s="76"/>
      <c r="AD123" s="76"/>
      <c r="AE123" s="76"/>
      <c r="AF123" s="76"/>
      <c r="AG123" s="76"/>
    </row>
    <row r="124" spans="1:33" s="376" customFormat="1" ht="20.100000000000001" customHeight="1">
      <c r="A124" s="859"/>
      <c r="B124" s="386"/>
      <c r="C124" s="387" t="s">
        <v>1102</v>
      </c>
      <c r="D124" s="388">
        <v>391966.16080000001</v>
      </c>
      <c r="E124" s="388">
        <v>23018.992690000003</v>
      </c>
      <c r="F124" s="947">
        <v>0.68110000000000004</v>
      </c>
      <c r="G124" s="388">
        <v>407644.66</v>
      </c>
      <c r="H124" s="389">
        <v>2E-3</v>
      </c>
      <c r="I124" s="388">
        <v>35529</v>
      </c>
      <c r="J124" s="389">
        <v>0.21890000000000001</v>
      </c>
      <c r="K124" s="947">
        <v>0</v>
      </c>
      <c r="L124" s="388">
        <v>38314.69558</v>
      </c>
      <c r="M124" s="948">
        <f t="shared" si="6"/>
        <v>9.3990426809466857E-2</v>
      </c>
      <c r="N124" s="388">
        <v>178.49134000000001</v>
      </c>
      <c r="O124" s="388">
        <v>-207.49366000000001</v>
      </c>
      <c r="P124" s="5"/>
      <c r="R124" s="76"/>
      <c r="S124" s="76"/>
      <c r="T124" s="76"/>
      <c r="U124" s="76"/>
      <c r="V124" s="76"/>
      <c r="W124" s="76"/>
      <c r="X124" s="76"/>
      <c r="Y124" s="76"/>
      <c r="Z124" s="76"/>
      <c r="AA124" s="76"/>
      <c r="AB124" s="76"/>
      <c r="AC124" s="76"/>
      <c r="AD124" s="76"/>
      <c r="AE124" s="76"/>
      <c r="AF124" s="76"/>
      <c r="AG124" s="76"/>
    </row>
    <row r="125" spans="1:33" s="376" customFormat="1" ht="20.100000000000001" customHeight="1">
      <c r="A125" s="859"/>
      <c r="B125" s="386"/>
      <c r="C125" s="387" t="s">
        <v>1103</v>
      </c>
      <c r="D125" s="388">
        <v>601004.58099000005</v>
      </c>
      <c r="E125" s="388">
        <v>17000.198179999999</v>
      </c>
      <c r="F125" s="947">
        <v>0.87090000000000001</v>
      </c>
      <c r="G125" s="388">
        <v>615809.62124999997</v>
      </c>
      <c r="H125" s="389">
        <v>4.0000000000000001E-3</v>
      </c>
      <c r="I125" s="388">
        <v>66654</v>
      </c>
      <c r="J125" s="389">
        <v>0.28299999999999997</v>
      </c>
      <c r="K125" s="947">
        <v>0</v>
      </c>
      <c r="L125" s="388">
        <v>116665.61397000001</v>
      </c>
      <c r="M125" s="948">
        <f t="shared" si="6"/>
        <v>0.18945078144960861</v>
      </c>
      <c r="N125" s="388">
        <v>696.99794999999995</v>
      </c>
      <c r="O125" s="388">
        <v>-920.03291999999999</v>
      </c>
      <c r="P125" s="5"/>
      <c r="R125" s="76"/>
      <c r="S125" s="76"/>
      <c r="T125" s="76"/>
      <c r="U125" s="76"/>
      <c r="V125" s="76"/>
      <c r="W125" s="76"/>
      <c r="X125" s="76"/>
      <c r="Y125" s="76"/>
      <c r="Z125" s="76"/>
      <c r="AA125" s="76"/>
      <c r="AB125" s="76"/>
      <c r="AC125" s="76"/>
      <c r="AD125" s="76"/>
      <c r="AE125" s="76"/>
      <c r="AF125" s="76"/>
      <c r="AG125" s="76"/>
    </row>
    <row r="126" spans="1:33" s="376" customFormat="1" ht="20.100000000000001" customHeight="1">
      <c r="A126" s="859"/>
      <c r="B126" s="386"/>
      <c r="C126" s="387" t="s">
        <v>1104</v>
      </c>
      <c r="D126" s="388">
        <v>293087.27487000002</v>
      </c>
      <c r="E126" s="388">
        <v>5876.6584599999996</v>
      </c>
      <c r="F126" s="947">
        <v>0.65359999999999996</v>
      </c>
      <c r="G126" s="388">
        <v>296928.30127999996</v>
      </c>
      <c r="H126" s="389">
        <v>7.0000000000000001E-3</v>
      </c>
      <c r="I126" s="388">
        <v>36356</v>
      </c>
      <c r="J126" s="389">
        <v>0.29599999999999999</v>
      </c>
      <c r="K126" s="947">
        <v>0</v>
      </c>
      <c r="L126" s="388">
        <v>80206.494269999996</v>
      </c>
      <c r="M126" s="948">
        <f t="shared" si="6"/>
        <v>0.27012074606645931</v>
      </c>
      <c r="N126" s="388">
        <v>615.17054000000007</v>
      </c>
      <c r="O126" s="388">
        <v>-1095.7141100000001</v>
      </c>
      <c r="P126" s="5"/>
      <c r="R126" s="76"/>
      <c r="S126" s="76"/>
      <c r="T126" s="76"/>
      <c r="U126" s="76"/>
      <c r="V126" s="76"/>
      <c r="W126" s="76"/>
      <c r="X126" s="76"/>
      <c r="Y126" s="76"/>
      <c r="Z126" s="76"/>
      <c r="AA126" s="76"/>
      <c r="AB126" s="76"/>
      <c r="AC126" s="76"/>
      <c r="AD126" s="76"/>
      <c r="AE126" s="76"/>
      <c r="AF126" s="76"/>
      <c r="AG126" s="76"/>
    </row>
    <row r="127" spans="1:33" s="376" customFormat="1" ht="20.100000000000001" customHeight="1">
      <c r="A127" s="859"/>
      <c r="B127" s="386"/>
      <c r="C127" s="387" t="s">
        <v>1105</v>
      </c>
      <c r="D127" s="388">
        <v>305056.79074000003</v>
      </c>
      <c r="E127" s="388">
        <v>12791.79249</v>
      </c>
      <c r="F127" s="947">
        <v>0.8034</v>
      </c>
      <c r="G127" s="388">
        <v>315333.56887000002</v>
      </c>
      <c r="H127" s="389">
        <v>1.66E-2</v>
      </c>
      <c r="I127" s="388">
        <v>36357</v>
      </c>
      <c r="J127" s="389">
        <v>0.2954</v>
      </c>
      <c r="K127" s="947">
        <v>0</v>
      </c>
      <c r="L127" s="388">
        <v>118825.20365000001</v>
      </c>
      <c r="M127" s="948">
        <f t="shared" si="6"/>
        <v>0.37682383158827948</v>
      </c>
      <c r="N127" s="388">
        <v>1555.4840099999999</v>
      </c>
      <c r="O127" s="388">
        <v>-3058.9065499999997</v>
      </c>
      <c r="P127" s="5"/>
      <c r="R127" s="76"/>
      <c r="S127" s="76"/>
      <c r="T127" s="76"/>
      <c r="U127" s="76"/>
      <c r="V127" s="76"/>
      <c r="W127" s="76"/>
      <c r="X127" s="76"/>
      <c r="Y127" s="76"/>
      <c r="Z127" s="76"/>
      <c r="AA127" s="76"/>
      <c r="AB127" s="76"/>
      <c r="AC127" s="76"/>
      <c r="AD127" s="76"/>
      <c r="AE127" s="76"/>
      <c r="AF127" s="76"/>
      <c r="AG127" s="76"/>
    </row>
    <row r="128" spans="1:33" s="376" customFormat="1" ht="20.100000000000001" customHeight="1">
      <c r="A128" s="859"/>
      <c r="B128" s="384"/>
      <c r="C128" s="385" t="s">
        <v>1115</v>
      </c>
      <c r="D128" s="373">
        <v>192874.99494999999</v>
      </c>
      <c r="E128" s="373">
        <v>9295.7787200000002</v>
      </c>
      <c r="F128" s="944">
        <v>0.84899999999999998</v>
      </c>
      <c r="G128" s="373">
        <v>200766.94055</v>
      </c>
      <c r="H128" s="366">
        <v>1.2999999999999999E-2</v>
      </c>
      <c r="I128" s="373">
        <v>23398</v>
      </c>
      <c r="J128" s="366">
        <v>0.2923</v>
      </c>
      <c r="K128" s="944">
        <v>0</v>
      </c>
      <c r="L128" s="373">
        <v>70213.700230000002</v>
      </c>
      <c r="M128" s="945">
        <f t="shared" si="6"/>
        <v>0.3497274005254547</v>
      </c>
      <c r="N128" s="373">
        <v>762.87846999999999</v>
      </c>
      <c r="O128" s="373">
        <v>-1623.2688000000001</v>
      </c>
      <c r="P128" s="5"/>
      <c r="R128" s="76"/>
      <c r="S128" s="76"/>
      <c r="T128" s="76"/>
      <c r="U128" s="76"/>
      <c r="V128" s="76"/>
      <c r="W128" s="76"/>
      <c r="X128" s="76"/>
      <c r="Y128" s="76"/>
      <c r="Z128" s="76"/>
      <c r="AA128" s="76"/>
      <c r="AB128" s="76"/>
      <c r="AC128" s="76"/>
      <c r="AD128" s="76"/>
      <c r="AE128" s="76"/>
      <c r="AF128" s="76"/>
      <c r="AG128" s="76"/>
    </row>
    <row r="129" spans="1:33" s="376" customFormat="1" ht="20.100000000000001" customHeight="1">
      <c r="A129" s="859"/>
      <c r="B129" s="384"/>
      <c r="C129" s="385" t="s">
        <v>1116</v>
      </c>
      <c r="D129" s="373">
        <v>112181.79579</v>
      </c>
      <c r="E129" s="373">
        <v>3496.01377</v>
      </c>
      <c r="F129" s="944">
        <v>0.68220000000000003</v>
      </c>
      <c r="G129" s="373">
        <v>114566.62831999999</v>
      </c>
      <c r="H129" s="366">
        <v>2.3E-2</v>
      </c>
      <c r="I129" s="373">
        <v>12959</v>
      </c>
      <c r="J129" s="366">
        <v>0.30080000000000001</v>
      </c>
      <c r="K129" s="944">
        <v>0</v>
      </c>
      <c r="L129" s="373">
        <v>48611.503420000001</v>
      </c>
      <c r="M129" s="945">
        <f t="shared" si="6"/>
        <v>0.42430770751340907</v>
      </c>
      <c r="N129" s="373">
        <v>792.60554000000002</v>
      </c>
      <c r="O129" s="373">
        <v>-1435.6377500000001</v>
      </c>
      <c r="P129" s="5"/>
      <c r="R129" s="76"/>
      <c r="S129" s="76"/>
      <c r="T129" s="76"/>
      <c r="U129" s="76"/>
      <c r="V129" s="76"/>
      <c r="W129" s="76"/>
      <c r="X129" s="76"/>
      <c r="Y129" s="76"/>
      <c r="Z129" s="76"/>
      <c r="AA129" s="76"/>
      <c r="AB129" s="76"/>
      <c r="AC129" s="76"/>
      <c r="AD129" s="76"/>
      <c r="AE129" s="76"/>
      <c r="AF129" s="76"/>
      <c r="AG129" s="76"/>
    </row>
    <row r="130" spans="1:33" s="376" customFormat="1" ht="20.100000000000001" customHeight="1">
      <c r="A130" s="859"/>
      <c r="B130" s="386"/>
      <c r="C130" s="387" t="s">
        <v>1106</v>
      </c>
      <c r="D130" s="388">
        <v>145555.32171000002</v>
      </c>
      <c r="E130" s="388">
        <v>3033.2079600000002</v>
      </c>
      <c r="F130" s="947">
        <v>0.78690000000000004</v>
      </c>
      <c r="G130" s="388">
        <v>147942.08233</v>
      </c>
      <c r="H130" s="389">
        <v>5.3400000000000003E-2</v>
      </c>
      <c r="I130" s="388">
        <v>18630</v>
      </c>
      <c r="J130" s="389">
        <v>0.2858</v>
      </c>
      <c r="K130" s="947">
        <v>0</v>
      </c>
      <c r="L130" s="388">
        <v>66827.857980000001</v>
      </c>
      <c r="M130" s="948">
        <f t="shared" si="6"/>
        <v>0.45171635363988999</v>
      </c>
      <c r="N130" s="388">
        <v>2305.1524599999998</v>
      </c>
      <c r="O130" s="388">
        <v>-3913.0822400000002</v>
      </c>
      <c r="P130" s="5"/>
      <c r="R130" s="76"/>
      <c r="S130" s="76"/>
      <c r="T130" s="76"/>
      <c r="U130" s="76"/>
      <c r="V130" s="76"/>
      <c r="W130" s="76"/>
      <c r="X130" s="76"/>
      <c r="Y130" s="76"/>
      <c r="Z130" s="76"/>
      <c r="AA130" s="76"/>
      <c r="AB130" s="76"/>
      <c r="AC130" s="76"/>
      <c r="AD130" s="76"/>
      <c r="AE130" s="76"/>
      <c r="AF130" s="76"/>
      <c r="AG130" s="76"/>
    </row>
    <row r="131" spans="1:33" s="376" customFormat="1" ht="20.100000000000001" customHeight="1">
      <c r="A131" s="859"/>
      <c r="B131" s="384"/>
      <c r="C131" s="385" t="s">
        <v>1117</v>
      </c>
      <c r="D131" s="373">
        <v>67626.929310000007</v>
      </c>
      <c r="E131" s="373">
        <v>1010.1471700000001</v>
      </c>
      <c r="F131" s="944">
        <v>0.78369999999999995</v>
      </c>
      <c r="G131" s="373">
        <v>68418.569489999994</v>
      </c>
      <c r="H131" s="366">
        <v>3.6999999999999998E-2</v>
      </c>
      <c r="I131" s="373">
        <v>8194</v>
      </c>
      <c r="J131" s="366">
        <v>0.26790000000000003</v>
      </c>
      <c r="K131" s="944">
        <v>0</v>
      </c>
      <c r="L131" s="373">
        <v>27844.478620000002</v>
      </c>
      <c r="M131" s="945">
        <f t="shared" si="6"/>
        <v>0.40697253432154451</v>
      </c>
      <c r="N131" s="373">
        <v>678.25347999999997</v>
      </c>
      <c r="O131" s="373">
        <v>-1263.19679</v>
      </c>
      <c r="P131" s="5"/>
      <c r="R131" s="76"/>
      <c r="S131" s="76"/>
      <c r="T131" s="76"/>
      <c r="U131" s="76"/>
      <c r="V131" s="76"/>
      <c r="W131" s="76"/>
      <c r="X131" s="76"/>
      <c r="Y131" s="76"/>
      <c r="Z131" s="76"/>
      <c r="AA131" s="76"/>
      <c r="AB131" s="76"/>
      <c r="AC131" s="76"/>
      <c r="AD131" s="76"/>
      <c r="AE131" s="76"/>
      <c r="AF131" s="76"/>
      <c r="AG131" s="76"/>
    </row>
    <row r="132" spans="1:33" s="376" customFormat="1" ht="20.100000000000001" customHeight="1">
      <c r="A132" s="859"/>
      <c r="B132" s="384"/>
      <c r="C132" s="385" t="s">
        <v>1118</v>
      </c>
      <c r="D132" s="373">
        <v>77928.392400000012</v>
      </c>
      <c r="E132" s="373">
        <v>2023.06079</v>
      </c>
      <c r="F132" s="944">
        <v>0.78849999999999998</v>
      </c>
      <c r="G132" s="373">
        <v>79523.51284000001</v>
      </c>
      <c r="H132" s="366">
        <v>6.7500000000000004E-2</v>
      </c>
      <c r="I132" s="373">
        <v>10436</v>
      </c>
      <c r="J132" s="366">
        <v>0.30109999999999998</v>
      </c>
      <c r="K132" s="944">
        <v>0</v>
      </c>
      <c r="L132" s="373">
        <v>38983.379369999995</v>
      </c>
      <c r="M132" s="945">
        <f t="shared" si="6"/>
        <v>0.4902119886030929</v>
      </c>
      <c r="N132" s="373">
        <v>1626.8989799999999</v>
      </c>
      <c r="O132" s="373">
        <v>-2649.8854500000002</v>
      </c>
      <c r="P132" s="5"/>
      <c r="R132" s="76"/>
      <c r="S132" s="76"/>
      <c r="T132" s="76"/>
      <c r="U132" s="76"/>
      <c r="V132" s="76"/>
      <c r="W132" s="76"/>
      <c r="X132" s="76"/>
      <c r="Y132" s="76"/>
      <c r="Z132" s="76"/>
      <c r="AA132" s="76"/>
      <c r="AB132" s="76"/>
      <c r="AC132" s="76"/>
      <c r="AD132" s="76"/>
      <c r="AE132" s="76"/>
      <c r="AF132" s="76"/>
      <c r="AG132" s="76"/>
    </row>
    <row r="133" spans="1:33" s="376" customFormat="1" ht="20.100000000000001" customHeight="1">
      <c r="A133" s="859"/>
      <c r="B133" s="386"/>
      <c r="C133" s="387" t="s">
        <v>1107</v>
      </c>
      <c r="D133" s="388">
        <v>80778.91605</v>
      </c>
      <c r="E133" s="388">
        <v>4366.1027800000002</v>
      </c>
      <c r="F133" s="947">
        <v>0.49469999999999997</v>
      </c>
      <c r="G133" s="388">
        <v>82938.788750000007</v>
      </c>
      <c r="H133" s="389">
        <v>0.20730000000000001</v>
      </c>
      <c r="I133" s="388">
        <v>9780</v>
      </c>
      <c r="J133" s="389">
        <v>0.29099999999999998</v>
      </c>
      <c r="K133" s="947">
        <v>0</v>
      </c>
      <c r="L133" s="388">
        <v>50768.233350000002</v>
      </c>
      <c r="M133" s="948">
        <f t="shared" si="6"/>
        <v>0.61211688903522843</v>
      </c>
      <c r="N133" s="388">
        <v>5042.0267300000005</v>
      </c>
      <c r="O133" s="388">
        <v>-8462.7982899999988</v>
      </c>
      <c r="P133" s="5"/>
      <c r="R133" s="76"/>
      <c r="S133" s="76"/>
      <c r="T133" s="76"/>
      <c r="U133" s="76"/>
      <c r="V133" s="76"/>
      <c r="W133" s="76"/>
      <c r="X133" s="76"/>
      <c r="Y133" s="76"/>
      <c r="Z133" s="76"/>
      <c r="AA133" s="76"/>
      <c r="AB133" s="76"/>
      <c r="AC133" s="76"/>
      <c r="AD133" s="76"/>
      <c r="AE133" s="76"/>
      <c r="AF133" s="76"/>
      <c r="AG133" s="76"/>
    </row>
    <row r="134" spans="1:33" s="376" customFormat="1" ht="20.100000000000001" customHeight="1">
      <c r="A134" s="859"/>
      <c r="B134" s="384"/>
      <c r="C134" s="385" t="s">
        <v>1119</v>
      </c>
      <c r="D134" s="373">
        <v>57592.112340000007</v>
      </c>
      <c r="E134" s="373">
        <v>3687.1520800000003</v>
      </c>
      <c r="F134" s="944">
        <v>0.49440000000000001</v>
      </c>
      <c r="G134" s="373">
        <v>59415.100420000002</v>
      </c>
      <c r="H134" s="366">
        <v>0.115</v>
      </c>
      <c r="I134" s="373">
        <v>7017</v>
      </c>
      <c r="J134" s="366">
        <v>0.28510000000000002</v>
      </c>
      <c r="K134" s="944">
        <v>0</v>
      </c>
      <c r="L134" s="373">
        <v>31663.067289999999</v>
      </c>
      <c r="M134" s="945">
        <f t="shared" si="6"/>
        <v>0.53291279600937513</v>
      </c>
      <c r="N134" s="373">
        <v>1947.8544199999999</v>
      </c>
      <c r="O134" s="373">
        <v>-4235.8102699999999</v>
      </c>
      <c r="P134" s="5"/>
      <c r="R134" s="76"/>
      <c r="S134" s="76"/>
      <c r="T134" s="76"/>
      <c r="U134" s="76"/>
      <c r="V134" s="76"/>
      <c r="W134" s="76"/>
      <c r="X134" s="76"/>
      <c r="Y134" s="76"/>
      <c r="Z134" s="76"/>
      <c r="AA134" s="76"/>
      <c r="AB134" s="76"/>
      <c r="AC134" s="76"/>
      <c r="AD134" s="76"/>
      <c r="AE134" s="76"/>
      <c r="AF134" s="76"/>
      <c r="AG134" s="76"/>
    </row>
    <row r="135" spans="1:33" s="376" customFormat="1" ht="20.100000000000001" customHeight="1">
      <c r="A135" s="859"/>
      <c r="B135" s="384"/>
      <c r="C135" s="385" t="s">
        <v>1120</v>
      </c>
      <c r="D135" s="373">
        <v>7229.2575500000003</v>
      </c>
      <c r="E135" s="373">
        <v>67.002970000000005</v>
      </c>
      <c r="F135" s="944">
        <v>0.2</v>
      </c>
      <c r="G135" s="373">
        <v>7242.6581399999995</v>
      </c>
      <c r="H135" s="366">
        <v>0.253</v>
      </c>
      <c r="I135" s="373">
        <v>945</v>
      </c>
      <c r="J135" s="366">
        <v>0.3458</v>
      </c>
      <c r="K135" s="944">
        <v>0</v>
      </c>
      <c r="L135" s="373">
        <v>6457.7442499999997</v>
      </c>
      <c r="M135" s="945">
        <f t="shared" si="6"/>
        <v>0.89162626830817115</v>
      </c>
      <c r="N135" s="373">
        <v>633.55444999999997</v>
      </c>
      <c r="O135" s="373">
        <v>-1144.44715</v>
      </c>
      <c r="P135" s="5"/>
      <c r="R135" s="76"/>
      <c r="S135" s="76"/>
      <c r="T135" s="76"/>
      <c r="U135" s="76"/>
      <c r="V135" s="76"/>
      <c r="W135" s="76"/>
      <c r="X135" s="76"/>
      <c r="Y135" s="76"/>
      <c r="Z135" s="76"/>
      <c r="AA135" s="76"/>
      <c r="AB135" s="76"/>
      <c r="AC135" s="76"/>
      <c r="AD135" s="76"/>
      <c r="AE135" s="76"/>
      <c r="AF135" s="76"/>
      <c r="AG135" s="76"/>
    </row>
    <row r="136" spans="1:33" s="376" customFormat="1" ht="20.100000000000001" customHeight="1">
      <c r="A136" s="859"/>
      <c r="B136" s="384"/>
      <c r="C136" s="385" t="s">
        <v>1121</v>
      </c>
      <c r="D136" s="373">
        <v>15957.54617</v>
      </c>
      <c r="E136" s="373">
        <v>611.94772999999998</v>
      </c>
      <c r="F136" s="944">
        <v>0.52859999999999996</v>
      </c>
      <c r="G136" s="373">
        <v>16281.03018</v>
      </c>
      <c r="H136" s="366">
        <v>0.52400000000000002</v>
      </c>
      <c r="I136" s="373">
        <v>1818</v>
      </c>
      <c r="J136" s="366">
        <v>0.28839999999999999</v>
      </c>
      <c r="K136" s="944">
        <v>0</v>
      </c>
      <c r="L136" s="373">
        <v>12647.4218</v>
      </c>
      <c r="M136" s="945">
        <f t="shared" si="6"/>
        <v>0.77681950467338301</v>
      </c>
      <c r="N136" s="373">
        <v>2460.6178599999998</v>
      </c>
      <c r="O136" s="373">
        <v>-3082.5408700000003</v>
      </c>
      <c r="P136" s="5"/>
      <c r="R136" s="76"/>
      <c r="S136" s="76"/>
      <c r="T136" s="76"/>
      <c r="U136" s="76"/>
      <c r="V136" s="76"/>
      <c r="W136" s="76"/>
      <c r="X136" s="76"/>
      <c r="Y136" s="76"/>
      <c r="Z136" s="76"/>
      <c r="AA136" s="76"/>
      <c r="AB136" s="76"/>
      <c r="AC136" s="76"/>
      <c r="AD136" s="76"/>
      <c r="AE136" s="76"/>
      <c r="AF136" s="76"/>
      <c r="AG136" s="76"/>
    </row>
    <row r="137" spans="1:33" s="376" customFormat="1" ht="20.100000000000001" customHeight="1">
      <c r="A137" s="859"/>
      <c r="B137" s="390"/>
      <c r="C137" s="391" t="s">
        <v>1108</v>
      </c>
      <c r="D137" s="392">
        <v>78549.491010000012</v>
      </c>
      <c r="E137" s="392">
        <v>3079.5248799999999</v>
      </c>
      <c r="F137" s="949">
        <v>0.57410000000000005</v>
      </c>
      <c r="G137" s="392">
        <v>80317.582340000008</v>
      </c>
      <c r="H137" s="393">
        <v>1</v>
      </c>
      <c r="I137" s="392">
        <v>8521</v>
      </c>
      <c r="J137" s="393">
        <v>0.56100000000000005</v>
      </c>
      <c r="K137" s="949">
        <v>0</v>
      </c>
      <c r="L137" s="392">
        <v>144445.12534</v>
      </c>
      <c r="M137" s="950">
        <f t="shared" si="6"/>
        <v>1.7984247176232917</v>
      </c>
      <c r="N137" s="392">
        <v>33498.707549999999</v>
      </c>
      <c r="O137" s="392">
        <v>-35414.908240000004</v>
      </c>
      <c r="P137" s="5"/>
      <c r="R137" s="76"/>
      <c r="S137" s="76"/>
      <c r="T137" s="76"/>
      <c r="U137" s="76"/>
      <c r="V137" s="76"/>
      <c r="W137" s="76"/>
      <c r="X137" s="76"/>
      <c r="Y137" s="76"/>
      <c r="Z137" s="76"/>
      <c r="AA137" s="76"/>
      <c r="AB137" s="76"/>
      <c r="AC137" s="76"/>
      <c r="AD137" s="76"/>
      <c r="AE137" s="76"/>
      <c r="AF137" s="76"/>
      <c r="AG137" s="76"/>
    </row>
    <row r="138" spans="1:33" s="396" customFormat="1" ht="20.100000000000001" customHeight="1" thickBot="1">
      <c r="A138" s="859"/>
      <c r="B138" s="1059" t="s">
        <v>1127</v>
      </c>
      <c r="C138" s="1059"/>
      <c r="D138" s="394">
        <v>1975340.8591500004</v>
      </c>
      <c r="E138" s="394">
        <v>87528.849209999986</v>
      </c>
      <c r="F138" s="951">
        <v>0.73048955665488302</v>
      </c>
      <c r="G138" s="394">
        <v>2039279.5130699999</v>
      </c>
      <c r="H138" s="953">
        <v>5.6924806665744836E-2</v>
      </c>
      <c r="I138" s="394">
        <v>216463</v>
      </c>
      <c r="J138" s="952">
        <v>0.28168802250163338</v>
      </c>
      <c r="K138" s="951">
        <v>0</v>
      </c>
      <c r="L138" s="394">
        <v>620405.03125</v>
      </c>
      <c r="M138" s="395">
        <v>0.30422756040736243</v>
      </c>
      <c r="N138" s="394">
        <v>43908.149980000002</v>
      </c>
      <c r="O138" s="394">
        <v>-53113.049510000004</v>
      </c>
      <c r="P138" s="5"/>
      <c r="R138" s="397"/>
      <c r="S138" s="397"/>
      <c r="T138" s="397"/>
      <c r="U138" s="397"/>
      <c r="V138" s="397"/>
      <c r="W138" s="397"/>
      <c r="X138" s="397"/>
      <c r="Y138" s="397"/>
      <c r="Z138" s="397"/>
      <c r="AA138" s="397"/>
      <c r="AB138" s="397"/>
      <c r="AC138" s="397"/>
      <c r="AD138" s="397"/>
      <c r="AE138" s="397"/>
      <c r="AF138" s="397"/>
      <c r="AG138" s="397"/>
    </row>
    <row r="139" spans="1:33" s="396" customFormat="1" ht="20.100000000000001" customHeight="1" thickBot="1">
      <c r="A139" s="859"/>
      <c r="B139" s="1060" t="s">
        <v>1361</v>
      </c>
      <c r="C139" s="1060"/>
      <c r="D139" s="736">
        <v>36657070.233290002</v>
      </c>
      <c r="E139" s="736">
        <v>10171446.70582</v>
      </c>
      <c r="F139" s="954">
        <v>0.61730559793329653</v>
      </c>
      <c r="G139" s="736">
        <v>42935960.488820001</v>
      </c>
      <c r="H139" s="955">
        <v>4.9811257803261795E-2</v>
      </c>
      <c r="I139" s="736">
        <v>2396161</v>
      </c>
      <c r="J139" s="955">
        <v>0.29899577443056002</v>
      </c>
      <c r="K139" s="956">
        <v>0.63169524891709805</v>
      </c>
      <c r="L139" s="736">
        <v>15244758.26345</v>
      </c>
      <c r="M139" s="957">
        <v>0.35505804667906637</v>
      </c>
      <c r="N139" s="736">
        <v>1003214.0282399999</v>
      </c>
      <c r="O139" s="736">
        <v>-990613.28992000013</v>
      </c>
      <c r="P139" s="5"/>
      <c r="R139" s="397"/>
      <c r="S139" s="397"/>
      <c r="T139" s="397"/>
      <c r="U139" s="397"/>
      <c r="V139" s="397"/>
      <c r="W139" s="397"/>
      <c r="X139" s="397"/>
      <c r="Y139" s="397"/>
      <c r="Z139" s="397"/>
      <c r="AA139" s="397"/>
      <c r="AB139" s="397"/>
      <c r="AC139" s="397"/>
      <c r="AD139" s="397"/>
      <c r="AE139" s="397"/>
      <c r="AF139" s="397"/>
      <c r="AG139" s="397"/>
    </row>
    <row r="140" spans="1:33" s="145" customFormat="1">
      <c r="A140" s="859"/>
      <c r="F140" s="958"/>
      <c r="H140" s="959"/>
      <c r="J140" s="959"/>
      <c r="K140" s="940"/>
      <c r="P140" s="5"/>
    </row>
  </sheetData>
  <mergeCells count="16">
    <mergeCell ref="B119:C119"/>
    <mergeCell ref="B120:E120"/>
    <mergeCell ref="B138:C138"/>
    <mergeCell ref="B139:C139"/>
    <mergeCell ref="B62:C62"/>
    <mergeCell ref="B63:E63"/>
    <mergeCell ref="B81:C81"/>
    <mergeCell ref="B82:E82"/>
    <mergeCell ref="B100:C100"/>
    <mergeCell ref="B101:E101"/>
    <mergeCell ref="B44:E44"/>
    <mergeCell ref="B4:B5"/>
    <mergeCell ref="B6:E6"/>
    <mergeCell ref="B24:C24"/>
    <mergeCell ref="B25:E25"/>
    <mergeCell ref="B43:C43"/>
  </mergeCells>
  <hyperlinks>
    <hyperlink ref="Q1" location="Índice!A1" display="Voltar ao Índice" xr:uid="{8B443597-77FC-4B26-95EC-EE309F4A2A75}"/>
  </hyperlinks>
  <pageMargins left="0.7" right="0.7" top="0.78740157499999996" bottom="0.78740157499999996" header="0.3" footer="0.3"/>
  <pageSetup paperSize="9" scale="10" orientation="landscape" r:id="rId1"/>
  <colBreaks count="1" manualBreakCount="1">
    <brk id="20" max="1048575" man="1"/>
  </colBreaks>
  <ignoredErrors>
    <ignoredError sqref="F24:O142"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71707-DE45-4E55-A343-60608E4FAA9A}">
  <sheetPr>
    <pageSetUpPr autoPageBreaks="0" fitToPage="1"/>
  </sheetPr>
  <dimension ref="B1:J24"/>
  <sheetViews>
    <sheetView showGridLines="0" zoomScale="90" zoomScaleNormal="90" zoomScaleSheetLayoutView="100" zoomScalePageLayoutView="70" workbookViewId="0">
      <selection activeCell="F1" sqref="F1"/>
    </sheetView>
  </sheetViews>
  <sheetFormatPr defaultColWidth="9.140625" defaultRowHeight="14.25"/>
  <cols>
    <col min="1" max="1" width="4.7109375" style="5" customWidth="1"/>
    <col min="2" max="2" width="7" style="5" customWidth="1"/>
    <col min="3" max="3" width="67.7109375" style="5" customWidth="1"/>
    <col min="4" max="4" width="29.42578125" style="5" customWidth="1"/>
    <col min="5" max="5" width="28.28515625" style="5" customWidth="1"/>
    <col min="6" max="6" width="9.140625" style="5"/>
    <col min="7" max="7" width="13.5703125" style="5" customWidth="1"/>
    <col min="8" max="16384" width="9.140625" style="5"/>
  </cols>
  <sheetData>
    <row r="1" spans="2:10" ht="20.25">
      <c r="B1" s="3" t="s">
        <v>626</v>
      </c>
      <c r="C1" s="29"/>
      <c r="D1" s="29"/>
      <c r="E1" s="29"/>
      <c r="F1" s="26"/>
      <c r="G1" s="72" t="s">
        <v>903</v>
      </c>
      <c r="H1" s="26"/>
      <c r="I1" s="26"/>
      <c r="J1" s="26"/>
    </row>
    <row r="2" spans="2:10">
      <c r="B2" s="102" t="s">
        <v>1033</v>
      </c>
      <c r="C2" s="22"/>
      <c r="D2" s="31"/>
      <c r="E2" s="31"/>
    </row>
    <row r="3" spans="2:10" s="104" customFormat="1" ht="34.5" customHeight="1">
      <c r="B3" s="1053" t="s">
        <v>21</v>
      </c>
      <c r="C3" s="1054"/>
      <c r="D3" s="107" t="s">
        <v>652</v>
      </c>
      <c r="E3" s="107" t="s">
        <v>653</v>
      </c>
    </row>
    <row r="4" spans="2:10" s="104" customFormat="1" ht="20.100000000000001" customHeight="1" thickBot="1">
      <c r="B4" s="1035"/>
      <c r="C4" s="1035"/>
      <c r="D4" s="327" t="s">
        <v>4</v>
      </c>
      <c r="E4" s="327" t="s">
        <v>5</v>
      </c>
    </row>
    <row r="5" spans="2:10" s="104" customFormat="1" ht="20.100000000000001" customHeight="1">
      <c r="B5" s="398">
        <v>1</v>
      </c>
      <c r="C5" s="399" t="s">
        <v>654</v>
      </c>
      <c r="D5" s="398"/>
      <c r="E5" s="398"/>
    </row>
    <row r="6" spans="2:10" s="104" customFormat="1" ht="20.100000000000001" customHeight="1">
      <c r="B6" s="400">
        <v>2</v>
      </c>
      <c r="C6" s="401" t="s">
        <v>655</v>
      </c>
      <c r="D6" s="400"/>
      <c r="E6" s="400"/>
    </row>
    <row r="7" spans="2:10" s="104" customFormat="1" ht="20.100000000000001" customHeight="1">
      <c r="B7" s="400">
        <v>3</v>
      </c>
      <c r="C7" s="401" t="s">
        <v>358</v>
      </c>
      <c r="D7" s="400"/>
      <c r="E7" s="400"/>
    </row>
    <row r="8" spans="2:10" s="104" customFormat="1" ht="20.100000000000001" customHeight="1">
      <c r="B8" s="400">
        <v>4</v>
      </c>
      <c r="C8" s="401" t="s">
        <v>656</v>
      </c>
      <c r="D8" s="400"/>
      <c r="E8" s="400"/>
    </row>
    <row r="9" spans="2:10" s="104" customFormat="1" ht="20.100000000000001" customHeight="1">
      <c r="B9" s="400" t="s">
        <v>645</v>
      </c>
      <c r="C9" s="401" t="s">
        <v>657</v>
      </c>
      <c r="D9" s="400"/>
      <c r="E9" s="400"/>
    </row>
    <row r="10" spans="2:10" s="104" customFormat="1" ht="20.100000000000001" customHeight="1">
      <c r="B10" s="402" t="s">
        <v>646</v>
      </c>
      <c r="C10" s="401" t="s">
        <v>658</v>
      </c>
      <c r="D10" s="400"/>
      <c r="E10" s="400"/>
    </row>
    <row r="11" spans="2:10" s="104" customFormat="1" ht="20.100000000000001" customHeight="1">
      <c r="B11" s="400">
        <v>5</v>
      </c>
      <c r="C11" s="403" t="s">
        <v>659</v>
      </c>
      <c r="D11" s="400"/>
      <c r="E11" s="404"/>
    </row>
    <row r="12" spans="2:10" s="104" customFormat="1" ht="20.100000000000001" customHeight="1">
      <c r="B12" s="400">
        <v>6</v>
      </c>
      <c r="C12" s="401" t="s">
        <v>655</v>
      </c>
      <c r="D12" s="400"/>
      <c r="E12" s="369"/>
    </row>
    <row r="13" spans="2:10" s="104" customFormat="1" ht="20.100000000000001" customHeight="1">
      <c r="B13" s="400">
        <v>7</v>
      </c>
      <c r="C13" s="401" t="s">
        <v>358</v>
      </c>
      <c r="D13" s="400"/>
      <c r="E13" s="369"/>
    </row>
    <row r="14" spans="2:10" s="104" customFormat="1" ht="20.100000000000001" customHeight="1">
      <c r="B14" s="400">
        <v>8</v>
      </c>
      <c r="C14" s="401" t="s">
        <v>656</v>
      </c>
      <c r="D14" s="400"/>
      <c r="E14" s="369"/>
    </row>
    <row r="15" spans="2:10" s="104" customFormat="1" ht="20.100000000000001" customHeight="1">
      <c r="B15" s="402" t="s">
        <v>660</v>
      </c>
      <c r="C15" s="757" t="s">
        <v>657</v>
      </c>
      <c r="D15" s="400"/>
      <c r="E15" s="369"/>
    </row>
    <row r="16" spans="2:10" s="104" customFormat="1" ht="20.100000000000001" customHeight="1">
      <c r="B16" s="402" t="s">
        <v>661</v>
      </c>
      <c r="C16" s="757" t="s">
        <v>658</v>
      </c>
      <c r="D16" s="400"/>
      <c r="E16" s="369"/>
    </row>
    <row r="17" spans="2:5" s="104" customFormat="1" ht="20.100000000000001" customHeight="1">
      <c r="B17" s="400">
        <v>9</v>
      </c>
      <c r="C17" s="401" t="s">
        <v>609</v>
      </c>
      <c r="D17" s="400"/>
      <c r="E17" s="369"/>
    </row>
    <row r="18" spans="2:5" s="104" customFormat="1" ht="20.100000000000001" customHeight="1">
      <c r="B18" s="402" t="s">
        <v>662</v>
      </c>
      <c r="C18" s="757" t="s">
        <v>663</v>
      </c>
      <c r="D18" s="400"/>
      <c r="E18" s="369"/>
    </row>
    <row r="19" spans="2:5" s="104" customFormat="1" ht="20.100000000000001" customHeight="1">
      <c r="B19" s="402" t="s">
        <v>664</v>
      </c>
      <c r="C19" s="757" t="s">
        <v>665</v>
      </c>
      <c r="D19" s="400"/>
      <c r="E19" s="369"/>
    </row>
    <row r="20" spans="2:5" s="104" customFormat="1" ht="20.100000000000001" customHeight="1">
      <c r="B20" s="402" t="s">
        <v>666</v>
      </c>
      <c r="C20" s="757" t="s">
        <v>648</v>
      </c>
      <c r="D20" s="400"/>
      <c r="E20" s="369"/>
    </row>
    <row r="21" spans="2:5" s="104" customFormat="1" ht="20.100000000000001" customHeight="1">
      <c r="B21" s="402" t="s">
        <v>667</v>
      </c>
      <c r="C21" s="757" t="s">
        <v>668</v>
      </c>
      <c r="D21" s="400"/>
      <c r="E21" s="369"/>
    </row>
    <row r="22" spans="2:5" s="104" customFormat="1" ht="20.100000000000001" customHeight="1">
      <c r="B22" s="402" t="s">
        <v>669</v>
      </c>
      <c r="C22" s="757" t="s">
        <v>670</v>
      </c>
      <c r="D22" s="400"/>
      <c r="E22" s="369"/>
    </row>
    <row r="23" spans="2:5" s="103" customFormat="1" ht="20.100000000000001" customHeight="1" thickBot="1">
      <c r="B23" s="405">
        <v>10</v>
      </c>
      <c r="C23" s="406" t="s">
        <v>671</v>
      </c>
      <c r="D23" s="407"/>
      <c r="E23" s="846"/>
    </row>
    <row r="24" spans="2:5" s="6" customFormat="1" ht="12.75"/>
  </sheetData>
  <mergeCells count="2">
    <mergeCell ref="B4:C4"/>
    <mergeCell ref="B3:C3"/>
  </mergeCells>
  <hyperlinks>
    <hyperlink ref="G1" location="Índice!A1" display="Voltar ao Índice" xr:uid="{F5CD58BC-CC89-4AC4-8415-4C572837AC95}"/>
  </hyperlinks>
  <pageMargins left="0.70866141732283472" right="0.70866141732283472" top="0.74803149606299213" bottom="0.74803149606299213" header="0.31496062992125984" footer="0.31496062992125984"/>
  <pageSetup paperSize="9" scale="74" orientation="landscape" r:id="rId1"/>
  <headerFooter>
    <oddHeader>&amp;CPT
Anexo XXI</oddHeader>
    <oddFooter>&amp;C&amp;P</oddFooter>
    <evenHeader>&amp;L&amp;"Times New Roman,Regular"&amp;12&amp;K000000Banco Central da Irlanda - RESTRITO</evenHeader>
    <firstHeader>&amp;L&amp;"Times New Roman,Regular"&amp;12&amp;K000000Banco Central da Irlanda - RESTRITO</firstHeader>
  </headerFooter>
  <ignoredErrors>
    <ignoredError sqref="B9:C2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011D-8B7A-4DF5-AB8B-414F2B3EA317}">
  <sheetPr>
    <pageSetUpPr fitToPage="1"/>
  </sheetPr>
  <dimension ref="A1:S27"/>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5.42578125" style="5" customWidth="1"/>
    <col min="3" max="3" width="38.42578125" style="5" customWidth="1"/>
    <col min="4" max="4" width="10.85546875" style="5" customWidth="1"/>
    <col min="5" max="10" width="15.5703125" style="5" customWidth="1"/>
    <col min="11" max="15" width="15.7109375" style="5" customWidth="1"/>
    <col min="16" max="17" width="15.28515625" style="5" customWidth="1"/>
    <col min="18" max="18" width="7.28515625" style="5" customWidth="1"/>
    <col min="19" max="19" width="15.85546875" style="5" customWidth="1"/>
    <col min="20" max="16384" width="9.140625" style="5"/>
  </cols>
  <sheetData>
    <row r="1" spans="1:19" ht="18.75">
      <c r="B1" s="3" t="s">
        <v>627</v>
      </c>
      <c r="S1" s="72" t="s">
        <v>903</v>
      </c>
    </row>
    <row r="2" spans="1:19">
      <c r="B2" s="102" t="s">
        <v>1033</v>
      </c>
    </row>
    <row r="4" spans="1:19">
      <c r="C4" s="32"/>
    </row>
    <row r="5" spans="1:19" s="103" customFormat="1" ht="32.25" customHeight="1">
      <c r="A5" s="92"/>
      <c r="B5" s="1062" t="s">
        <v>629</v>
      </c>
      <c r="C5" s="1062"/>
      <c r="D5" s="1064" t="s">
        <v>672</v>
      </c>
      <c r="E5" s="1065" t="s">
        <v>673</v>
      </c>
      <c r="F5" s="1065"/>
      <c r="G5" s="1065"/>
      <c r="H5" s="1065"/>
      <c r="I5" s="1065"/>
      <c r="J5" s="1065"/>
      <c r="K5" s="1065"/>
      <c r="L5" s="1065"/>
      <c r="M5" s="1065"/>
      <c r="N5" s="1065"/>
      <c r="O5" s="1065"/>
      <c r="P5" s="1065" t="s">
        <v>674</v>
      </c>
      <c r="Q5" s="1065"/>
      <c r="R5" s="5"/>
    </row>
    <row r="6" spans="1:19" s="103" customFormat="1" ht="44.45" customHeight="1">
      <c r="A6" s="119"/>
      <c r="B6" s="1062"/>
      <c r="C6" s="1062"/>
      <c r="D6" s="1064"/>
      <c r="E6" s="1066" t="s">
        <v>675</v>
      </c>
      <c r="F6" s="1066"/>
      <c r="G6" s="1066"/>
      <c r="H6" s="1066"/>
      <c r="I6" s="1066"/>
      <c r="J6" s="1066"/>
      <c r="K6" s="1066"/>
      <c r="L6" s="1066"/>
      <c r="M6" s="1066"/>
      <c r="N6" s="1066" t="s">
        <v>896</v>
      </c>
      <c r="O6" s="1066"/>
      <c r="P6" s="1064" t="s">
        <v>1128</v>
      </c>
      <c r="Q6" s="1064" t="s">
        <v>1129</v>
      </c>
      <c r="R6" s="804"/>
      <c r="S6" s="225"/>
    </row>
    <row r="7" spans="1:19" s="103" customFormat="1" ht="12.75">
      <c r="A7" s="119"/>
      <c r="B7" s="1062"/>
      <c r="C7" s="1062"/>
      <c r="D7" s="1064"/>
      <c r="E7" s="1064" t="s">
        <v>1130</v>
      </c>
      <c r="F7" s="1064" t="s">
        <v>1131</v>
      </c>
      <c r="G7" s="813"/>
      <c r="H7" s="813"/>
      <c r="I7" s="813"/>
      <c r="J7" s="1064" t="s">
        <v>1132</v>
      </c>
      <c r="K7" s="813"/>
      <c r="L7" s="813"/>
      <c r="M7" s="813"/>
      <c r="N7" s="1064" t="s">
        <v>1133</v>
      </c>
      <c r="O7" s="1064" t="s">
        <v>1134</v>
      </c>
      <c r="P7" s="1064"/>
      <c r="Q7" s="1064"/>
      <c r="R7" s="805"/>
      <c r="S7" s="225"/>
    </row>
    <row r="8" spans="1:19" s="103" customFormat="1" ht="91.5" customHeight="1">
      <c r="A8" s="119"/>
      <c r="B8" s="1062"/>
      <c r="C8" s="1062"/>
      <c r="D8" s="814"/>
      <c r="E8" s="1064"/>
      <c r="F8" s="1064"/>
      <c r="G8" s="814" t="s">
        <v>1135</v>
      </c>
      <c r="H8" s="814" t="s">
        <v>1136</v>
      </c>
      <c r="I8" s="814" t="s">
        <v>1137</v>
      </c>
      <c r="J8" s="1064"/>
      <c r="K8" s="814" t="s">
        <v>1138</v>
      </c>
      <c r="L8" s="814" t="s">
        <v>1139</v>
      </c>
      <c r="M8" s="814" t="s">
        <v>1140</v>
      </c>
      <c r="N8" s="1064"/>
      <c r="O8" s="1064"/>
      <c r="P8" s="1064"/>
      <c r="Q8" s="1064"/>
      <c r="R8" s="805"/>
      <c r="S8" s="815"/>
    </row>
    <row r="9" spans="1:19" s="104" customFormat="1" ht="13.5" thickBot="1">
      <c r="A9" s="119"/>
      <c r="B9" s="1063"/>
      <c r="C9" s="1063"/>
      <c r="D9" s="816" t="s">
        <v>4</v>
      </c>
      <c r="E9" s="816" t="s">
        <v>5</v>
      </c>
      <c r="F9" s="816" t="s">
        <v>6</v>
      </c>
      <c r="G9" s="816" t="s">
        <v>41</v>
      </c>
      <c r="H9" s="816" t="s">
        <v>42</v>
      </c>
      <c r="I9" s="816" t="s">
        <v>97</v>
      </c>
      <c r="J9" s="816" t="s">
        <v>98</v>
      </c>
      <c r="K9" s="816" t="s">
        <v>99</v>
      </c>
      <c r="L9" s="816" t="s">
        <v>227</v>
      </c>
      <c r="M9" s="816" t="s">
        <v>228</v>
      </c>
      <c r="N9" s="816" t="s">
        <v>229</v>
      </c>
      <c r="O9" s="816" t="s">
        <v>230</v>
      </c>
      <c r="P9" s="816" t="s">
        <v>231</v>
      </c>
      <c r="Q9" s="816" t="s">
        <v>456</v>
      </c>
      <c r="R9" s="808"/>
      <c r="S9" s="225"/>
    </row>
    <row r="10" spans="1:19" s="177" customFormat="1" ht="20.100000000000001" customHeight="1">
      <c r="B10" s="408">
        <v>1</v>
      </c>
      <c r="C10" s="262" t="s">
        <v>655</v>
      </c>
      <c r="D10" s="960"/>
      <c r="E10" s="960"/>
      <c r="F10" s="960"/>
      <c r="G10" s="960"/>
      <c r="H10" s="960"/>
      <c r="I10" s="960"/>
      <c r="J10" s="960"/>
      <c r="K10" s="960"/>
      <c r="L10" s="960"/>
      <c r="M10" s="960"/>
      <c r="N10" s="960"/>
      <c r="O10" s="960"/>
      <c r="P10" s="961"/>
      <c r="Q10" s="961"/>
      <c r="R10" s="723"/>
    </row>
    <row r="11" spans="1:19" s="177" customFormat="1" ht="20.100000000000001" customHeight="1">
      <c r="B11" s="409">
        <v>2</v>
      </c>
      <c r="C11" s="123" t="s">
        <v>358</v>
      </c>
      <c r="D11" s="962"/>
      <c r="E11" s="962"/>
      <c r="F11" s="962"/>
      <c r="G11" s="962"/>
      <c r="H11" s="962"/>
      <c r="I11" s="962"/>
      <c r="J11" s="962"/>
      <c r="K11" s="962"/>
      <c r="L11" s="962"/>
      <c r="M11" s="962"/>
      <c r="N11" s="962"/>
      <c r="O11" s="962"/>
      <c r="P11" s="811"/>
      <c r="Q11" s="811"/>
      <c r="R11" s="723"/>
    </row>
    <row r="12" spans="1:19" s="177" customFormat="1" ht="20.100000000000001" customHeight="1">
      <c r="B12" s="409">
        <v>3</v>
      </c>
      <c r="C12" s="123" t="s">
        <v>364</v>
      </c>
      <c r="D12" s="963">
        <f>+D13+D14+D15</f>
        <v>12129842.96367</v>
      </c>
      <c r="E12" s="964">
        <v>2.8560769210913342E-2</v>
      </c>
      <c r="F12" s="964">
        <v>0.3220874873369291</v>
      </c>
      <c r="G12" s="964">
        <v>0.2353948114482515</v>
      </c>
      <c r="H12" s="964">
        <v>0</v>
      </c>
      <c r="I12" s="964">
        <v>8.6692675888677601E-2</v>
      </c>
      <c r="J12" s="964">
        <v>0</v>
      </c>
      <c r="K12" s="964">
        <v>0</v>
      </c>
      <c r="L12" s="964">
        <v>0</v>
      </c>
      <c r="M12" s="964">
        <v>0</v>
      </c>
      <c r="N12" s="964">
        <v>0</v>
      </c>
      <c r="O12" s="964">
        <v>0</v>
      </c>
      <c r="P12" s="388">
        <f>SUM(P13:P15)</f>
        <v>9340951.731064599</v>
      </c>
      <c r="Q12" s="388">
        <f>SUM(Q13:Q15)</f>
        <v>9248467.0604599994</v>
      </c>
      <c r="R12" s="737"/>
    </row>
    <row r="13" spans="1:19" s="177" customFormat="1" ht="20.100000000000001" customHeight="1">
      <c r="B13" s="409" t="s">
        <v>643</v>
      </c>
      <c r="C13" s="123" t="s">
        <v>657</v>
      </c>
      <c r="D13" s="933">
        <v>4728836.7577000009</v>
      </c>
      <c r="E13" s="934">
        <v>2.4946372758144569E-2</v>
      </c>
      <c r="F13" s="934">
        <v>0.47969521310422619</v>
      </c>
      <c r="G13" s="934">
        <v>0.34201834985030055</v>
      </c>
      <c r="H13" s="934">
        <v>0</v>
      </c>
      <c r="I13" s="934">
        <v>0.13767686325392561</v>
      </c>
      <c r="J13" s="934">
        <v>0</v>
      </c>
      <c r="K13" s="934">
        <v>0</v>
      </c>
      <c r="L13" s="934">
        <v>0</v>
      </c>
      <c r="M13" s="934">
        <v>0</v>
      </c>
      <c r="N13" s="934">
        <v>0</v>
      </c>
      <c r="O13" s="934">
        <v>0</v>
      </c>
      <c r="P13" s="373">
        <f>+Q13*(1+1%)</f>
        <v>3929754.6248319997</v>
      </c>
      <c r="Q13" s="933">
        <v>3890846.1631999998</v>
      </c>
      <c r="R13" s="720"/>
    </row>
    <row r="14" spans="1:19" s="177" customFormat="1" ht="20.100000000000001" customHeight="1">
      <c r="B14" s="409" t="s">
        <v>644</v>
      </c>
      <c r="C14" s="123" t="s">
        <v>658</v>
      </c>
      <c r="D14" s="933"/>
      <c r="E14" s="934"/>
      <c r="F14" s="934"/>
      <c r="G14" s="934"/>
      <c r="H14" s="934"/>
      <c r="I14" s="934"/>
      <c r="J14" s="934"/>
      <c r="K14" s="934"/>
      <c r="L14" s="934"/>
      <c r="M14" s="934"/>
      <c r="N14" s="934"/>
      <c r="O14" s="934"/>
      <c r="P14" s="373"/>
      <c r="Q14" s="933"/>
      <c r="R14" s="720"/>
    </row>
    <row r="15" spans="1:19" s="177" customFormat="1" ht="20.100000000000001" customHeight="1">
      <c r="B15" s="409" t="s">
        <v>676</v>
      </c>
      <c r="C15" s="123" t="s">
        <v>677</v>
      </c>
      <c r="D15" s="933">
        <v>7401006.2059700005</v>
      </c>
      <c r="E15" s="934">
        <v>3.0870170166281588E-2</v>
      </c>
      <c r="F15" s="934">
        <v>0.22138480095021845</v>
      </c>
      <c r="G15" s="934">
        <v>0.16726822249539644</v>
      </c>
      <c r="H15" s="934">
        <v>0</v>
      </c>
      <c r="I15" s="934">
        <v>5.4116578454821998E-2</v>
      </c>
      <c r="J15" s="934">
        <v>0</v>
      </c>
      <c r="K15" s="934">
        <v>0</v>
      </c>
      <c r="L15" s="934">
        <v>0</v>
      </c>
      <c r="M15" s="934">
        <v>0</v>
      </c>
      <c r="N15" s="934">
        <v>0</v>
      </c>
      <c r="O15" s="934">
        <v>0</v>
      </c>
      <c r="P15" s="373">
        <f>+Q15*(1+1%)</f>
        <v>5411197.1062325994</v>
      </c>
      <c r="Q15" s="933">
        <v>5357620.8972599991</v>
      </c>
      <c r="R15" s="720"/>
    </row>
    <row r="16" spans="1:19" s="177" customFormat="1" ht="20.100000000000001" customHeight="1">
      <c r="B16" s="409">
        <v>4</v>
      </c>
      <c r="C16" s="123" t="s">
        <v>609</v>
      </c>
      <c r="D16" s="388">
        <f>D17+D18+D19+D20+D21</f>
        <v>32182136.23635</v>
      </c>
      <c r="E16" s="964">
        <v>1.2182344651725505E-2</v>
      </c>
      <c r="F16" s="964">
        <v>0.77271672734862595</v>
      </c>
      <c r="G16" s="964">
        <v>0.76667163464964416</v>
      </c>
      <c r="H16" s="964">
        <v>0</v>
      </c>
      <c r="I16" s="964">
        <v>6.0450926989818925E-3</v>
      </c>
      <c r="J16" s="964">
        <v>0</v>
      </c>
      <c r="K16" s="964">
        <v>0</v>
      </c>
      <c r="L16" s="964">
        <v>0</v>
      </c>
      <c r="M16" s="964">
        <v>0</v>
      </c>
      <c r="N16" s="964">
        <v>0</v>
      </c>
      <c r="O16" s="964">
        <v>0</v>
      </c>
      <c r="P16" s="388">
        <f>SUM(P17:P21)</f>
        <v>6335131.9475310007</v>
      </c>
      <c r="Q16" s="388">
        <f>SUM(Q17:Q21)</f>
        <v>6210913.6740499996</v>
      </c>
      <c r="R16" s="737"/>
    </row>
    <row r="17" spans="2:18" s="177" customFormat="1" ht="20.100000000000001" customHeight="1">
      <c r="B17" s="409" t="s">
        <v>645</v>
      </c>
      <c r="C17" s="123" t="s">
        <v>897</v>
      </c>
      <c r="D17" s="933">
        <v>1504978.34996</v>
      </c>
      <c r="E17" s="934">
        <v>3.8304567903938405E-3</v>
      </c>
      <c r="F17" s="934">
        <v>0.96503794777419982</v>
      </c>
      <c r="G17" s="934">
        <v>0.96251504350112449</v>
      </c>
      <c r="H17" s="934">
        <v>0</v>
      </c>
      <c r="I17" s="934">
        <v>2.5229042730753677E-3</v>
      </c>
      <c r="J17" s="934">
        <v>0</v>
      </c>
      <c r="K17" s="934">
        <v>0</v>
      </c>
      <c r="L17" s="934">
        <v>0</v>
      </c>
      <c r="M17" s="934">
        <v>0</v>
      </c>
      <c r="N17" s="934">
        <v>0</v>
      </c>
      <c r="O17" s="934">
        <v>0</v>
      </c>
      <c r="P17" s="373">
        <f>+Q17*(1+2%)</f>
        <v>241420.09672679999</v>
      </c>
      <c r="Q17" s="933">
        <v>236686.36934</v>
      </c>
      <c r="R17" s="720"/>
    </row>
    <row r="18" spans="2:18" s="177" customFormat="1" ht="20.100000000000001" customHeight="1">
      <c r="B18" s="409" t="s">
        <v>646</v>
      </c>
      <c r="C18" s="123" t="s">
        <v>898</v>
      </c>
      <c r="D18" s="933">
        <v>24439084.0933</v>
      </c>
      <c r="E18" s="934">
        <v>4.1476166869849689E-4</v>
      </c>
      <c r="F18" s="934">
        <v>0.93922086981045161</v>
      </c>
      <c r="G18" s="934">
        <v>0.93901346095664007</v>
      </c>
      <c r="H18" s="934">
        <v>0</v>
      </c>
      <c r="I18" s="934">
        <v>2.0740885381173672E-4</v>
      </c>
      <c r="J18" s="934">
        <v>0</v>
      </c>
      <c r="K18" s="934">
        <v>0</v>
      </c>
      <c r="L18" s="934">
        <v>0</v>
      </c>
      <c r="M18" s="934">
        <v>0</v>
      </c>
      <c r="N18" s="934">
        <v>0</v>
      </c>
      <c r="O18" s="934">
        <v>0</v>
      </c>
      <c r="P18" s="373">
        <f>+Q18*(1+2%)</f>
        <v>4198081.108554</v>
      </c>
      <c r="Q18" s="933">
        <v>4115765.7926999996</v>
      </c>
      <c r="R18" s="720"/>
    </row>
    <row r="19" spans="2:18" s="177" customFormat="1" ht="20.100000000000001" customHeight="1">
      <c r="B19" s="409" t="s">
        <v>647</v>
      </c>
      <c r="C19" s="123" t="s">
        <v>648</v>
      </c>
      <c r="D19" s="933">
        <v>2258372.4131799997</v>
      </c>
      <c r="E19" s="934">
        <v>0</v>
      </c>
      <c r="F19" s="934">
        <v>0</v>
      </c>
      <c r="G19" s="934">
        <v>0</v>
      </c>
      <c r="H19" s="934">
        <v>0</v>
      </c>
      <c r="I19" s="934">
        <v>0</v>
      </c>
      <c r="J19" s="934">
        <v>0</v>
      </c>
      <c r="K19" s="934">
        <v>0</v>
      </c>
      <c r="L19" s="934">
        <v>0</v>
      </c>
      <c r="M19" s="934">
        <v>0</v>
      </c>
      <c r="N19" s="934">
        <v>0</v>
      </c>
      <c r="O19" s="934">
        <v>0</v>
      </c>
      <c r="P19" s="373">
        <f>+Q19*(1+2%)</f>
        <v>664707.40325520001</v>
      </c>
      <c r="Q19" s="933">
        <v>651673.92475999997</v>
      </c>
      <c r="R19" s="720"/>
    </row>
    <row r="20" spans="2:18" s="177" customFormat="1" ht="20.100000000000001" customHeight="1">
      <c r="B20" s="409" t="s">
        <v>649</v>
      </c>
      <c r="C20" s="123" t="s">
        <v>650</v>
      </c>
      <c r="D20" s="933">
        <v>1875142.2530800002</v>
      </c>
      <c r="E20" s="934">
        <v>5.3845908001995367E-2</v>
      </c>
      <c r="F20" s="934">
        <v>0.2017374606639302</v>
      </c>
      <c r="G20" s="934">
        <v>0.12168452367558336</v>
      </c>
      <c r="H20" s="934">
        <v>0</v>
      </c>
      <c r="I20" s="934">
        <v>8.0052936988346854E-2</v>
      </c>
      <c r="J20" s="934">
        <v>0</v>
      </c>
      <c r="K20" s="934">
        <v>0</v>
      </c>
      <c r="L20" s="934">
        <v>0</v>
      </c>
      <c r="M20" s="934">
        <v>0</v>
      </c>
      <c r="N20" s="934">
        <v>0</v>
      </c>
      <c r="O20" s="934">
        <v>0</v>
      </c>
      <c r="P20" s="373">
        <f>+Q20*(1+2%)</f>
        <v>582374.27469539992</v>
      </c>
      <c r="Q20" s="933">
        <v>570955.17126999993</v>
      </c>
      <c r="R20" s="720"/>
    </row>
    <row r="21" spans="2:18" s="177" customFormat="1" ht="20.100000000000001" customHeight="1">
      <c r="B21" s="410" t="s">
        <v>651</v>
      </c>
      <c r="C21" s="274" t="s">
        <v>678</v>
      </c>
      <c r="D21" s="965">
        <v>2104559.12683</v>
      </c>
      <c r="E21" s="966">
        <v>0.13075612115706958</v>
      </c>
      <c r="F21" s="934">
        <v>3.9594761813850958E-2</v>
      </c>
      <c r="G21" s="966">
        <v>2.2694522240361874E-2</v>
      </c>
      <c r="H21" s="966">
        <v>0</v>
      </c>
      <c r="I21" s="966">
        <v>1.6900239573489084E-2</v>
      </c>
      <c r="J21" s="966">
        <v>0</v>
      </c>
      <c r="K21" s="966">
        <v>0</v>
      </c>
      <c r="L21" s="966">
        <v>0</v>
      </c>
      <c r="M21" s="966">
        <v>0</v>
      </c>
      <c r="N21" s="966">
        <v>0</v>
      </c>
      <c r="O21" s="966">
        <v>0</v>
      </c>
      <c r="P21" s="375">
        <f>+Q21*(1+2%)</f>
        <v>648549.06429960008</v>
      </c>
      <c r="Q21" s="933">
        <v>635832.41598000005</v>
      </c>
      <c r="R21" s="720"/>
    </row>
    <row r="22" spans="2:18" s="177" customFormat="1" ht="20.100000000000001" customHeight="1" thickBot="1">
      <c r="B22" s="411">
        <v>5</v>
      </c>
      <c r="C22" s="359" t="s">
        <v>40</v>
      </c>
      <c r="D22" s="852">
        <v>44311979.200030006</v>
      </c>
      <c r="E22" s="939">
        <v>1.6665730893588703E-2</v>
      </c>
      <c r="F22" s="939">
        <v>0.64936268144778586</v>
      </c>
      <c r="G22" s="939">
        <v>0.62124133449113361</v>
      </c>
      <c r="H22" s="939">
        <v>0</v>
      </c>
      <c r="I22" s="939">
        <v>2.8121346956652218E-2</v>
      </c>
      <c r="J22" s="939">
        <v>0</v>
      </c>
      <c r="K22" s="939">
        <v>0</v>
      </c>
      <c r="L22" s="939">
        <v>0</v>
      </c>
      <c r="M22" s="939">
        <v>0</v>
      </c>
      <c r="N22" s="939">
        <v>0</v>
      </c>
      <c r="O22" s="939">
        <v>0</v>
      </c>
      <c r="P22" s="852">
        <f>+P16+P12</f>
        <v>15676083.678595599</v>
      </c>
      <c r="Q22" s="938">
        <v>15459380.7345</v>
      </c>
      <c r="R22" s="737"/>
    </row>
    <row r="23" spans="2:18" s="6" customFormat="1" ht="12.75">
      <c r="R23" s="92"/>
    </row>
    <row r="24" spans="2:18" s="6" customFormat="1" ht="12.75">
      <c r="R24" s="92"/>
    </row>
    <row r="25" spans="2:18" s="6" customFormat="1" ht="12.75">
      <c r="R25" s="92"/>
    </row>
    <row r="26" spans="2:18" s="6" customFormat="1" ht="12.75">
      <c r="R26" s="92"/>
    </row>
    <row r="27" spans="2:18" s="6" customFormat="1" ht="12.75">
      <c r="R27" s="92"/>
    </row>
  </sheetData>
  <mergeCells count="13">
    <mergeCell ref="B5:C9"/>
    <mergeCell ref="D5:D7"/>
    <mergeCell ref="E5:O5"/>
    <mergeCell ref="P5:Q5"/>
    <mergeCell ref="E6:M6"/>
    <mergeCell ref="N6:O6"/>
    <mergeCell ref="P6:P8"/>
    <mergeCell ref="Q6:Q8"/>
    <mergeCell ref="E7:E8"/>
    <mergeCell ref="F7:F8"/>
    <mergeCell ref="J7:J8"/>
    <mergeCell ref="N7:N8"/>
    <mergeCell ref="O7:O8"/>
  </mergeCells>
  <hyperlinks>
    <hyperlink ref="S1" location="Índice!A1" display="Voltar ao Índice" xr:uid="{CBDCBAD4-EB8B-4905-A409-0FF2D6E5EA2D}"/>
  </hyperlinks>
  <pageMargins left="0.70866141732283472" right="0.70866141732283472" top="0.74803149606299213" bottom="0.74803149606299213" header="0.31496062992125984" footer="0.31496062992125984"/>
  <pageSetup paperSize="9" scale="46" fitToHeight="0" orientation="landscape" r:id="rId1"/>
  <headerFooter>
    <oddHeader>&amp;CPT
Anexo XXI</oddHeader>
    <oddFooter>&amp;C&amp;P</oddFooter>
  </headerFooter>
  <ignoredErrors>
    <ignoredError sqref="B13:B22" numberStoredAsText="1"/>
    <ignoredError sqref="Q16"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0202-EA44-4D8B-BF9E-B2DD356AF6C4}">
  <sheetPr>
    <pageSetUpPr fitToPage="1"/>
  </sheetPr>
  <dimension ref="B1:H18"/>
  <sheetViews>
    <sheetView showGridLines="0" zoomScale="90" zoomScaleNormal="90" zoomScalePageLayoutView="80" workbookViewId="0">
      <selection activeCell="F1" sqref="F1"/>
    </sheetView>
  </sheetViews>
  <sheetFormatPr defaultColWidth="9.140625" defaultRowHeight="14.25"/>
  <cols>
    <col min="1" max="1" width="4.7109375" style="5" customWidth="1"/>
    <col min="2" max="2" width="3.5703125" style="5" customWidth="1"/>
    <col min="3" max="3" width="74.140625" style="5" customWidth="1"/>
    <col min="4" max="4" width="47.5703125" style="5" customWidth="1"/>
    <col min="5" max="6" width="9.140625" style="5"/>
    <col min="7" max="7" width="6.140625" style="5" customWidth="1"/>
    <col min="8" max="8" width="14" style="5" customWidth="1"/>
    <col min="9" max="16384" width="9.140625" style="5"/>
  </cols>
  <sheetData>
    <row r="1" spans="2:8" ht="20.25">
      <c r="B1" s="3" t="s">
        <v>628</v>
      </c>
      <c r="C1" s="29"/>
      <c r="D1" s="29"/>
      <c r="H1" s="58"/>
    </row>
    <row r="2" spans="2:8" ht="15.95" customHeight="1">
      <c r="B2" s="102" t="s">
        <v>1033</v>
      </c>
      <c r="H2" s="72" t="s">
        <v>903</v>
      </c>
    </row>
    <row r="3" spans="2:8" s="294" customFormat="1"/>
    <row r="4" spans="2:8" s="65" customFormat="1" ht="20.100000000000001" customHeight="1">
      <c r="B4" s="412"/>
      <c r="C4" s="425"/>
      <c r="D4" s="378" t="s">
        <v>679</v>
      </c>
    </row>
    <row r="5" spans="2:8" s="65" customFormat="1" ht="20.100000000000001" customHeight="1" thickBot="1">
      <c r="C5" s="425"/>
      <c r="D5" s="348" t="s">
        <v>4</v>
      </c>
    </row>
    <row r="6" spans="2:8" s="65" customFormat="1" ht="20.100000000000001" customHeight="1">
      <c r="B6" s="415">
        <v>1</v>
      </c>
      <c r="C6" s="426" t="s">
        <v>680</v>
      </c>
      <c r="D6" s="967">
        <v>19223911.550900001</v>
      </c>
    </row>
    <row r="7" spans="2:8" s="65" customFormat="1" ht="20.100000000000001" customHeight="1">
      <c r="B7" s="416">
        <v>2</v>
      </c>
      <c r="C7" s="231" t="s">
        <v>681</v>
      </c>
      <c r="D7" s="933">
        <v>-27499.77504</v>
      </c>
    </row>
    <row r="8" spans="2:8" s="65" customFormat="1" ht="20.100000000000001" customHeight="1">
      <c r="B8" s="416">
        <v>3</v>
      </c>
      <c r="C8" s="231" t="s">
        <v>682</v>
      </c>
      <c r="D8" s="933">
        <v>0</v>
      </c>
    </row>
    <row r="9" spans="2:8" s="65" customFormat="1" ht="20.100000000000001" customHeight="1">
      <c r="B9" s="416">
        <v>4</v>
      </c>
      <c r="C9" s="231" t="s">
        <v>683</v>
      </c>
      <c r="D9" s="933">
        <v>0</v>
      </c>
    </row>
    <row r="10" spans="2:8" s="65" customFormat="1" ht="20.100000000000001" customHeight="1">
      <c r="B10" s="416">
        <v>5</v>
      </c>
      <c r="C10" s="231" t="s">
        <v>684</v>
      </c>
      <c r="D10" s="933">
        <v>0</v>
      </c>
    </row>
    <row r="11" spans="2:8" s="65" customFormat="1" ht="20.100000000000001" customHeight="1">
      <c r="B11" s="416">
        <v>6</v>
      </c>
      <c r="C11" s="231" t="s">
        <v>685</v>
      </c>
      <c r="D11" s="933">
        <v>0</v>
      </c>
    </row>
    <row r="12" spans="2:8" s="65" customFormat="1" ht="20.100000000000001" customHeight="1">
      <c r="B12" s="416">
        <v>7</v>
      </c>
      <c r="C12" s="231" t="s">
        <v>686</v>
      </c>
      <c r="D12" s="933">
        <v>101442.55847</v>
      </c>
    </row>
    <row r="13" spans="2:8" s="65" customFormat="1" ht="20.100000000000001" customHeight="1">
      <c r="B13" s="417">
        <v>8</v>
      </c>
      <c r="C13" s="236" t="s">
        <v>687</v>
      </c>
      <c r="D13" s="965">
        <v>215543.29680000001</v>
      </c>
    </row>
    <row r="14" spans="2:8" s="65" customFormat="1" ht="20.100000000000001" customHeight="1" thickBot="1">
      <c r="B14" s="418">
        <v>9</v>
      </c>
      <c r="C14" s="427" t="s">
        <v>688</v>
      </c>
      <c r="D14" s="938">
        <v>19513397.631140001</v>
      </c>
    </row>
    <row r="15" spans="2:8" s="65" customFormat="1" ht="12.75"/>
    <row r="16" spans="2:8" s="65" customFormat="1" ht="12.75"/>
    <row r="17" spans="4:4" s="92" customFormat="1" ht="12.75"/>
    <row r="18" spans="4:4">
      <c r="D18" s="221"/>
    </row>
  </sheetData>
  <hyperlinks>
    <hyperlink ref="H2" location="Índice!A1" display="Voltar ao Índice" xr:uid="{C18CD100-F096-4E1A-9BE8-06D3542B6F07}"/>
  </hyperlinks>
  <pageMargins left="0.70866141732283472" right="0.70866141732283472" top="0.74803149606299213" bottom="0.74803149606299213" header="0.31496062992125984" footer="0.31496062992125984"/>
  <pageSetup paperSize="9" scale="89" fitToHeight="0" orientation="landscape" r:id="rId1"/>
  <headerFooter>
    <oddHeader>&amp;CPT
Anexo XXI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BAEC3-D29C-4F17-8C77-F1CFBE289CB4}">
  <sheetPr>
    <pageSetUpPr fitToPage="1"/>
  </sheetPr>
  <dimension ref="B1:N29"/>
  <sheetViews>
    <sheetView showGridLines="0" zoomScale="90" zoomScaleNormal="90" zoomScaleSheetLayoutView="40" zoomScalePageLayoutView="60" workbookViewId="0">
      <selection activeCell="F1" sqref="F1"/>
    </sheetView>
  </sheetViews>
  <sheetFormatPr defaultColWidth="8.7109375" defaultRowHeight="14.25"/>
  <cols>
    <col min="1" max="1" width="4.7109375" style="5" customWidth="1"/>
    <col min="2" max="2" width="19" style="5" customWidth="1"/>
    <col min="3" max="3" width="26.85546875" style="5" customWidth="1"/>
    <col min="4" max="4" width="21.85546875" style="5" customWidth="1"/>
    <col min="5" max="5" width="17.7109375" style="5" customWidth="1"/>
    <col min="6" max="6" width="16.140625" style="5" customWidth="1"/>
    <col min="7" max="7" width="23.7109375" style="5" customWidth="1"/>
    <col min="8" max="8" width="17.140625" style="5" customWidth="1"/>
    <col min="9" max="9" width="18.28515625" style="5" customWidth="1"/>
    <col min="10" max="10" width="8.7109375" style="5"/>
    <col min="11" max="11" width="16.5703125" style="5" customWidth="1"/>
    <col min="12" max="16384" width="8.7109375" style="5"/>
  </cols>
  <sheetData>
    <row r="1" spans="2:14" ht="16.5" customHeight="1">
      <c r="B1" s="3" t="s">
        <v>689</v>
      </c>
      <c r="C1" s="3"/>
      <c r="D1" s="3"/>
      <c r="E1" s="3"/>
      <c r="F1" s="3"/>
      <c r="G1" s="3"/>
      <c r="H1" s="3"/>
      <c r="I1" s="3"/>
      <c r="J1" s="3"/>
      <c r="L1" s="3"/>
      <c r="M1" s="3"/>
      <c r="N1" s="3"/>
    </row>
    <row r="2" spans="2:14" ht="20.100000000000001" customHeight="1">
      <c r="B2" s="102" t="s">
        <v>1033</v>
      </c>
    </row>
    <row r="3" spans="2:14">
      <c r="K3" s="72" t="s">
        <v>903</v>
      </c>
    </row>
    <row r="4" spans="2:14">
      <c r="B4" s="71" t="s">
        <v>690</v>
      </c>
    </row>
    <row r="5" spans="2:14" s="65" customFormat="1" ht="20.100000000000001" customHeight="1">
      <c r="B5" s="1067" t="s">
        <v>691</v>
      </c>
      <c r="C5" s="1067"/>
      <c r="D5" s="1067"/>
      <c r="E5" s="1067"/>
      <c r="F5" s="1067"/>
      <c r="G5" s="1067"/>
      <c r="H5" s="1067"/>
      <c r="I5" s="1067"/>
    </row>
    <row r="6" spans="2:14" s="65" customFormat="1" ht="24.95" customHeight="1">
      <c r="B6" s="1040" t="s">
        <v>692</v>
      </c>
      <c r="C6" s="1040" t="s">
        <v>693</v>
      </c>
      <c r="D6" s="299" t="s">
        <v>694</v>
      </c>
      <c r="E6" s="299" t="s">
        <v>695</v>
      </c>
      <c r="F6" s="299" t="s">
        <v>616</v>
      </c>
      <c r="G6" s="299" t="s">
        <v>93</v>
      </c>
      <c r="H6" s="299" t="s">
        <v>679</v>
      </c>
      <c r="I6" s="299" t="s">
        <v>640</v>
      </c>
    </row>
    <row r="7" spans="2:14" s="65" customFormat="1" ht="20.100000000000001" customHeight="1" thickBot="1">
      <c r="B7" s="1042"/>
      <c r="C7" s="1042"/>
      <c r="D7" s="327" t="s">
        <v>4</v>
      </c>
      <c r="E7" s="327" t="s">
        <v>5</v>
      </c>
      <c r="F7" s="327" t="s">
        <v>6</v>
      </c>
      <c r="G7" s="327" t="s">
        <v>41</v>
      </c>
      <c r="H7" s="327" t="s">
        <v>42</v>
      </c>
      <c r="I7" s="327" t="s">
        <v>97</v>
      </c>
    </row>
    <row r="8" spans="2:14" s="419" customFormat="1" ht="20.100000000000001" customHeight="1">
      <c r="B8" s="1029" t="s">
        <v>696</v>
      </c>
      <c r="C8" s="262" t="s">
        <v>697</v>
      </c>
      <c r="D8" s="848">
        <v>0</v>
      </c>
      <c r="E8" s="848">
        <v>0</v>
      </c>
      <c r="F8" s="421">
        <v>0.5</v>
      </c>
      <c r="G8" s="848">
        <v>0</v>
      </c>
      <c r="H8" s="848">
        <v>0</v>
      </c>
      <c r="I8" s="848">
        <v>0</v>
      </c>
    </row>
    <row r="9" spans="2:14" s="419" customFormat="1" ht="20.100000000000001" customHeight="1">
      <c r="B9" s="1029"/>
      <c r="C9" s="123" t="s">
        <v>698</v>
      </c>
      <c r="D9" s="850">
        <v>0</v>
      </c>
      <c r="E9" s="850">
        <v>0</v>
      </c>
      <c r="F9" s="422">
        <v>0.7</v>
      </c>
      <c r="G9" s="850">
        <v>0</v>
      </c>
      <c r="H9" s="850">
        <v>0</v>
      </c>
      <c r="I9" s="850">
        <v>0</v>
      </c>
    </row>
    <row r="10" spans="2:14" s="419" customFormat="1" ht="20.100000000000001" customHeight="1">
      <c r="B10" s="1029" t="s">
        <v>699</v>
      </c>
      <c r="C10" s="123" t="s">
        <v>697</v>
      </c>
      <c r="D10" s="850">
        <v>0</v>
      </c>
      <c r="E10" s="850">
        <v>0</v>
      </c>
      <c r="F10" s="422">
        <v>0.7</v>
      </c>
      <c r="G10" s="850">
        <v>0</v>
      </c>
      <c r="H10" s="850">
        <v>0</v>
      </c>
      <c r="I10" s="850">
        <v>0</v>
      </c>
    </row>
    <row r="11" spans="2:14" s="419" customFormat="1" ht="20.100000000000001" customHeight="1">
      <c r="B11" s="1029"/>
      <c r="C11" s="123" t="s">
        <v>698</v>
      </c>
      <c r="D11" s="850">
        <v>475260.33187999995</v>
      </c>
      <c r="E11" s="850">
        <v>97020.139040000009</v>
      </c>
      <c r="F11" s="422">
        <v>0.9</v>
      </c>
      <c r="G11" s="850">
        <v>531641.66830000002</v>
      </c>
      <c r="H11" s="850">
        <v>401422.78787</v>
      </c>
      <c r="I11" s="850">
        <v>4253.1333500000001</v>
      </c>
    </row>
    <row r="12" spans="2:14" s="419" customFormat="1" ht="20.100000000000001" customHeight="1">
      <c r="B12" s="1029" t="s">
        <v>700</v>
      </c>
      <c r="C12" s="123" t="s">
        <v>697</v>
      </c>
      <c r="D12" s="850">
        <v>0</v>
      </c>
      <c r="E12" s="850">
        <v>0</v>
      </c>
      <c r="F12" s="422">
        <v>1.1499999999999999</v>
      </c>
      <c r="G12" s="850">
        <v>0</v>
      </c>
      <c r="H12" s="850">
        <v>0</v>
      </c>
      <c r="I12" s="850">
        <v>0</v>
      </c>
    </row>
    <row r="13" spans="2:14" s="419" customFormat="1" ht="20.100000000000001" customHeight="1">
      <c r="B13" s="1029"/>
      <c r="C13" s="123" t="s">
        <v>698</v>
      </c>
      <c r="D13" s="850">
        <v>330283.18025999999</v>
      </c>
      <c r="E13" s="850">
        <v>33418.207499999997</v>
      </c>
      <c r="F13" s="422">
        <v>1.1499999999999999</v>
      </c>
      <c r="G13" s="850">
        <v>333342.47924999997</v>
      </c>
      <c r="H13" s="850">
        <v>324054.47649000003</v>
      </c>
      <c r="I13" s="850">
        <v>9333.5894200000002</v>
      </c>
    </row>
    <row r="14" spans="2:14" s="419" customFormat="1" ht="20.100000000000001" customHeight="1">
      <c r="B14" s="1029" t="s">
        <v>701</v>
      </c>
      <c r="C14" s="123" t="s">
        <v>697</v>
      </c>
      <c r="D14" s="850">
        <v>0</v>
      </c>
      <c r="E14" s="850">
        <v>0</v>
      </c>
      <c r="F14" s="422">
        <v>2.5</v>
      </c>
      <c r="G14" s="850">
        <v>0</v>
      </c>
      <c r="H14" s="850">
        <v>0</v>
      </c>
      <c r="I14" s="850">
        <v>0</v>
      </c>
    </row>
    <row r="15" spans="2:14" s="419" customFormat="1" ht="20.100000000000001" customHeight="1">
      <c r="B15" s="1029"/>
      <c r="C15" s="123" t="s">
        <v>698</v>
      </c>
      <c r="D15" s="850">
        <v>19561.800729999995</v>
      </c>
      <c r="E15" s="850">
        <v>7815.4420099999998</v>
      </c>
      <c r="F15" s="422">
        <v>2.5</v>
      </c>
      <c r="G15" s="850">
        <v>20768.75921</v>
      </c>
      <c r="H15" s="850">
        <v>49862.488119999995</v>
      </c>
      <c r="I15" s="850">
        <v>1661.50074</v>
      </c>
    </row>
    <row r="16" spans="2:14" s="419" customFormat="1" ht="20.100000000000001" customHeight="1">
      <c r="B16" s="1029" t="s">
        <v>702</v>
      </c>
      <c r="C16" s="123" t="s">
        <v>697</v>
      </c>
      <c r="D16" s="850">
        <v>0</v>
      </c>
      <c r="E16" s="850">
        <v>0</v>
      </c>
      <c r="F16" s="422" t="s">
        <v>1285</v>
      </c>
      <c r="G16" s="850">
        <v>0</v>
      </c>
      <c r="H16" s="850">
        <v>0</v>
      </c>
      <c r="I16" s="850">
        <v>0</v>
      </c>
    </row>
    <row r="17" spans="2:9" s="419" customFormat="1" ht="20.100000000000001" customHeight="1">
      <c r="B17" s="1029"/>
      <c r="C17" s="274" t="s">
        <v>698</v>
      </c>
      <c r="D17" s="923">
        <v>0</v>
      </c>
      <c r="E17" s="923">
        <v>6643.15625</v>
      </c>
      <c r="F17" s="423" t="s">
        <v>1285</v>
      </c>
      <c r="G17" s="923">
        <v>1328.4312500000001</v>
      </c>
      <c r="H17" s="923">
        <v>0</v>
      </c>
      <c r="I17" s="923">
        <v>664.21563000000003</v>
      </c>
    </row>
    <row r="18" spans="2:9" s="419" customFormat="1" ht="20.100000000000001" customHeight="1">
      <c r="B18" s="1041" t="s">
        <v>40</v>
      </c>
      <c r="C18" s="424" t="s">
        <v>697</v>
      </c>
      <c r="D18" s="968">
        <v>0</v>
      </c>
      <c r="E18" s="968">
        <v>0</v>
      </c>
      <c r="F18" s="823"/>
      <c r="G18" s="968">
        <v>0</v>
      </c>
      <c r="H18" s="968">
        <v>0</v>
      </c>
      <c r="I18" s="968">
        <v>0</v>
      </c>
    </row>
    <row r="19" spans="2:9" s="419" customFormat="1" ht="20.100000000000001" customHeight="1" thickBot="1">
      <c r="B19" s="1042"/>
      <c r="C19" s="441" t="s">
        <v>698</v>
      </c>
      <c r="D19" s="969">
        <v>825105.31285999995</v>
      </c>
      <c r="E19" s="969">
        <v>144896.9448</v>
      </c>
      <c r="F19" s="826"/>
      <c r="G19" s="969">
        <v>887081.33800999995</v>
      </c>
      <c r="H19" s="969">
        <v>775339.75248000002</v>
      </c>
      <c r="I19" s="969">
        <v>15912.439130000001</v>
      </c>
    </row>
    <row r="20" spans="2:9" s="92" customFormat="1" ht="12.75"/>
    <row r="22" spans="2:9">
      <c r="C22" s="71" t="s">
        <v>1286</v>
      </c>
      <c r="D22" s="92"/>
      <c r="E22" s="92"/>
      <c r="F22" s="13"/>
      <c r="G22" s="92"/>
      <c r="H22" s="92"/>
      <c r="I22" s="92"/>
    </row>
    <row r="23" spans="2:9">
      <c r="C23" s="1067" t="s">
        <v>1287</v>
      </c>
      <c r="D23" s="1067"/>
      <c r="E23" s="1067"/>
      <c r="F23" s="1067"/>
      <c r="G23" s="1067"/>
      <c r="H23" s="1067"/>
      <c r="I23" s="1067"/>
    </row>
    <row r="24" spans="2:9" ht="51">
      <c r="C24" s="1068"/>
      <c r="D24" s="833" t="s">
        <v>694</v>
      </c>
      <c r="E24" s="833" t="s">
        <v>695</v>
      </c>
      <c r="F24" s="833" t="s">
        <v>616</v>
      </c>
      <c r="G24" s="833" t="s">
        <v>93</v>
      </c>
      <c r="H24" s="833" t="s">
        <v>679</v>
      </c>
      <c r="I24" s="833" t="s">
        <v>640</v>
      </c>
    </row>
    <row r="25" spans="2:9" ht="15" thickBot="1">
      <c r="C25" s="1042"/>
      <c r="D25" s="327" t="s">
        <v>4</v>
      </c>
      <c r="E25" s="327" t="s">
        <v>5</v>
      </c>
      <c r="F25" s="327" t="s">
        <v>6</v>
      </c>
      <c r="G25" s="327" t="s">
        <v>41</v>
      </c>
      <c r="H25" s="327" t="s">
        <v>42</v>
      </c>
      <c r="I25" s="327" t="s">
        <v>97</v>
      </c>
    </row>
    <row r="26" spans="2:9">
      <c r="C26" s="847" t="s">
        <v>1288</v>
      </c>
      <c r="D26" s="848">
        <v>482356.50858999998</v>
      </c>
      <c r="E26" s="848">
        <v>0</v>
      </c>
      <c r="F26" s="849">
        <v>1.9</v>
      </c>
      <c r="G26" s="848">
        <v>482356.50858999998</v>
      </c>
      <c r="H26" s="848">
        <v>916477.36632000003</v>
      </c>
      <c r="I26" s="848">
        <v>3858.8520699999999</v>
      </c>
    </row>
    <row r="27" spans="2:9" ht="24">
      <c r="C27" s="789" t="s">
        <v>1289</v>
      </c>
      <c r="D27" s="850">
        <v>1362.8615500000001</v>
      </c>
      <c r="E27" s="850">
        <v>0</v>
      </c>
      <c r="F27" s="851">
        <v>2.9</v>
      </c>
      <c r="G27" s="850">
        <v>1362.8615500000001</v>
      </c>
      <c r="H27" s="850">
        <v>3952.2984999999999</v>
      </c>
      <c r="I27" s="850">
        <v>10.902889999999999</v>
      </c>
    </row>
    <row r="28" spans="2:9" ht="24">
      <c r="C28" s="789" t="s">
        <v>1290</v>
      </c>
      <c r="D28" s="850">
        <v>39866.772779999999</v>
      </c>
      <c r="E28" s="850">
        <v>0</v>
      </c>
      <c r="F28" s="851">
        <v>3.7</v>
      </c>
      <c r="G28" s="850">
        <v>39866.772779999999</v>
      </c>
      <c r="H28" s="850">
        <v>147507.05929</v>
      </c>
      <c r="I28" s="850">
        <v>956.80255</v>
      </c>
    </row>
    <row r="29" spans="2:9" ht="15" thickBot="1">
      <c r="C29" s="258" t="s">
        <v>40</v>
      </c>
      <c r="D29" s="852">
        <v>523586.14292000001</v>
      </c>
      <c r="E29" s="852">
        <v>0</v>
      </c>
      <c r="F29" s="801"/>
      <c r="G29" s="852">
        <v>523586.14292000001</v>
      </c>
      <c r="H29" s="852">
        <v>1067936.7241</v>
      </c>
      <c r="I29" s="852">
        <v>4826.5575099999996</v>
      </c>
    </row>
  </sheetData>
  <mergeCells count="11">
    <mergeCell ref="C23:I23"/>
    <mergeCell ref="C24:C25"/>
    <mergeCell ref="B14:B15"/>
    <mergeCell ref="B16:B17"/>
    <mergeCell ref="B18:B19"/>
    <mergeCell ref="B12:B13"/>
    <mergeCell ref="B5:I5"/>
    <mergeCell ref="B6:B7"/>
    <mergeCell ref="C6:C7"/>
    <mergeCell ref="B8:B9"/>
    <mergeCell ref="B10:B11"/>
  </mergeCells>
  <hyperlinks>
    <hyperlink ref="K3" location="Índice!A1" display="Voltar ao Índice" xr:uid="{ABF86094-E2A1-41DF-808D-CD500F50BC1E}"/>
  </hyperlinks>
  <pageMargins left="0.70866141732283472" right="0.70866141732283472" top="0.74803149606299213" bottom="0.74803149606299213" header="0.31496062992125984" footer="0.31496062992125984"/>
  <pageSetup paperSize="9" scale="66" fitToHeight="0" orientation="landscape" r:id="rId1"/>
  <headerFooter>
    <oddHeader>&amp;CPT
Anexo XXIII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3989A-8FB1-4D89-96BF-5CB41B14A08E}">
  <sheetPr>
    <pageSetUpPr fitToPage="1"/>
  </sheetPr>
  <dimension ref="A1:T21"/>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5.140625" style="5" customWidth="1"/>
    <col min="3" max="3" width="44.85546875" style="5" customWidth="1"/>
    <col min="4" max="16" width="12.28515625" style="5" customWidth="1"/>
    <col min="17" max="17" width="17.85546875" style="5" customWidth="1"/>
    <col min="18" max="18" width="12.28515625" style="5" customWidth="1"/>
    <col min="19" max="19" width="4.85546875" style="5" customWidth="1"/>
    <col min="20" max="20" width="13.140625" style="5" bestFit="1" customWidth="1"/>
    <col min="21" max="16384" width="9.140625" style="5"/>
  </cols>
  <sheetData>
    <row r="1" spans="1:20" ht="18.75">
      <c r="B1" s="1"/>
      <c r="C1" s="3" t="s">
        <v>781</v>
      </c>
      <c r="D1" s="3"/>
      <c r="E1" s="3"/>
      <c r="F1" s="3"/>
      <c r="G1" s="3"/>
      <c r="H1" s="3"/>
      <c r="I1" s="3"/>
      <c r="J1" s="3"/>
      <c r="K1" s="3"/>
      <c r="L1" s="3"/>
      <c r="M1" s="3"/>
      <c r="N1" s="3"/>
      <c r="O1" s="3"/>
      <c r="P1" s="3"/>
      <c r="Q1" s="3"/>
      <c r="R1" s="3"/>
      <c r="S1" s="3"/>
      <c r="T1" s="58"/>
    </row>
    <row r="2" spans="1:20" ht="18.600000000000001" customHeight="1">
      <c r="C2" s="102" t="s">
        <v>1033</v>
      </c>
      <c r="T2" s="72" t="s">
        <v>903</v>
      </c>
    </row>
    <row r="3" spans="1:20" s="294" customFormat="1"/>
    <row r="4" spans="1:20" s="92" customFormat="1" ht="20.100000000000001" customHeight="1">
      <c r="B4" s="854"/>
      <c r="C4" s="854"/>
      <c r="D4" s="855" t="s">
        <v>4</v>
      </c>
      <c r="E4" s="855" t="s">
        <v>5</v>
      </c>
      <c r="F4" s="855" t="s">
        <v>6</v>
      </c>
      <c r="G4" s="855" t="s">
        <v>41</v>
      </c>
      <c r="H4" s="855" t="s">
        <v>42</v>
      </c>
      <c r="I4" s="855" t="s">
        <v>97</v>
      </c>
      <c r="J4" s="855" t="s">
        <v>98</v>
      </c>
      <c r="K4" s="855" t="s">
        <v>99</v>
      </c>
      <c r="L4" s="855" t="s">
        <v>227</v>
      </c>
      <c r="M4" s="855" t="s">
        <v>228</v>
      </c>
      <c r="N4" s="855" t="s">
        <v>229</v>
      </c>
      <c r="O4" s="855" t="s">
        <v>230</v>
      </c>
      <c r="P4" s="855" t="s">
        <v>231</v>
      </c>
      <c r="Q4" s="855" t="s">
        <v>456</v>
      </c>
      <c r="R4" s="855" t="s">
        <v>457</v>
      </c>
      <c r="S4" s="5"/>
    </row>
    <row r="5" spans="1:20" s="104" customFormat="1" ht="20.100000000000001" customHeight="1">
      <c r="A5" s="119"/>
      <c r="B5" s="106"/>
      <c r="C5" s="106"/>
      <c r="D5" s="1070" t="s">
        <v>786</v>
      </c>
      <c r="E5" s="1070"/>
      <c r="F5" s="1070"/>
      <c r="G5" s="1070"/>
      <c r="H5" s="1070"/>
      <c r="I5" s="1070"/>
      <c r="J5" s="1070"/>
      <c r="K5" s="1070" t="s">
        <v>787</v>
      </c>
      <c r="L5" s="1070"/>
      <c r="M5" s="1070"/>
      <c r="N5" s="1070"/>
      <c r="O5" s="1070" t="s">
        <v>788</v>
      </c>
      <c r="P5" s="1070"/>
      <c r="Q5" s="1070"/>
      <c r="R5" s="1070"/>
      <c r="S5" s="834"/>
    </row>
    <row r="6" spans="1:20" s="104" customFormat="1" ht="20.100000000000001" customHeight="1">
      <c r="A6" s="119"/>
      <c r="B6" s="106"/>
      <c r="C6" s="106"/>
      <c r="D6" s="1071" t="s">
        <v>789</v>
      </c>
      <c r="E6" s="1071"/>
      <c r="F6" s="1071"/>
      <c r="G6" s="1071"/>
      <c r="H6" s="1071" t="s">
        <v>790</v>
      </c>
      <c r="I6" s="1071"/>
      <c r="J6" s="856" t="s">
        <v>791</v>
      </c>
      <c r="K6" s="1071" t="s">
        <v>789</v>
      </c>
      <c r="L6" s="1071"/>
      <c r="M6" s="1069" t="s">
        <v>790</v>
      </c>
      <c r="N6" s="856" t="s">
        <v>791</v>
      </c>
      <c r="O6" s="1071" t="s">
        <v>789</v>
      </c>
      <c r="P6" s="1071"/>
      <c r="Q6" s="1069" t="s">
        <v>790</v>
      </c>
      <c r="R6" s="856" t="s">
        <v>791</v>
      </c>
      <c r="S6" s="805"/>
    </row>
    <row r="7" spans="1:20" s="104" customFormat="1" ht="20.100000000000001" customHeight="1">
      <c r="A7" s="119"/>
      <c r="B7" s="106"/>
      <c r="C7" s="106"/>
      <c r="D7" s="1071" t="s">
        <v>792</v>
      </c>
      <c r="E7" s="1071"/>
      <c r="F7" s="1071" t="s">
        <v>793</v>
      </c>
      <c r="G7" s="1071"/>
      <c r="H7" s="1069"/>
      <c r="I7" s="1069" t="s">
        <v>794</v>
      </c>
      <c r="J7" s="1069"/>
      <c r="K7" s="1069" t="s">
        <v>792</v>
      </c>
      <c r="L7" s="1069" t="s">
        <v>793</v>
      </c>
      <c r="M7" s="1069"/>
      <c r="N7" s="1069"/>
      <c r="O7" s="1069" t="s">
        <v>792</v>
      </c>
      <c r="P7" s="1069" t="s">
        <v>793</v>
      </c>
      <c r="Q7" s="1069"/>
      <c r="R7" s="1069"/>
      <c r="S7" s="805"/>
    </row>
    <row r="8" spans="1:20" s="104" customFormat="1" ht="20.100000000000001" customHeight="1" thickBot="1">
      <c r="A8" s="119"/>
      <c r="B8" s="447"/>
      <c r="C8" s="447"/>
      <c r="D8" s="857"/>
      <c r="E8" s="857" t="s">
        <v>794</v>
      </c>
      <c r="F8" s="857"/>
      <c r="G8" s="857" t="s">
        <v>794</v>
      </c>
      <c r="H8" s="1039"/>
      <c r="I8" s="1039"/>
      <c r="J8" s="1039"/>
      <c r="K8" s="1039"/>
      <c r="L8" s="1039"/>
      <c r="M8" s="1039"/>
      <c r="N8" s="1039"/>
      <c r="O8" s="1039"/>
      <c r="P8" s="1039"/>
      <c r="Q8" s="1039"/>
      <c r="R8" s="1039"/>
      <c r="S8" s="808"/>
    </row>
    <row r="9" spans="1:20" s="93" customFormat="1" ht="20.100000000000001" customHeight="1">
      <c r="B9" s="443">
        <v>1</v>
      </c>
      <c r="C9" s="444" t="s">
        <v>795</v>
      </c>
      <c r="D9" s="445"/>
      <c r="E9" s="445"/>
      <c r="F9" s="446">
        <v>55684.972780000004</v>
      </c>
      <c r="G9" s="446">
        <v>0</v>
      </c>
      <c r="H9" s="446">
        <v>2986062.2329199999</v>
      </c>
      <c r="I9" s="446">
        <v>2986062.2329199999</v>
      </c>
      <c r="J9" s="446">
        <v>2986062.2329199999</v>
      </c>
      <c r="K9" s="446"/>
      <c r="L9" s="445"/>
      <c r="M9" s="445"/>
      <c r="N9" s="445"/>
      <c r="O9" s="445"/>
      <c r="P9" s="445">
        <v>100.5</v>
      </c>
      <c r="Q9" s="445"/>
      <c r="R9" s="445">
        <v>100.5</v>
      </c>
      <c r="S9" s="440"/>
    </row>
    <row r="10" spans="1:20" s="93" customFormat="1" ht="20.100000000000001" customHeight="1">
      <c r="B10" s="116">
        <v>2</v>
      </c>
      <c r="C10" s="365" t="s">
        <v>796</v>
      </c>
      <c r="D10" s="434"/>
      <c r="E10" s="434"/>
      <c r="F10" s="446">
        <v>55684.972780000004</v>
      </c>
      <c r="G10" s="446">
        <v>0</v>
      </c>
      <c r="H10" s="434"/>
      <c r="I10" s="434"/>
      <c r="J10" s="446"/>
      <c r="K10" s="446"/>
      <c r="L10" s="434"/>
      <c r="M10" s="434"/>
      <c r="N10" s="434"/>
      <c r="O10" s="434"/>
      <c r="P10" s="434">
        <v>100.5</v>
      </c>
      <c r="Q10" s="434"/>
      <c r="R10" s="445">
        <v>100.5</v>
      </c>
      <c r="S10" s="440"/>
    </row>
    <row r="11" spans="1:20" s="93" customFormat="1" ht="20.100000000000001" customHeight="1">
      <c r="B11" s="116">
        <v>3</v>
      </c>
      <c r="C11" s="231" t="s">
        <v>797</v>
      </c>
      <c r="D11" s="434"/>
      <c r="E11" s="434"/>
      <c r="F11" s="446">
        <v>55684.972780000004</v>
      </c>
      <c r="G11" s="446">
        <v>0</v>
      </c>
      <c r="H11" s="434"/>
      <c r="I11" s="434"/>
      <c r="J11" s="446"/>
      <c r="K11" s="446"/>
      <c r="L11" s="434"/>
      <c r="M11" s="434"/>
      <c r="N11" s="434"/>
      <c r="O11" s="434"/>
      <c r="P11" s="434">
        <v>100.5</v>
      </c>
      <c r="Q11" s="434"/>
      <c r="R11" s="445">
        <v>100.5</v>
      </c>
      <c r="S11" s="440"/>
    </row>
    <row r="12" spans="1:20" s="93" customFormat="1" ht="20.100000000000001" customHeight="1">
      <c r="B12" s="116">
        <v>4</v>
      </c>
      <c r="C12" s="231" t="s">
        <v>798</v>
      </c>
      <c r="D12" s="434"/>
      <c r="E12" s="434"/>
      <c r="F12" s="434"/>
      <c r="G12" s="434"/>
      <c r="H12" s="434"/>
      <c r="I12" s="434"/>
      <c r="J12" s="434"/>
      <c r="K12" s="434"/>
      <c r="L12" s="434"/>
      <c r="M12" s="434"/>
      <c r="N12" s="434"/>
      <c r="O12" s="434"/>
      <c r="P12" s="434"/>
      <c r="Q12" s="434"/>
      <c r="R12" s="434"/>
      <c r="S12" s="440"/>
    </row>
    <row r="13" spans="1:20" s="93" customFormat="1" ht="20.100000000000001" customHeight="1">
      <c r="B13" s="116">
        <v>5</v>
      </c>
      <c r="C13" s="231" t="s">
        <v>799</v>
      </c>
      <c r="D13" s="434"/>
      <c r="E13" s="434"/>
      <c r="F13" s="434"/>
      <c r="G13" s="434"/>
      <c r="H13" s="434"/>
      <c r="I13" s="434"/>
      <c r="J13" s="434"/>
      <c r="K13" s="434"/>
      <c r="L13" s="434"/>
      <c r="M13" s="434"/>
      <c r="N13" s="434"/>
      <c r="O13" s="434"/>
      <c r="P13" s="434"/>
      <c r="Q13" s="434"/>
      <c r="R13" s="434"/>
      <c r="S13" s="440"/>
    </row>
    <row r="14" spans="1:20" s="93" customFormat="1" ht="20.100000000000001" customHeight="1">
      <c r="B14" s="116">
        <v>6</v>
      </c>
      <c r="C14" s="231" t="s">
        <v>800</v>
      </c>
      <c r="D14" s="434"/>
      <c r="E14" s="434"/>
      <c r="F14" s="434"/>
      <c r="G14" s="434"/>
      <c r="H14" s="434"/>
      <c r="I14" s="434"/>
      <c r="J14" s="434"/>
      <c r="K14" s="434"/>
      <c r="L14" s="434"/>
      <c r="M14" s="434"/>
      <c r="N14" s="434"/>
      <c r="O14" s="434"/>
      <c r="P14" s="434"/>
      <c r="Q14" s="434"/>
      <c r="R14" s="434"/>
      <c r="S14" s="440"/>
    </row>
    <row r="15" spans="1:20" s="93" customFormat="1" ht="20.100000000000001" customHeight="1">
      <c r="B15" s="116">
        <v>7</v>
      </c>
      <c r="C15" s="365" t="s">
        <v>801</v>
      </c>
      <c r="D15" s="434"/>
      <c r="E15" s="434"/>
      <c r="F15" s="434"/>
      <c r="G15" s="434"/>
      <c r="H15" s="435">
        <v>2986062.2329199999</v>
      </c>
      <c r="I15" s="435">
        <v>2986062.2329199999</v>
      </c>
      <c r="J15" s="435">
        <v>2986062.2329199999</v>
      </c>
      <c r="K15" s="435"/>
      <c r="L15" s="434"/>
      <c r="M15" s="434"/>
      <c r="N15" s="434"/>
      <c r="O15" s="434"/>
      <c r="P15" s="434"/>
      <c r="Q15" s="434"/>
      <c r="R15" s="434"/>
      <c r="S15" s="440"/>
    </row>
    <row r="16" spans="1:20" s="93" customFormat="1" ht="20.100000000000001" customHeight="1">
      <c r="B16" s="116">
        <v>8</v>
      </c>
      <c r="C16" s="231" t="s">
        <v>802</v>
      </c>
      <c r="D16" s="434"/>
      <c r="E16" s="434"/>
      <c r="F16" s="434"/>
      <c r="G16" s="434"/>
      <c r="H16" s="853">
        <v>2541134.8559399997</v>
      </c>
      <c r="I16" s="435">
        <v>2541134.8559399997</v>
      </c>
      <c r="J16" s="435">
        <v>2541134.8559399997</v>
      </c>
      <c r="K16" s="435"/>
      <c r="L16" s="434"/>
      <c r="M16" s="434"/>
      <c r="N16" s="434"/>
      <c r="O16" s="434"/>
      <c r="P16" s="434"/>
      <c r="Q16" s="434"/>
      <c r="R16" s="434"/>
      <c r="S16" s="440"/>
    </row>
    <row r="17" spans="2:19" s="93" customFormat="1" ht="20.100000000000001" customHeight="1">
      <c r="B17" s="116">
        <v>9</v>
      </c>
      <c r="C17" s="231" t="s">
        <v>803</v>
      </c>
      <c r="D17" s="434"/>
      <c r="E17" s="434"/>
      <c r="F17" s="434"/>
      <c r="G17" s="434"/>
      <c r="H17" s="435"/>
      <c r="I17" s="434"/>
      <c r="J17" s="435"/>
      <c r="K17" s="435"/>
      <c r="L17" s="434"/>
      <c r="M17" s="434"/>
      <c r="N17" s="434"/>
      <c r="O17" s="434"/>
      <c r="P17" s="434"/>
      <c r="Q17" s="434"/>
      <c r="R17" s="434"/>
      <c r="S17" s="440"/>
    </row>
    <row r="18" spans="2:19" s="93" customFormat="1" ht="20.100000000000001" customHeight="1">
      <c r="B18" s="116">
        <v>10</v>
      </c>
      <c r="C18" s="231" t="s">
        <v>804</v>
      </c>
      <c r="D18" s="434"/>
      <c r="E18" s="434"/>
      <c r="F18" s="434"/>
      <c r="G18" s="434"/>
      <c r="H18" s="853">
        <v>444927.37698</v>
      </c>
      <c r="I18" s="435">
        <v>444927.37698</v>
      </c>
      <c r="J18" s="435">
        <v>444927.37698</v>
      </c>
      <c r="K18" s="435"/>
      <c r="L18" s="434"/>
      <c r="M18" s="434"/>
      <c r="N18" s="434"/>
      <c r="O18" s="434"/>
      <c r="P18" s="434"/>
      <c r="Q18" s="434"/>
      <c r="R18" s="434"/>
      <c r="S18" s="440"/>
    </row>
    <row r="19" spans="2:19" s="93" customFormat="1" ht="20.100000000000001" customHeight="1">
      <c r="B19" s="116">
        <v>11</v>
      </c>
      <c r="C19" s="231" t="s">
        <v>805</v>
      </c>
      <c r="D19" s="434"/>
      <c r="E19" s="434"/>
      <c r="F19" s="434"/>
      <c r="G19" s="434"/>
      <c r="H19" s="434"/>
      <c r="I19" s="434"/>
      <c r="J19" s="434"/>
      <c r="K19" s="434"/>
      <c r="L19" s="434"/>
      <c r="M19" s="434"/>
      <c r="N19" s="434"/>
      <c r="O19" s="434"/>
      <c r="P19" s="434"/>
      <c r="Q19" s="434"/>
      <c r="R19" s="434"/>
      <c r="S19" s="440"/>
    </row>
    <row r="20" spans="2:19" s="93" customFormat="1" ht="20.100000000000001" customHeight="1" thickBot="1">
      <c r="B20" s="437">
        <v>12</v>
      </c>
      <c r="C20" s="361" t="s">
        <v>800</v>
      </c>
      <c r="D20" s="439"/>
      <c r="E20" s="439"/>
      <c r="F20" s="439"/>
      <c r="G20" s="439"/>
      <c r="H20" s="439"/>
      <c r="I20" s="439"/>
      <c r="J20" s="439"/>
      <c r="K20" s="439"/>
      <c r="L20" s="439"/>
      <c r="M20" s="439"/>
      <c r="N20" s="439"/>
      <c r="O20" s="439"/>
      <c r="P20" s="439"/>
      <c r="Q20" s="439"/>
      <c r="R20" s="439"/>
      <c r="S20" s="440"/>
    </row>
    <row r="21" spans="2:19" s="294" customFormat="1"/>
  </sheetData>
  <mergeCells count="20">
    <mergeCell ref="K7:K8"/>
    <mergeCell ref="D5:J5"/>
    <mergeCell ref="K5:N5"/>
    <mergeCell ref="O5:R5"/>
    <mergeCell ref="D6:G6"/>
    <mergeCell ref="H6:I6"/>
    <mergeCell ref="K6:L6"/>
    <mergeCell ref="M6:M8"/>
    <mergeCell ref="O6:P6"/>
    <mergeCell ref="Q6:Q8"/>
    <mergeCell ref="D7:E7"/>
    <mergeCell ref="F7:G7"/>
    <mergeCell ref="H7:H8"/>
    <mergeCell ref="I7:I8"/>
    <mergeCell ref="J7:J8"/>
    <mergeCell ref="L7:L8"/>
    <mergeCell ref="N7:N8"/>
    <mergeCell ref="O7:O8"/>
    <mergeCell ref="P7:P8"/>
    <mergeCell ref="R7:R8"/>
  </mergeCells>
  <hyperlinks>
    <hyperlink ref="T2" location="Índice!A1" display="Voltar ao Índice" xr:uid="{F969CB4D-DC15-4AA3-8F33-7D745365FC4E}"/>
  </hyperlinks>
  <pageMargins left="0.70866141732283472" right="0.70866141732283472" top="0.74803149606299213" bottom="0.74803149606299213" header="0.31496062992125984" footer="0.31496062992125984"/>
  <pageSetup paperSize="9" scale="54" orientation="landscape" cellComments="asDisplayed" r:id="rId1"/>
  <headerFooter>
    <oddHeader>&amp;CPT
Anexo XXVII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BCCEE-5685-4FF6-B78F-66698AA9D57F}">
  <sheetPr>
    <pageSetUpPr fitToPage="1"/>
  </sheetPr>
  <dimension ref="B1:Q19"/>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5.28515625" style="5" customWidth="1"/>
    <col min="3" max="3" width="40.140625" style="5" customWidth="1"/>
    <col min="4" max="13" width="12.28515625" style="5" customWidth="1"/>
    <col min="14" max="14" width="15.85546875" style="5" customWidth="1"/>
    <col min="15" max="16" width="9.140625" style="5"/>
    <col min="17" max="17" width="12.7109375" style="5" customWidth="1"/>
    <col min="18" max="16384" width="9.140625" style="5"/>
  </cols>
  <sheetData>
    <row r="1" spans="2:17" ht="18.75">
      <c r="C1" s="3" t="s">
        <v>782</v>
      </c>
      <c r="D1" s="8"/>
      <c r="E1" s="8"/>
      <c r="F1" s="8"/>
      <c r="G1" s="8"/>
      <c r="H1" s="8"/>
      <c r="I1" s="8"/>
      <c r="J1" s="8"/>
      <c r="K1" s="8"/>
      <c r="L1" s="8"/>
      <c r="M1" s="8"/>
      <c r="N1" s="8"/>
      <c r="Q1" s="72" t="s">
        <v>903</v>
      </c>
    </row>
    <row r="2" spans="2:17">
      <c r="C2" s="102" t="s">
        <v>1033</v>
      </c>
    </row>
    <row r="3" spans="2:17" s="294" customFormat="1" ht="20.100000000000001" customHeight="1">
      <c r="B3" s="1049" t="s">
        <v>21</v>
      </c>
      <c r="C3" s="1050"/>
    </row>
    <row r="4" spans="2:17" s="93" customFormat="1" ht="20.100000000000001" customHeight="1">
      <c r="B4" s="347"/>
      <c r="C4" s="347"/>
      <c r="D4" s="296" t="s">
        <v>4</v>
      </c>
      <c r="E4" s="296" t="s">
        <v>5</v>
      </c>
      <c r="F4" s="296" t="s">
        <v>6</v>
      </c>
      <c r="G4" s="296" t="s">
        <v>41</v>
      </c>
      <c r="H4" s="296" t="s">
        <v>42</v>
      </c>
      <c r="I4" s="296" t="s">
        <v>97</v>
      </c>
      <c r="J4" s="296" t="s">
        <v>98</v>
      </c>
      <c r="K4" s="296" t="s">
        <v>99</v>
      </c>
      <c r="L4" s="296" t="s">
        <v>227</v>
      </c>
      <c r="M4" s="296" t="s">
        <v>228</v>
      </c>
      <c r="N4" s="296" t="s">
        <v>229</v>
      </c>
      <c r="O4" s="296" t="s">
        <v>230</v>
      </c>
    </row>
    <row r="5" spans="2:17" s="93" customFormat="1" ht="20.100000000000001" customHeight="1">
      <c r="B5" s="347"/>
      <c r="C5" s="347"/>
      <c r="D5" s="1072" t="s">
        <v>786</v>
      </c>
      <c r="E5" s="1073"/>
      <c r="F5" s="1073"/>
      <c r="G5" s="1073"/>
      <c r="H5" s="1073" t="s">
        <v>787</v>
      </c>
      <c r="I5" s="1073"/>
      <c r="J5" s="1073"/>
      <c r="K5" s="1073"/>
      <c r="L5" s="1073" t="s">
        <v>788</v>
      </c>
      <c r="M5" s="1073"/>
      <c r="N5" s="1073"/>
      <c r="O5" s="1074"/>
    </row>
    <row r="6" spans="2:17" s="93" customFormat="1" ht="20.100000000000001" customHeight="1">
      <c r="B6" s="347"/>
      <c r="C6" s="347"/>
      <c r="D6" s="1072" t="s">
        <v>789</v>
      </c>
      <c r="E6" s="1073"/>
      <c r="F6" s="1075" t="s">
        <v>790</v>
      </c>
      <c r="G6" s="771" t="s">
        <v>791</v>
      </c>
      <c r="H6" s="1073" t="s">
        <v>789</v>
      </c>
      <c r="I6" s="1073"/>
      <c r="J6" s="1075" t="s">
        <v>790</v>
      </c>
      <c r="K6" s="771" t="s">
        <v>791</v>
      </c>
      <c r="L6" s="1073" t="s">
        <v>789</v>
      </c>
      <c r="M6" s="1073"/>
      <c r="N6" s="1075" t="s">
        <v>790</v>
      </c>
      <c r="O6" s="772" t="s">
        <v>791</v>
      </c>
    </row>
    <row r="7" spans="2:17" s="93" customFormat="1" ht="20.100000000000001" customHeight="1" thickBot="1">
      <c r="B7" s="447"/>
      <c r="C7" s="447"/>
      <c r="D7" s="758" t="s">
        <v>792</v>
      </c>
      <c r="E7" s="759" t="s">
        <v>793</v>
      </c>
      <c r="F7" s="1076"/>
      <c r="G7" s="773"/>
      <c r="H7" s="760" t="s">
        <v>792</v>
      </c>
      <c r="I7" s="760" t="s">
        <v>793</v>
      </c>
      <c r="J7" s="1076"/>
      <c r="K7" s="773"/>
      <c r="L7" s="760" t="s">
        <v>792</v>
      </c>
      <c r="M7" s="760" t="s">
        <v>793</v>
      </c>
      <c r="N7" s="1076"/>
      <c r="O7" s="774"/>
    </row>
    <row r="8" spans="2:17" s="93" customFormat="1" ht="20.100000000000001" customHeight="1">
      <c r="B8" s="443">
        <v>1</v>
      </c>
      <c r="C8" s="444" t="s">
        <v>795</v>
      </c>
      <c r="D8" s="445"/>
      <c r="E8" s="445"/>
      <c r="F8" s="446"/>
      <c r="G8" s="445"/>
      <c r="H8" s="446"/>
      <c r="I8" s="446"/>
      <c r="J8" s="446"/>
      <c r="K8" s="445"/>
      <c r="L8" s="445"/>
      <c r="M8" s="445"/>
      <c r="N8" s="445"/>
      <c r="O8" s="445"/>
      <c r="P8" s="440"/>
    </row>
    <row r="9" spans="2:17" s="93" customFormat="1" ht="20.100000000000001" customHeight="1">
      <c r="B9" s="116">
        <v>2</v>
      </c>
      <c r="C9" s="365" t="s">
        <v>796</v>
      </c>
      <c r="D9" s="434"/>
      <c r="E9" s="434"/>
      <c r="F9" s="435"/>
      <c r="G9" s="434"/>
      <c r="H9" s="434"/>
      <c r="I9" s="434"/>
      <c r="J9" s="435"/>
      <c r="K9" s="434"/>
      <c r="L9" s="434"/>
      <c r="M9" s="434"/>
      <c r="N9" s="434"/>
      <c r="O9" s="434"/>
      <c r="P9" s="440"/>
    </row>
    <row r="10" spans="2:17" s="93" customFormat="1" ht="20.100000000000001" customHeight="1">
      <c r="B10" s="116">
        <v>3</v>
      </c>
      <c r="C10" s="231" t="s">
        <v>797</v>
      </c>
      <c r="D10" s="434"/>
      <c r="E10" s="434"/>
      <c r="F10" s="435"/>
      <c r="G10" s="434"/>
      <c r="H10" s="434"/>
      <c r="I10" s="434"/>
      <c r="J10" s="435"/>
      <c r="K10" s="434"/>
      <c r="L10" s="434"/>
      <c r="M10" s="434"/>
      <c r="N10" s="434"/>
      <c r="O10" s="434"/>
      <c r="P10" s="440"/>
    </row>
    <row r="11" spans="2:17" s="93" customFormat="1" ht="20.100000000000001" customHeight="1">
      <c r="B11" s="116">
        <v>4</v>
      </c>
      <c r="C11" s="231" t="s">
        <v>798</v>
      </c>
      <c r="D11" s="434"/>
      <c r="E11" s="434"/>
      <c r="F11" s="434"/>
      <c r="G11" s="434"/>
      <c r="H11" s="434"/>
      <c r="I11" s="434"/>
      <c r="J11" s="434"/>
      <c r="K11" s="434"/>
      <c r="L11" s="434"/>
      <c r="M11" s="434"/>
      <c r="N11" s="434"/>
      <c r="O11" s="434"/>
      <c r="P11" s="440"/>
    </row>
    <row r="12" spans="2:17" s="93" customFormat="1" ht="20.100000000000001" customHeight="1">
      <c r="B12" s="116">
        <v>5</v>
      </c>
      <c r="C12" s="231" t="s">
        <v>799</v>
      </c>
      <c r="D12" s="434"/>
      <c r="E12" s="434"/>
      <c r="F12" s="434"/>
      <c r="G12" s="434"/>
      <c r="H12" s="434"/>
      <c r="I12" s="434"/>
      <c r="J12" s="434"/>
      <c r="K12" s="434"/>
      <c r="L12" s="434"/>
      <c r="M12" s="434"/>
      <c r="N12" s="434"/>
      <c r="O12" s="434"/>
      <c r="P12" s="440"/>
    </row>
    <row r="13" spans="2:17" s="93" customFormat="1" ht="20.100000000000001" customHeight="1">
      <c r="B13" s="116">
        <v>6</v>
      </c>
      <c r="C13" s="231" t="s">
        <v>800</v>
      </c>
      <c r="D13" s="434"/>
      <c r="E13" s="434"/>
      <c r="F13" s="434"/>
      <c r="G13" s="434"/>
      <c r="H13" s="434"/>
      <c r="I13" s="434"/>
      <c r="J13" s="434"/>
      <c r="K13" s="434"/>
      <c r="L13" s="434"/>
      <c r="M13" s="434"/>
      <c r="N13" s="434"/>
      <c r="O13" s="434"/>
      <c r="P13" s="440"/>
    </row>
    <row r="14" spans="2:17" s="93" customFormat="1" ht="20.100000000000001" customHeight="1">
      <c r="B14" s="116">
        <v>7</v>
      </c>
      <c r="C14" s="365" t="s">
        <v>801</v>
      </c>
      <c r="D14" s="434"/>
      <c r="E14" s="434"/>
      <c r="F14" s="434"/>
      <c r="G14" s="434"/>
      <c r="H14" s="435"/>
      <c r="I14" s="435"/>
      <c r="J14" s="435"/>
      <c r="K14" s="434"/>
      <c r="L14" s="434"/>
      <c r="M14" s="434"/>
      <c r="N14" s="434"/>
      <c r="O14" s="434"/>
      <c r="P14" s="440"/>
    </row>
    <row r="15" spans="2:17" s="93" customFormat="1" ht="20.100000000000001" customHeight="1">
      <c r="B15" s="116">
        <v>8</v>
      </c>
      <c r="C15" s="231" t="s">
        <v>802</v>
      </c>
      <c r="D15" s="434"/>
      <c r="E15" s="434"/>
      <c r="F15" s="434"/>
      <c r="G15" s="434"/>
      <c r="H15" s="435"/>
      <c r="I15" s="435"/>
      <c r="J15" s="435"/>
      <c r="K15" s="434"/>
      <c r="L15" s="434"/>
      <c r="M15" s="434"/>
      <c r="N15" s="434"/>
      <c r="O15" s="434"/>
      <c r="P15" s="440"/>
    </row>
    <row r="16" spans="2:17" s="93" customFormat="1" ht="20.100000000000001" customHeight="1">
      <c r="B16" s="116">
        <v>9</v>
      </c>
      <c r="C16" s="231" t="s">
        <v>803</v>
      </c>
      <c r="D16" s="434"/>
      <c r="E16" s="434"/>
      <c r="F16" s="434"/>
      <c r="G16" s="434"/>
      <c r="H16" s="435"/>
      <c r="I16" s="434"/>
      <c r="J16" s="435"/>
      <c r="K16" s="434"/>
      <c r="L16" s="434"/>
      <c r="M16" s="434"/>
      <c r="N16" s="434"/>
      <c r="O16" s="434"/>
      <c r="P16" s="440"/>
    </row>
    <row r="17" spans="2:16" s="93" customFormat="1" ht="20.100000000000001" customHeight="1">
      <c r="B17" s="116">
        <v>10</v>
      </c>
      <c r="C17" s="231" t="s">
        <v>804</v>
      </c>
      <c r="D17" s="434"/>
      <c r="E17" s="434"/>
      <c r="F17" s="434"/>
      <c r="G17" s="434"/>
      <c r="H17" s="435"/>
      <c r="I17" s="435"/>
      <c r="J17" s="435"/>
      <c r="K17" s="434"/>
      <c r="L17" s="434"/>
      <c r="M17" s="434"/>
      <c r="N17" s="434"/>
      <c r="O17" s="434"/>
      <c r="P17" s="440"/>
    </row>
    <row r="18" spans="2:16" s="93" customFormat="1" ht="20.100000000000001" customHeight="1">
      <c r="B18" s="116">
        <v>11</v>
      </c>
      <c r="C18" s="231" t="s">
        <v>805</v>
      </c>
      <c r="D18" s="434"/>
      <c r="E18" s="434"/>
      <c r="F18" s="434"/>
      <c r="G18" s="434"/>
      <c r="H18" s="434"/>
      <c r="I18" s="434"/>
      <c r="J18" s="434"/>
      <c r="K18" s="434"/>
      <c r="L18" s="434"/>
      <c r="M18" s="434"/>
      <c r="N18" s="434"/>
      <c r="O18" s="434"/>
      <c r="P18" s="440"/>
    </row>
    <row r="19" spans="2:16" s="93" customFormat="1" ht="20.100000000000001" customHeight="1" thickBot="1">
      <c r="B19" s="437">
        <v>12</v>
      </c>
      <c r="C19" s="361" t="s">
        <v>800</v>
      </c>
      <c r="D19" s="439"/>
      <c r="E19" s="439"/>
      <c r="F19" s="439"/>
      <c r="G19" s="439"/>
      <c r="H19" s="439"/>
      <c r="I19" s="439"/>
      <c r="J19" s="439"/>
      <c r="K19" s="439"/>
      <c r="L19" s="439"/>
      <c r="M19" s="439"/>
      <c r="N19" s="439"/>
      <c r="O19" s="439"/>
      <c r="P19" s="440"/>
    </row>
  </sheetData>
  <mergeCells count="10">
    <mergeCell ref="B3:C3"/>
    <mergeCell ref="D5:G5"/>
    <mergeCell ref="H5:K5"/>
    <mergeCell ref="L5:O5"/>
    <mergeCell ref="D6:E6"/>
    <mergeCell ref="F6:F7"/>
    <mergeCell ref="H6:I6"/>
    <mergeCell ref="J6:J7"/>
    <mergeCell ref="L6:M6"/>
    <mergeCell ref="N6:N7"/>
  </mergeCells>
  <hyperlinks>
    <hyperlink ref="Q1" location="Índice!A1" display="Voltar ao Índice" xr:uid="{196F98CB-85BB-47FE-A6CB-1990E9C0C48D}"/>
  </hyperlink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&amp;CPT
Anexo XXVII</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8D3BC-5464-49D2-97D2-6478D8166404}">
  <sheetPr>
    <pageSetUpPr fitToPage="1"/>
  </sheetPr>
  <dimension ref="B1:V21"/>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5.140625" style="5" customWidth="1"/>
    <col min="3" max="3" width="23.140625" style="5" customWidth="1"/>
    <col min="4" max="20" width="13.85546875" style="5" customWidth="1"/>
    <col min="21" max="21" width="9" style="5" customWidth="1"/>
    <col min="22" max="22" width="12.140625" style="5" customWidth="1"/>
    <col min="23" max="16384" width="9.140625" style="5"/>
  </cols>
  <sheetData>
    <row r="1" spans="2:22" ht="18.75">
      <c r="C1" s="3" t="s">
        <v>783</v>
      </c>
      <c r="V1" s="72" t="s">
        <v>903</v>
      </c>
    </row>
    <row r="2" spans="2:22" ht="18.600000000000001" customHeight="1">
      <c r="C2" s="102" t="s">
        <v>1033</v>
      </c>
      <c r="D2" s="25"/>
      <c r="E2" s="25"/>
      <c r="F2" s="25"/>
      <c r="G2" s="25"/>
      <c r="H2" s="25"/>
      <c r="I2" s="25"/>
      <c r="J2" s="25"/>
      <c r="K2" s="25"/>
      <c r="L2" s="10"/>
      <c r="M2" s="10"/>
    </row>
    <row r="3" spans="2:22" s="6" customFormat="1" ht="12.75">
      <c r="U3" s="92"/>
    </row>
    <row r="4" spans="2:22" s="93" customFormat="1" ht="20.100000000000001" customHeight="1">
      <c r="D4" s="296" t="s">
        <v>4</v>
      </c>
      <c r="E4" s="296" t="s">
        <v>5</v>
      </c>
      <c r="F4" s="296" t="s">
        <v>6</v>
      </c>
      <c r="G4" s="296" t="s">
        <v>41</v>
      </c>
      <c r="H4" s="296" t="s">
        <v>42</v>
      </c>
      <c r="I4" s="296" t="s">
        <v>97</v>
      </c>
      <c r="J4" s="296" t="s">
        <v>98</v>
      </c>
      <c r="K4" s="296" t="s">
        <v>99</v>
      </c>
      <c r="L4" s="296" t="s">
        <v>227</v>
      </c>
      <c r="M4" s="296" t="s">
        <v>228</v>
      </c>
      <c r="N4" s="296" t="s">
        <v>229</v>
      </c>
      <c r="O4" s="296" t="s">
        <v>230</v>
      </c>
      <c r="P4" s="296" t="s">
        <v>231</v>
      </c>
      <c r="Q4" s="296" t="s">
        <v>456</v>
      </c>
      <c r="R4" s="296" t="s">
        <v>457</v>
      </c>
      <c r="S4" s="296" t="s">
        <v>619</v>
      </c>
      <c r="T4" s="296" t="s">
        <v>620</v>
      </c>
      <c r="U4" s="296"/>
    </row>
    <row r="5" spans="2:22" s="492" customFormat="1" ht="24.95" customHeight="1">
      <c r="D5" s="1077" t="s">
        <v>806</v>
      </c>
      <c r="E5" s="1078"/>
      <c r="F5" s="1078"/>
      <c r="G5" s="1078"/>
      <c r="H5" s="1078"/>
      <c r="I5" s="1078" t="s">
        <v>807</v>
      </c>
      <c r="J5" s="1078"/>
      <c r="K5" s="1078"/>
      <c r="L5" s="1078"/>
      <c r="M5" s="1079" t="s">
        <v>808</v>
      </c>
      <c r="N5" s="1079"/>
      <c r="O5" s="1079"/>
      <c r="P5" s="1079"/>
      <c r="Q5" s="1078" t="s">
        <v>809</v>
      </c>
      <c r="R5" s="1078"/>
      <c r="S5" s="1078"/>
      <c r="T5" s="1080"/>
      <c r="U5" s="453"/>
    </row>
    <row r="6" spans="2:22" s="492" customFormat="1" ht="24.95" customHeight="1" thickBot="1">
      <c r="D6" s="761" t="s">
        <v>810</v>
      </c>
      <c r="E6" s="762" t="s">
        <v>811</v>
      </c>
      <c r="F6" s="762" t="s">
        <v>812</v>
      </c>
      <c r="G6" s="762" t="s">
        <v>813</v>
      </c>
      <c r="H6" s="762" t="s">
        <v>814</v>
      </c>
      <c r="I6" s="762" t="s">
        <v>815</v>
      </c>
      <c r="J6" s="762" t="s">
        <v>816</v>
      </c>
      <c r="K6" s="762" t="s">
        <v>817</v>
      </c>
      <c r="L6" s="763" t="s">
        <v>818</v>
      </c>
      <c r="M6" s="762" t="s">
        <v>815</v>
      </c>
      <c r="N6" s="762" t="s">
        <v>816</v>
      </c>
      <c r="O6" s="762" t="s">
        <v>817</v>
      </c>
      <c r="P6" s="763" t="s">
        <v>819</v>
      </c>
      <c r="Q6" s="762" t="s">
        <v>815</v>
      </c>
      <c r="R6" s="762" t="s">
        <v>816</v>
      </c>
      <c r="S6" s="762" t="s">
        <v>817</v>
      </c>
      <c r="T6" s="764" t="s">
        <v>819</v>
      </c>
      <c r="U6" s="738"/>
    </row>
    <row r="7" spans="2:22" s="93" customFormat="1" ht="20.100000000000001" customHeight="1">
      <c r="B7" s="443">
        <v>1</v>
      </c>
      <c r="C7" s="444" t="s">
        <v>795</v>
      </c>
      <c r="D7" s="446"/>
      <c r="E7" s="446"/>
      <c r="F7" s="446"/>
      <c r="G7" s="446"/>
      <c r="H7" s="446"/>
      <c r="I7" s="446"/>
      <c r="J7" s="446"/>
      <c r="K7" s="446"/>
      <c r="L7" s="446"/>
      <c r="M7" s="446"/>
      <c r="N7" s="446"/>
      <c r="O7" s="446"/>
      <c r="P7" s="446"/>
      <c r="Q7" s="446"/>
      <c r="R7" s="446"/>
      <c r="S7" s="446"/>
      <c r="T7" s="446"/>
      <c r="U7" s="448"/>
    </row>
    <row r="8" spans="2:22" s="93" customFormat="1" ht="20.100000000000001" customHeight="1">
      <c r="B8" s="116">
        <v>2</v>
      </c>
      <c r="C8" s="365" t="s">
        <v>820</v>
      </c>
      <c r="D8" s="446"/>
      <c r="E8" s="446"/>
      <c r="F8" s="446"/>
      <c r="G8" s="446"/>
      <c r="H8" s="446"/>
      <c r="I8" s="446"/>
      <c r="J8" s="446"/>
      <c r="K8" s="446"/>
      <c r="L8" s="446"/>
      <c r="M8" s="446"/>
      <c r="N8" s="446"/>
      <c r="O8" s="446"/>
      <c r="P8" s="446"/>
      <c r="Q8" s="446"/>
      <c r="R8" s="446"/>
      <c r="S8" s="446"/>
      <c r="T8" s="446"/>
      <c r="U8" s="448"/>
    </row>
    <row r="9" spans="2:22" s="93" customFormat="1" ht="20.100000000000001" customHeight="1">
      <c r="B9" s="116">
        <v>3</v>
      </c>
      <c r="C9" s="231" t="s">
        <v>821</v>
      </c>
      <c r="D9" s="446"/>
      <c r="E9" s="446"/>
      <c r="F9" s="446"/>
      <c r="G9" s="446"/>
      <c r="H9" s="446"/>
      <c r="I9" s="446"/>
      <c r="J9" s="446"/>
      <c r="K9" s="446"/>
      <c r="L9" s="446"/>
      <c r="M9" s="446"/>
      <c r="N9" s="446"/>
      <c r="O9" s="446"/>
      <c r="P9" s="446"/>
      <c r="Q9" s="446"/>
      <c r="R9" s="446"/>
      <c r="S9" s="446"/>
      <c r="T9" s="446"/>
      <c r="U9" s="448"/>
    </row>
    <row r="10" spans="2:22" s="93" customFormat="1" ht="20.100000000000001" customHeight="1">
      <c r="B10" s="116">
        <v>4</v>
      </c>
      <c r="C10" s="231" t="s">
        <v>822</v>
      </c>
      <c r="D10" s="446"/>
      <c r="E10" s="446"/>
      <c r="F10" s="446"/>
      <c r="G10" s="446"/>
      <c r="H10" s="446"/>
      <c r="I10" s="446"/>
      <c r="J10" s="446"/>
      <c r="K10" s="446"/>
      <c r="L10" s="446"/>
      <c r="M10" s="446"/>
      <c r="N10" s="446"/>
      <c r="O10" s="446"/>
      <c r="P10" s="446"/>
      <c r="Q10" s="446"/>
      <c r="R10" s="446"/>
      <c r="S10" s="446"/>
      <c r="T10" s="446"/>
      <c r="U10" s="448"/>
    </row>
    <row r="11" spans="2:22" s="93" customFormat="1" ht="20.100000000000001" customHeight="1">
      <c r="B11" s="116">
        <v>5</v>
      </c>
      <c r="C11" s="231" t="s">
        <v>823</v>
      </c>
      <c r="D11" s="446"/>
      <c r="E11" s="446"/>
      <c r="F11" s="446"/>
      <c r="G11" s="446"/>
      <c r="H11" s="446"/>
      <c r="I11" s="446"/>
      <c r="J11" s="446"/>
      <c r="K11" s="446"/>
      <c r="L11" s="446"/>
      <c r="M11" s="446"/>
      <c r="N11" s="446"/>
      <c r="O11" s="446"/>
      <c r="P11" s="446"/>
      <c r="Q11" s="446"/>
      <c r="R11" s="446"/>
      <c r="S11" s="446"/>
      <c r="T11" s="446"/>
      <c r="U11" s="448"/>
    </row>
    <row r="12" spans="2:22" s="93" customFormat="1" ht="20.100000000000001" customHeight="1">
      <c r="B12" s="116">
        <v>6</v>
      </c>
      <c r="C12" s="231" t="s">
        <v>824</v>
      </c>
      <c r="D12" s="446"/>
      <c r="E12" s="446"/>
      <c r="F12" s="446"/>
      <c r="G12" s="446"/>
      <c r="H12" s="446"/>
      <c r="I12" s="446"/>
      <c r="J12" s="446"/>
      <c r="K12" s="446"/>
      <c r="L12" s="446"/>
      <c r="M12" s="446"/>
      <c r="N12" s="446"/>
      <c r="O12" s="446"/>
      <c r="P12" s="446"/>
      <c r="Q12" s="446"/>
      <c r="R12" s="446"/>
      <c r="S12" s="446"/>
      <c r="T12" s="446"/>
      <c r="U12" s="448"/>
    </row>
    <row r="13" spans="2:22" s="93" customFormat="1" ht="20.100000000000001" customHeight="1">
      <c r="B13" s="116">
        <v>7</v>
      </c>
      <c r="C13" s="365" t="s">
        <v>823</v>
      </c>
      <c r="D13" s="446"/>
      <c r="E13" s="446"/>
      <c r="F13" s="446"/>
      <c r="G13" s="446"/>
      <c r="H13" s="446"/>
      <c r="I13" s="446"/>
      <c r="J13" s="446"/>
      <c r="K13" s="446"/>
      <c r="L13" s="446"/>
      <c r="M13" s="446"/>
      <c r="N13" s="446"/>
      <c r="O13" s="446"/>
      <c r="P13" s="446"/>
      <c r="Q13" s="446"/>
      <c r="R13" s="446"/>
      <c r="S13" s="446"/>
      <c r="T13" s="446"/>
      <c r="U13" s="448"/>
    </row>
    <row r="14" spans="2:22" s="93" customFormat="1" ht="20.100000000000001" customHeight="1">
      <c r="B14" s="116">
        <v>8</v>
      </c>
      <c r="C14" s="231" t="s">
        <v>825</v>
      </c>
      <c r="D14" s="446"/>
      <c r="E14" s="446"/>
      <c r="F14" s="446"/>
      <c r="G14" s="446"/>
      <c r="H14" s="446"/>
      <c r="I14" s="446"/>
      <c r="J14" s="446"/>
      <c r="K14" s="446"/>
      <c r="L14" s="446"/>
      <c r="M14" s="446"/>
      <c r="N14" s="446"/>
      <c r="O14" s="446"/>
      <c r="P14" s="446"/>
      <c r="Q14" s="446"/>
      <c r="R14" s="446"/>
      <c r="S14" s="446"/>
      <c r="T14" s="446"/>
      <c r="U14" s="448"/>
    </row>
    <row r="15" spans="2:22" s="93" customFormat="1" ht="20.100000000000001" customHeight="1">
      <c r="B15" s="116">
        <v>9</v>
      </c>
      <c r="C15" s="231" t="s">
        <v>826</v>
      </c>
      <c r="D15" s="446">
        <v>2931403.4789299998</v>
      </c>
      <c r="E15" s="446"/>
      <c r="F15" s="446"/>
      <c r="G15" s="446"/>
      <c r="H15" s="446">
        <v>54658.753979999994</v>
      </c>
      <c r="I15" s="446">
        <v>2534764.9133899999</v>
      </c>
      <c r="J15" s="446"/>
      <c r="K15" s="446">
        <v>396638.56554000004</v>
      </c>
      <c r="L15" s="446">
        <v>54658.753979999994</v>
      </c>
      <c r="M15" s="446">
        <v>318668.19543999998</v>
      </c>
      <c r="N15" s="446"/>
      <c r="O15" s="446">
        <v>39663.856549999997</v>
      </c>
      <c r="P15" s="446"/>
      <c r="Q15" s="446">
        <v>25493.4556352</v>
      </c>
      <c r="R15" s="446"/>
      <c r="S15" s="446">
        <v>3173.1085239999998</v>
      </c>
      <c r="T15" s="446"/>
      <c r="U15" s="448"/>
    </row>
    <row r="16" spans="2:22" s="93" customFormat="1" ht="20.100000000000001" customHeight="1">
      <c r="B16" s="116">
        <v>10</v>
      </c>
      <c r="C16" s="231" t="s">
        <v>821</v>
      </c>
      <c r="D16" s="446">
        <v>2931403.4789299998</v>
      </c>
      <c r="E16" s="446"/>
      <c r="F16" s="446"/>
      <c r="G16" s="446"/>
      <c r="H16" s="446">
        <v>54658.753979999994</v>
      </c>
      <c r="I16" s="446">
        <v>2534764.9133899999</v>
      </c>
      <c r="J16" s="446"/>
      <c r="K16" s="446">
        <v>396638.56554000004</v>
      </c>
      <c r="L16" s="446">
        <v>54658.753979999994</v>
      </c>
      <c r="M16" s="446">
        <v>318668.19543999998</v>
      </c>
      <c r="N16" s="446"/>
      <c r="O16" s="446">
        <v>39663.856549999997</v>
      </c>
      <c r="P16" s="446"/>
      <c r="Q16" s="446">
        <v>25493.4556352</v>
      </c>
      <c r="R16" s="446"/>
      <c r="S16" s="446">
        <v>3173.1085239999998</v>
      </c>
      <c r="T16" s="446"/>
      <c r="U16" s="448"/>
    </row>
    <row r="17" spans="2:21" s="93" customFormat="1" ht="20.100000000000001" customHeight="1">
      <c r="B17" s="116">
        <v>11</v>
      </c>
      <c r="C17" s="231" t="s">
        <v>827</v>
      </c>
      <c r="D17" s="446"/>
      <c r="E17" s="446"/>
      <c r="F17" s="446"/>
      <c r="G17" s="446"/>
      <c r="H17" s="446"/>
      <c r="I17" s="446"/>
      <c r="J17" s="446"/>
      <c r="K17" s="446"/>
      <c r="L17" s="446"/>
      <c r="M17" s="446"/>
      <c r="N17" s="446"/>
      <c r="O17" s="446"/>
      <c r="P17" s="446"/>
      <c r="Q17" s="446"/>
      <c r="R17" s="446"/>
      <c r="S17" s="446"/>
      <c r="T17" s="446"/>
      <c r="U17" s="448"/>
    </row>
    <row r="18" spans="2:21" s="93" customFormat="1" ht="20.100000000000001" customHeight="1">
      <c r="B18" s="116">
        <v>12</v>
      </c>
      <c r="C18" s="231" t="s">
        <v>824</v>
      </c>
      <c r="D18" s="446">
        <v>2931403.4789299998</v>
      </c>
      <c r="E18" s="446"/>
      <c r="F18" s="446"/>
      <c r="G18" s="446"/>
      <c r="H18" s="446">
        <v>54658.753979999994</v>
      </c>
      <c r="I18" s="446">
        <v>2534764.9133899999</v>
      </c>
      <c r="J18" s="446"/>
      <c r="K18" s="446">
        <v>396638.56554000004</v>
      </c>
      <c r="L18" s="446">
        <v>54658.753979999994</v>
      </c>
      <c r="M18" s="446">
        <v>318668.19543999998</v>
      </c>
      <c r="N18" s="446"/>
      <c r="O18" s="446">
        <v>39663.856549999997</v>
      </c>
      <c r="P18" s="446"/>
      <c r="Q18" s="446">
        <v>25493.4556352</v>
      </c>
      <c r="R18" s="446"/>
      <c r="S18" s="446">
        <v>3173.1085239999998</v>
      </c>
      <c r="T18" s="446"/>
      <c r="U18" s="448"/>
    </row>
    <row r="19" spans="2:21" s="93" customFormat="1" ht="20.100000000000001" customHeight="1" thickBot="1">
      <c r="B19" s="437">
        <v>13</v>
      </c>
      <c r="C19" s="361" t="s">
        <v>825</v>
      </c>
      <c r="D19" s="451"/>
      <c r="E19" s="451"/>
      <c r="F19" s="451"/>
      <c r="G19" s="451"/>
      <c r="H19" s="451"/>
      <c r="I19" s="451"/>
      <c r="J19" s="451"/>
      <c r="K19" s="451"/>
      <c r="L19" s="451"/>
      <c r="M19" s="451"/>
      <c r="N19" s="451"/>
      <c r="O19" s="451"/>
      <c r="P19" s="451"/>
      <c r="Q19" s="451"/>
      <c r="R19" s="451"/>
      <c r="S19" s="451"/>
      <c r="T19" s="451"/>
      <c r="U19" s="448"/>
    </row>
    <row r="21" spans="2:21" ht="13.5" customHeight="1"/>
  </sheetData>
  <mergeCells count="4">
    <mergeCell ref="D5:H5"/>
    <mergeCell ref="I5:L5"/>
    <mergeCell ref="M5:P5"/>
    <mergeCell ref="Q5:T5"/>
  </mergeCells>
  <hyperlinks>
    <hyperlink ref="V1" location="Índice!A1" display="Voltar ao Índice" xr:uid="{86639D4C-5FC1-48CE-BEF0-BD16C701C87C}"/>
  </hyperlinks>
  <pageMargins left="0.70866141732283472" right="0.70866141732283472" top="0.74803149606299213" bottom="0.74803149606299213" header="0.31496062992125984" footer="0.31496062992125984"/>
  <pageSetup paperSize="9" scale="50" orientation="landscape" cellComments="asDisplayed" r:id="rId1"/>
  <headerFooter>
    <oddHeader>&amp;CPT
Anexo XXVII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3D8EA-3B00-460E-B29C-016720E8CE6C}">
  <sheetPr>
    <pageSetUpPr fitToPage="1"/>
  </sheetPr>
  <dimension ref="B1:H194"/>
  <sheetViews>
    <sheetView showGridLines="0" zoomScale="90" zoomScaleNormal="90" zoomScalePageLayoutView="60" workbookViewId="0">
      <selection activeCell="B64" sqref="B64"/>
    </sheetView>
  </sheetViews>
  <sheetFormatPr defaultColWidth="9" defaultRowHeight="14.25"/>
  <cols>
    <col min="1" max="1" width="4.7109375" style="5" customWidth="1"/>
    <col min="2" max="2" width="9" style="5"/>
    <col min="3" max="3" width="71.42578125" style="5" customWidth="1"/>
    <col min="4" max="4" width="26.5703125" style="5" customWidth="1"/>
    <col min="5" max="5" width="25.42578125" style="5" customWidth="1"/>
    <col min="6" max="6" width="15.7109375" style="5" customWidth="1"/>
    <col min="7" max="7" width="9" style="5"/>
    <col min="8" max="8" width="14.5703125" style="5" customWidth="1"/>
    <col min="9" max="16384" width="9" style="5"/>
  </cols>
  <sheetData>
    <row r="1" spans="2:8" ht="18.75">
      <c r="B1" s="3" t="s">
        <v>103</v>
      </c>
      <c r="H1" s="72" t="s">
        <v>903</v>
      </c>
    </row>
    <row r="2" spans="2:8">
      <c r="B2" s="1024" t="s">
        <v>1033</v>
      </c>
      <c r="C2" s="1024"/>
      <c r="D2" s="1024"/>
      <c r="E2" s="1024"/>
      <c r="F2" s="1024"/>
    </row>
    <row r="4" spans="2:8" s="88" customFormat="1" ht="38.25">
      <c r="B4" s="151"/>
      <c r="C4" s="151"/>
      <c r="D4" s="152" t="s">
        <v>1150</v>
      </c>
      <c r="E4" s="152" t="s">
        <v>1151</v>
      </c>
      <c r="F4" s="1025" t="s">
        <v>1152</v>
      </c>
    </row>
    <row r="5" spans="2:8" s="88" customFormat="1" ht="28.5" customHeight="1" thickBot="1">
      <c r="B5" s="153"/>
      <c r="C5" s="153"/>
      <c r="D5" s="154" t="s">
        <v>1310</v>
      </c>
      <c r="E5" s="154" t="s">
        <v>1310</v>
      </c>
      <c r="F5" s="1026"/>
    </row>
    <row r="6" spans="2:8" s="88" customFormat="1" ht="20.25" customHeight="1">
      <c r="B6" s="1020" t="s">
        <v>1153</v>
      </c>
      <c r="C6" s="1020"/>
      <c r="D6" s="1020"/>
      <c r="E6" s="1020"/>
      <c r="F6" s="1020"/>
    </row>
    <row r="7" spans="2:8" s="149" customFormat="1" ht="20.100000000000001" customHeight="1">
      <c r="B7" s="157">
        <v>1</v>
      </c>
      <c r="C7" s="157" t="s">
        <v>1154</v>
      </c>
      <c r="D7" s="158">
        <v>3884337.8</v>
      </c>
      <c r="E7" s="159">
        <v>3884337.8</v>
      </c>
      <c r="F7" s="159"/>
      <c r="G7" s="148"/>
    </row>
    <row r="8" spans="2:8" s="149" customFormat="1" ht="20.100000000000001" customHeight="1">
      <c r="B8" s="160">
        <v>2</v>
      </c>
      <c r="C8" s="160" t="s">
        <v>1155</v>
      </c>
      <c r="D8" s="161">
        <v>238861.5</v>
      </c>
      <c r="E8" s="162">
        <v>238047.84</v>
      </c>
      <c r="F8" s="162"/>
      <c r="G8" s="148"/>
    </row>
    <row r="9" spans="2:8" s="149" customFormat="1" ht="20.100000000000001" customHeight="1">
      <c r="B9" s="160">
        <v>3</v>
      </c>
      <c r="C9" s="160" t="s">
        <v>1156</v>
      </c>
      <c r="D9" s="161">
        <v>0</v>
      </c>
      <c r="E9" s="162">
        <v>0</v>
      </c>
      <c r="F9" s="162"/>
      <c r="G9" s="148"/>
    </row>
    <row r="10" spans="2:8" s="149" customFormat="1" ht="20.100000000000001" customHeight="1">
      <c r="B10" s="160">
        <v>4</v>
      </c>
      <c r="C10" s="160" t="s">
        <v>1157</v>
      </c>
      <c r="D10" s="161">
        <v>570552.41</v>
      </c>
      <c r="E10" s="162">
        <v>569144.09</v>
      </c>
      <c r="F10" s="162"/>
      <c r="G10" s="148"/>
    </row>
    <row r="11" spans="2:8" s="149" customFormat="1" ht="20.100000000000001" customHeight="1">
      <c r="B11" s="160">
        <v>5</v>
      </c>
      <c r="C11" s="160" t="s">
        <v>1158</v>
      </c>
      <c r="D11" s="161">
        <v>54396653.369999997</v>
      </c>
      <c r="E11" s="162">
        <v>54396653.369999997</v>
      </c>
      <c r="F11" s="162"/>
      <c r="G11" s="148"/>
    </row>
    <row r="12" spans="2:8" s="149" customFormat="1" ht="20.100000000000001" customHeight="1">
      <c r="B12" s="160"/>
      <c r="C12" s="160" t="s">
        <v>1159</v>
      </c>
      <c r="D12" s="161">
        <v>0</v>
      </c>
      <c r="E12" s="162">
        <v>0</v>
      </c>
      <c r="F12" s="162"/>
      <c r="G12" s="148"/>
    </row>
    <row r="13" spans="2:8" s="149" customFormat="1" ht="20.100000000000001" customHeight="1">
      <c r="B13" s="160"/>
      <c r="C13" s="160" t="s">
        <v>1160</v>
      </c>
      <c r="D13" s="161">
        <v>0</v>
      </c>
      <c r="E13" s="162">
        <v>58800</v>
      </c>
      <c r="F13" s="162">
        <v>55</v>
      </c>
      <c r="G13" s="148"/>
    </row>
    <row r="14" spans="2:8" s="149" customFormat="1" ht="20.100000000000001" customHeight="1">
      <c r="B14" s="160">
        <v>6</v>
      </c>
      <c r="C14" s="160" t="s">
        <v>1161</v>
      </c>
      <c r="D14" s="161">
        <v>16247089.029999999</v>
      </c>
      <c r="E14" s="162">
        <v>16247089.029999999</v>
      </c>
      <c r="F14" s="162"/>
      <c r="G14" s="148"/>
    </row>
    <row r="15" spans="2:8" s="149" customFormat="1" ht="20.100000000000001" customHeight="1">
      <c r="B15" s="160">
        <v>7</v>
      </c>
      <c r="C15" s="160" t="s">
        <v>1162</v>
      </c>
      <c r="D15" s="161">
        <v>0</v>
      </c>
      <c r="E15" s="162">
        <v>0</v>
      </c>
      <c r="F15" s="162"/>
      <c r="G15" s="148"/>
    </row>
    <row r="16" spans="2:8" s="149" customFormat="1" ht="20.100000000000001" customHeight="1">
      <c r="B16" s="160">
        <v>8</v>
      </c>
      <c r="C16" s="160" t="s">
        <v>1163</v>
      </c>
      <c r="D16" s="161">
        <v>1482890.06</v>
      </c>
      <c r="E16" s="162">
        <v>1482890.06</v>
      </c>
      <c r="F16" s="162"/>
      <c r="G16" s="148"/>
    </row>
    <row r="17" spans="2:7" s="149" customFormat="1" ht="20.100000000000001" customHeight="1">
      <c r="B17" s="160">
        <v>9</v>
      </c>
      <c r="C17" s="160" t="s">
        <v>1164</v>
      </c>
      <c r="D17" s="161">
        <v>0</v>
      </c>
      <c r="E17" s="162">
        <v>0</v>
      </c>
      <c r="F17" s="162"/>
      <c r="G17" s="148"/>
    </row>
    <row r="18" spans="2:7" s="149" customFormat="1" ht="20.100000000000001" customHeight="1">
      <c r="B18" s="160"/>
      <c r="C18" s="163" t="s">
        <v>1165</v>
      </c>
      <c r="D18" s="161">
        <v>505063.78</v>
      </c>
      <c r="E18" s="162">
        <v>749631.52</v>
      </c>
      <c r="F18" s="162"/>
      <c r="G18" s="148"/>
    </row>
    <row r="19" spans="2:7" s="149" customFormat="1" ht="20.100000000000001" customHeight="1">
      <c r="B19" s="160">
        <v>10</v>
      </c>
      <c r="C19" s="160" t="s">
        <v>1166</v>
      </c>
      <c r="D19" s="161">
        <v>0</v>
      </c>
      <c r="E19" s="162">
        <v>0</v>
      </c>
      <c r="F19" s="162"/>
      <c r="G19" s="148"/>
    </row>
    <row r="20" spans="2:7" s="149" customFormat="1" ht="20.100000000000001" customHeight="1">
      <c r="B20" s="160"/>
      <c r="C20" s="163" t="s">
        <v>1167</v>
      </c>
      <c r="D20" s="161">
        <v>21968.240000000002</v>
      </c>
      <c r="E20" s="162">
        <v>21968.240000000002</v>
      </c>
      <c r="F20" s="162"/>
      <c r="G20" s="148"/>
    </row>
    <row r="21" spans="2:7" s="149" customFormat="1" ht="20.100000000000001" customHeight="1">
      <c r="B21" s="160">
        <v>11</v>
      </c>
      <c r="C21" s="160" t="s">
        <v>1168</v>
      </c>
      <c r="D21" s="161">
        <v>0</v>
      </c>
      <c r="E21" s="162">
        <v>0</v>
      </c>
      <c r="F21" s="162"/>
      <c r="G21" s="148"/>
    </row>
    <row r="22" spans="2:7" s="149" customFormat="1" ht="20.100000000000001" customHeight="1">
      <c r="B22" s="160"/>
      <c r="C22" s="163" t="s">
        <v>1169</v>
      </c>
      <c r="D22" s="161">
        <v>7452868.2000000002</v>
      </c>
      <c r="E22" s="162">
        <v>7468950.2199999997</v>
      </c>
      <c r="F22" s="162"/>
      <c r="G22" s="148"/>
    </row>
    <row r="23" spans="2:7" s="149" customFormat="1" ht="20.100000000000001" customHeight="1">
      <c r="B23" s="160">
        <v>12</v>
      </c>
      <c r="C23" s="164" t="s">
        <v>1170</v>
      </c>
      <c r="D23" s="161">
        <v>0</v>
      </c>
      <c r="E23" s="162">
        <v>0</v>
      </c>
      <c r="F23" s="162"/>
    </row>
    <row r="24" spans="2:7" s="149" customFormat="1" ht="20.100000000000001" customHeight="1">
      <c r="B24" s="160">
        <v>13</v>
      </c>
      <c r="C24" s="164" t="s">
        <v>1171</v>
      </c>
      <c r="D24" s="161">
        <v>45592.54</v>
      </c>
      <c r="E24" s="162">
        <v>45592.54</v>
      </c>
      <c r="F24" s="162"/>
    </row>
    <row r="25" spans="2:7" s="149" customFormat="1" ht="20.100000000000001" customHeight="1">
      <c r="B25" s="160">
        <v>14</v>
      </c>
      <c r="C25" s="164" t="s">
        <v>1172</v>
      </c>
      <c r="D25" s="161">
        <v>313016.95</v>
      </c>
      <c r="E25" s="162">
        <v>331041.96000000002</v>
      </c>
      <c r="F25" s="162"/>
    </row>
    <row r="26" spans="2:7" s="149" customFormat="1" ht="20.100000000000001" customHeight="1">
      <c r="B26" s="160"/>
      <c r="C26" s="160" t="s">
        <v>1159</v>
      </c>
      <c r="D26" s="161">
        <v>0</v>
      </c>
      <c r="E26" s="162">
        <v>0</v>
      </c>
      <c r="F26" s="162"/>
    </row>
    <row r="27" spans="2:7" s="149" customFormat="1" ht="24.95" customHeight="1">
      <c r="B27" s="160"/>
      <c r="C27" s="163" t="s">
        <v>1173</v>
      </c>
      <c r="D27" s="161">
        <v>0</v>
      </c>
      <c r="E27" s="162">
        <v>0</v>
      </c>
      <c r="F27" s="162">
        <v>23</v>
      </c>
    </row>
    <row r="28" spans="2:7" s="149" customFormat="1" ht="20.100000000000001" customHeight="1">
      <c r="B28" s="160"/>
      <c r="C28" s="163" t="s">
        <v>1174</v>
      </c>
      <c r="D28" s="161">
        <v>0</v>
      </c>
      <c r="E28" s="162">
        <v>0</v>
      </c>
      <c r="F28" s="162" t="s">
        <v>147</v>
      </c>
    </row>
    <row r="29" spans="2:7" s="149" customFormat="1" ht="20.100000000000001" customHeight="1">
      <c r="B29" s="160"/>
      <c r="C29" s="163" t="s">
        <v>1175</v>
      </c>
      <c r="D29" s="161">
        <v>0</v>
      </c>
      <c r="E29" s="162">
        <v>23407.34</v>
      </c>
      <c r="F29" s="162">
        <v>8</v>
      </c>
    </row>
    <row r="30" spans="2:7" s="149" customFormat="1" ht="20.100000000000001" customHeight="1">
      <c r="B30" s="160">
        <v>15</v>
      </c>
      <c r="C30" s="160" t="s">
        <v>1176</v>
      </c>
      <c r="D30" s="161">
        <v>155001.28</v>
      </c>
      <c r="E30" s="165">
        <v>106087.14</v>
      </c>
      <c r="F30" s="165"/>
    </row>
    <row r="31" spans="2:7" s="149" customFormat="1" ht="20.100000000000001" customHeight="1">
      <c r="B31" s="160">
        <v>16</v>
      </c>
      <c r="C31" s="160" t="s">
        <v>1177</v>
      </c>
      <c r="D31" s="161">
        <v>14824.77</v>
      </c>
      <c r="E31" s="165">
        <v>12026.4</v>
      </c>
      <c r="F31" s="165"/>
    </row>
    <row r="32" spans="2:7" s="149" customFormat="1" ht="20.100000000000001" customHeight="1">
      <c r="B32" s="160">
        <v>17</v>
      </c>
      <c r="C32" s="160" t="s">
        <v>1178</v>
      </c>
      <c r="D32" s="161">
        <v>604389.68999999994</v>
      </c>
      <c r="E32" s="165">
        <v>538657.88</v>
      </c>
      <c r="F32" s="165"/>
    </row>
    <row r="33" spans="2:6" s="149" customFormat="1" ht="20.100000000000001" customHeight="1">
      <c r="B33" s="160">
        <v>18</v>
      </c>
      <c r="C33" s="160" t="s">
        <v>1179</v>
      </c>
      <c r="D33" s="161">
        <v>188170.28</v>
      </c>
      <c r="E33" s="162">
        <v>188170.28</v>
      </c>
      <c r="F33" s="165"/>
    </row>
    <row r="34" spans="2:6" s="149" customFormat="1" ht="20.100000000000001" customHeight="1">
      <c r="B34" s="160"/>
      <c r="C34" s="160" t="s">
        <v>1159</v>
      </c>
      <c r="D34" s="161">
        <v>0</v>
      </c>
      <c r="E34" s="162">
        <v>0</v>
      </c>
      <c r="F34" s="162"/>
    </row>
    <row r="35" spans="2:6" s="149" customFormat="1" ht="24.95" customHeight="1">
      <c r="B35" s="160"/>
      <c r="C35" s="163" t="s">
        <v>1180</v>
      </c>
      <c r="D35" s="161">
        <v>0</v>
      </c>
      <c r="E35" s="162">
        <v>114044.1</v>
      </c>
      <c r="F35" s="162">
        <v>8</v>
      </c>
    </row>
    <row r="36" spans="2:6" s="149" customFormat="1" ht="20.100000000000001" customHeight="1">
      <c r="B36" s="160">
        <v>19</v>
      </c>
      <c r="C36" s="160" t="s">
        <v>1181</v>
      </c>
      <c r="D36" s="161">
        <v>12817.67</v>
      </c>
      <c r="E36" s="162">
        <v>12811.81</v>
      </c>
      <c r="F36" s="162"/>
    </row>
    <row r="37" spans="2:6" s="149" customFormat="1" ht="20.100000000000001" customHeight="1">
      <c r="B37" s="160">
        <v>20</v>
      </c>
      <c r="C37" s="160" t="s">
        <v>1182</v>
      </c>
      <c r="D37" s="161">
        <v>2849543.77</v>
      </c>
      <c r="E37" s="162">
        <v>2843754.16</v>
      </c>
      <c r="F37" s="162"/>
    </row>
    <row r="38" spans="2:6" s="149" customFormat="1" ht="20.100000000000001" customHeight="1">
      <c r="B38" s="160"/>
      <c r="C38" s="160" t="s">
        <v>1159</v>
      </c>
      <c r="D38" s="161">
        <v>0</v>
      </c>
      <c r="E38" s="167">
        <v>0</v>
      </c>
      <c r="F38" s="167"/>
    </row>
    <row r="39" spans="2:6" s="149" customFormat="1" ht="20.100000000000001" customHeight="1">
      <c r="B39" s="160"/>
      <c r="C39" s="163" t="s">
        <v>1183</v>
      </c>
      <c r="D39" s="161">
        <v>0</v>
      </c>
      <c r="E39" s="162">
        <v>152935.91</v>
      </c>
      <c r="F39" s="162">
        <v>10</v>
      </c>
    </row>
    <row r="40" spans="2:6" s="149" customFormat="1" ht="20.100000000000001" customHeight="1">
      <c r="B40" s="160"/>
      <c r="C40" s="163" t="s">
        <v>1184</v>
      </c>
      <c r="D40" s="161">
        <v>0</v>
      </c>
      <c r="E40" s="162">
        <v>14219.55</v>
      </c>
      <c r="F40" s="162">
        <v>21</v>
      </c>
    </row>
    <row r="41" spans="2:6" s="149" customFormat="1" ht="20.100000000000001" customHeight="1">
      <c r="B41" s="160"/>
      <c r="C41" s="163" t="s">
        <v>1185</v>
      </c>
      <c r="D41" s="161">
        <v>0</v>
      </c>
      <c r="E41" s="162">
        <v>0</v>
      </c>
      <c r="F41" s="162">
        <v>25</v>
      </c>
    </row>
    <row r="42" spans="2:6" s="149" customFormat="1" ht="20.100000000000001" customHeight="1">
      <c r="B42" s="160"/>
      <c r="C42" s="163" t="s">
        <v>1174</v>
      </c>
      <c r="D42" s="161">
        <v>0</v>
      </c>
      <c r="E42" s="162">
        <v>-722.72</v>
      </c>
      <c r="F42" s="162" t="s">
        <v>147</v>
      </c>
    </row>
    <row r="43" spans="2:6" s="149" customFormat="1" ht="20.100000000000001" customHeight="1">
      <c r="B43" s="160">
        <v>21</v>
      </c>
      <c r="C43" s="160" t="s">
        <v>1186</v>
      </c>
      <c r="D43" s="161">
        <v>1966454.06</v>
      </c>
      <c r="E43" s="162">
        <v>1817419.23</v>
      </c>
      <c r="F43" s="162"/>
    </row>
    <row r="44" spans="2:6" s="149" customFormat="1" ht="20.100000000000001" customHeight="1">
      <c r="B44" s="160"/>
      <c r="C44" s="160" t="s">
        <v>1159</v>
      </c>
      <c r="D44" s="162">
        <v>0</v>
      </c>
      <c r="E44" s="167">
        <v>0</v>
      </c>
      <c r="F44" s="167"/>
    </row>
    <row r="45" spans="2:6" s="149" customFormat="1" ht="20.100000000000001" customHeight="1">
      <c r="B45" s="160"/>
      <c r="C45" s="163" t="s">
        <v>1187</v>
      </c>
      <c r="D45" s="162">
        <v>0</v>
      </c>
      <c r="E45" s="162">
        <v>432751.71</v>
      </c>
      <c r="F45" s="162">
        <v>15</v>
      </c>
    </row>
    <row r="46" spans="2:6" s="149" customFormat="1" ht="20.100000000000001" customHeight="1">
      <c r="B46" s="160"/>
      <c r="C46" s="163" t="s">
        <v>1188</v>
      </c>
      <c r="D46" s="162">
        <v>0</v>
      </c>
      <c r="E46" s="162">
        <v>30638.14</v>
      </c>
      <c r="F46" s="162" t="s">
        <v>147</v>
      </c>
    </row>
    <row r="47" spans="2:6" s="150" customFormat="1" ht="20.100000000000001" customHeight="1" thickBot="1">
      <c r="B47" s="1027" t="s">
        <v>1189</v>
      </c>
      <c r="C47" s="1027"/>
      <c r="D47" s="168">
        <v>90950095.390000001</v>
      </c>
      <c r="E47" s="169">
        <v>90954273.569999993</v>
      </c>
      <c r="F47" s="169"/>
    </row>
    <row r="48" spans="2:6" s="88" customFormat="1" ht="20.25" customHeight="1">
      <c r="B48" s="1020" t="s">
        <v>1190</v>
      </c>
      <c r="C48" s="1020"/>
      <c r="D48" s="1020"/>
      <c r="E48" s="1020"/>
      <c r="F48" s="1020"/>
    </row>
    <row r="49" spans="2:6" s="149" customFormat="1" ht="20.100000000000001" customHeight="1">
      <c r="B49" s="157">
        <v>22</v>
      </c>
      <c r="C49" s="157" t="s">
        <v>1191</v>
      </c>
      <c r="D49" s="158">
        <v>0</v>
      </c>
      <c r="E49" s="159">
        <v>0</v>
      </c>
      <c r="F49" s="159">
        <v>0</v>
      </c>
    </row>
    <row r="50" spans="2:6" s="149" customFormat="1" ht="20.100000000000001" customHeight="1">
      <c r="B50" s="160">
        <v>23</v>
      </c>
      <c r="C50" s="160" t="s">
        <v>1192</v>
      </c>
      <c r="D50" s="161">
        <v>2094824.1</v>
      </c>
      <c r="E50" s="162">
        <v>2094824.1</v>
      </c>
      <c r="F50" s="162"/>
    </row>
    <row r="51" spans="2:6" s="149" customFormat="1" ht="20.100000000000001" customHeight="1">
      <c r="B51" s="160">
        <v>24</v>
      </c>
      <c r="C51" s="160" t="s">
        <v>1193</v>
      </c>
      <c r="D51" s="161">
        <v>73680329.329999998</v>
      </c>
      <c r="E51" s="162">
        <v>73693144.590000004</v>
      </c>
      <c r="F51" s="162"/>
    </row>
    <row r="52" spans="2:6" s="149" customFormat="1" ht="20.100000000000001" customHeight="1">
      <c r="B52" s="160">
        <v>25</v>
      </c>
      <c r="C52" s="160" t="s">
        <v>1194</v>
      </c>
      <c r="D52" s="161">
        <v>1486506.81</v>
      </c>
      <c r="E52" s="162">
        <v>1486506.81</v>
      </c>
      <c r="F52" s="162"/>
    </row>
    <row r="53" spans="2:6" s="149" customFormat="1" ht="20.100000000000001" customHeight="1">
      <c r="B53" s="160">
        <v>26</v>
      </c>
      <c r="C53" s="160" t="s">
        <v>941</v>
      </c>
      <c r="D53" s="161">
        <v>1349804.55</v>
      </c>
      <c r="E53" s="162">
        <v>1349804.55</v>
      </c>
      <c r="F53" s="162"/>
    </row>
    <row r="54" spans="2:6" s="149" customFormat="1" ht="20.100000000000001" customHeight="1">
      <c r="B54" s="160"/>
      <c r="C54" s="160" t="s">
        <v>1159</v>
      </c>
      <c r="D54" s="161">
        <v>0</v>
      </c>
      <c r="E54" s="162">
        <v>0</v>
      </c>
      <c r="F54" s="162"/>
    </row>
    <row r="55" spans="2:6" s="149" customFormat="1" ht="20.100000000000001" customHeight="1">
      <c r="B55" s="160"/>
      <c r="C55" s="163" t="s">
        <v>1081</v>
      </c>
      <c r="D55" s="161">
        <v>0</v>
      </c>
      <c r="E55" s="162">
        <v>1031245.06</v>
      </c>
      <c r="F55" s="162">
        <v>46</v>
      </c>
    </row>
    <row r="56" spans="2:6" s="149" customFormat="1" ht="20.100000000000001" customHeight="1">
      <c r="B56" s="160"/>
      <c r="C56" s="170" t="s">
        <v>1195</v>
      </c>
      <c r="D56" s="161">
        <v>0</v>
      </c>
      <c r="E56" s="162">
        <v>196522.98</v>
      </c>
      <c r="F56" s="162" t="s">
        <v>1275</v>
      </c>
    </row>
    <row r="57" spans="2:6" s="149" customFormat="1" ht="20.100000000000001" customHeight="1">
      <c r="B57" s="160">
        <v>27</v>
      </c>
      <c r="C57" s="160" t="s">
        <v>1196</v>
      </c>
      <c r="D57" s="161">
        <v>0</v>
      </c>
      <c r="E57" s="162">
        <v>0</v>
      </c>
      <c r="F57" s="162"/>
    </row>
    <row r="58" spans="2:6" s="149" customFormat="1" ht="20.100000000000001" customHeight="1">
      <c r="B58" s="160">
        <v>28</v>
      </c>
      <c r="C58" s="160" t="s">
        <v>1197</v>
      </c>
      <c r="D58" s="161">
        <v>274803.62</v>
      </c>
      <c r="E58" s="162">
        <v>274803.62</v>
      </c>
      <c r="F58" s="162"/>
    </row>
    <row r="59" spans="2:6" s="149" customFormat="1" ht="20.100000000000001" customHeight="1">
      <c r="B59" s="160">
        <v>29</v>
      </c>
      <c r="C59" s="160" t="s">
        <v>1198</v>
      </c>
      <c r="D59" s="161">
        <v>0</v>
      </c>
      <c r="E59" s="162">
        <v>0</v>
      </c>
      <c r="F59" s="162"/>
    </row>
    <row r="60" spans="2:6" s="149" customFormat="1" ht="20.100000000000001" customHeight="1">
      <c r="B60" s="160">
        <v>30</v>
      </c>
      <c r="C60" s="160" t="s">
        <v>1167</v>
      </c>
      <c r="D60" s="161">
        <v>3052680.52</v>
      </c>
      <c r="E60" s="162">
        <v>3052680.52</v>
      </c>
      <c r="F60" s="162"/>
    </row>
    <row r="61" spans="2:6" s="149" customFormat="1" ht="20.100000000000001" customHeight="1">
      <c r="B61" s="160">
        <v>31</v>
      </c>
      <c r="C61" s="160" t="s">
        <v>1171</v>
      </c>
      <c r="D61" s="161">
        <v>103393.32</v>
      </c>
      <c r="E61" s="162">
        <v>103393.32</v>
      </c>
      <c r="F61" s="162"/>
    </row>
    <row r="62" spans="2:6" s="149" customFormat="1" ht="20.100000000000001" customHeight="1">
      <c r="B62" s="160">
        <v>32</v>
      </c>
      <c r="C62" s="160" t="s">
        <v>1199</v>
      </c>
      <c r="D62" s="161">
        <v>0</v>
      </c>
      <c r="E62" s="162">
        <v>0</v>
      </c>
      <c r="F62" s="162"/>
    </row>
    <row r="63" spans="2:6" s="149" customFormat="1" ht="20.100000000000001" customHeight="1">
      <c r="B63" s="160">
        <v>33</v>
      </c>
      <c r="C63" s="160" t="s">
        <v>1200</v>
      </c>
      <c r="D63" s="161">
        <v>636276.02</v>
      </c>
      <c r="E63" s="162">
        <v>634443.84</v>
      </c>
      <c r="F63" s="162"/>
    </row>
    <row r="64" spans="2:6" s="149" customFormat="1" ht="20.100000000000001" customHeight="1">
      <c r="B64" s="160">
        <v>34</v>
      </c>
      <c r="C64" s="160" t="s">
        <v>1201</v>
      </c>
      <c r="D64" s="161">
        <v>162592.47</v>
      </c>
      <c r="E64" s="162">
        <v>162592.47</v>
      </c>
      <c r="F64" s="162"/>
    </row>
    <row r="65" spans="2:6" s="149" customFormat="1" ht="20.100000000000001" customHeight="1">
      <c r="B65" s="160">
        <v>35</v>
      </c>
      <c r="C65" s="160" t="s">
        <v>1202</v>
      </c>
      <c r="D65" s="161">
        <v>8745.7800000000007</v>
      </c>
      <c r="E65" s="162">
        <v>8745.7800000000007</v>
      </c>
      <c r="F65" s="162"/>
    </row>
    <row r="66" spans="2:6" s="149" customFormat="1" ht="20.100000000000001" customHeight="1">
      <c r="B66" s="160">
        <v>36</v>
      </c>
      <c r="C66" s="160" t="s">
        <v>1203</v>
      </c>
      <c r="D66" s="161">
        <v>1523168.59</v>
      </c>
      <c r="E66" s="162">
        <v>1538721.24</v>
      </c>
      <c r="F66" s="162"/>
    </row>
    <row r="67" spans="2:6" s="149" customFormat="1" ht="20.100000000000001" customHeight="1" thickBot="1">
      <c r="B67" s="1027" t="s">
        <v>1204</v>
      </c>
      <c r="C67" s="1027"/>
      <c r="D67" s="168">
        <v>84373125.109999999</v>
      </c>
      <c r="E67" s="168">
        <v>84399660.840000004</v>
      </c>
      <c r="F67" s="171"/>
    </row>
    <row r="68" spans="2:6" s="88" customFormat="1" ht="20.25" customHeight="1">
      <c r="B68" s="1020" t="s">
        <v>1205</v>
      </c>
      <c r="C68" s="1020"/>
      <c r="D68" s="1020"/>
      <c r="E68" s="1020"/>
      <c r="F68" s="1020"/>
    </row>
    <row r="69" spans="2:6" s="149" customFormat="1" ht="20.100000000000001" customHeight="1">
      <c r="B69" s="157">
        <v>37</v>
      </c>
      <c r="C69" s="157" t="s">
        <v>920</v>
      </c>
      <c r="D69" s="158">
        <v>3000000</v>
      </c>
      <c r="E69" s="159">
        <v>3000000</v>
      </c>
      <c r="F69" s="159">
        <v>1</v>
      </c>
    </row>
    <row r="70" spans="2:6" s="149" customFormat="1" ht="20.100000000000001" customHeight="1">
      <c r="B70" s="160">
        <v>38</v>
      </c>
      <c r="C70" s="164" t="s">
        <v>922</v>
      </c>
      <c r="D70" s="161">
        <v>16470.669999999998</v>
      </c>
      <c r="E70" s="162">
        <v>16470.669999999998</v>
      </c>
      <c r="F70" s="162">
        <v>1</v>
      </c>
    </row>
    <row r="71" spans="2:6" s="149" customFormat="1" ht="20.100000000000001" customHeight="1">
      <c r="B71" s="160">
        <v>39</v>
      </c>
      <c r="C71" s="164" t="s">
        <v>1206</v>
      </c>
      <c r="D71" s="161">
        <v>0</v>
      </c>
      <c r="E71" s="162">
        <v>0</v>
      </c>
      <c r="F71" s="162"/>
    </row>
    <row r="72" spans="2:6" s="149" customFormat="1" ht="20.100000000000001" customHeight="1">
      <c r="B72" s="160">
        <v>40</v>
      </c>
      <c r="C72" s="160" t="s">
        <v>924</v>
      </c>
      <c r="D72" s="161">
        <v>400000</v>
      </c>
      <c r="E72" s="162">
        <v>400000</v>
      </c>
      <c r="F72" s="162">
        <v>31</v>
      </c>
    </row>
    <row r="73" spans="2:6" s="149" customFormat="1" ht="20.100000000000001" customHeight="1">
      <c r="B73" s="160">
        <v>41</v>
      </c>
      <c r="C73" s="160" t="s">
        <v>1207</v>
      </c>
      <c r="D73" s="161">
        <v>316374.65999999997</v>
      </c>
      <c r="E73" s="162">
        <v>316374.65999999997</v>
      </c>
      <c r="F73" s="162" t="s">
        <v>1276</v>
      </c>
    </row>
    <row r="74" spans="2:6" s="149" customFormat="1" ht="20.100000000000001" customHeight="1">
      <c r="B74" s="160">
        <v>42</v>
      </c>
      <c r="C74" s="160" t="s">
        <v>921</v>
      </c>
      <c r="D74" s="161">
        <v>0</v>
      </c>
      <c r="E74" s="162">
        <v>0</v>
      </c>
      <c r="F74" s="162">
        <v>1</v>
      </c>
    </row>
    <row r="75" spans="2:6" s="149" customFormat="1" ht="20.100000000000001" customHeight="1">
      <c r="B75" s="160">
        <v>43</v>
      </c>
      <c r="C75" s="160" t="s">
        <v>925</v>
      </c>
      <c r="D75" s="161">
        <v>1521406.74</v>
      </c>
      <c r="E75" s="162">
        <v>1521406.74</v>
      </c>
      <c r="F75" s="162" t="s">
        <v>1277</v>
      </c>
    </row>
    <row r="76" spans="2:6" s="149" customFormat="1" ht="20.100000000000001" customHeight="1">
      <c r="B76" s="160">
        <v>44</v>
      </c>
      <c r="C76" s="160" t="s">
        <v>1208</v>
      </c>
      <c r="D76" s="161">
        <v>423249.24</v>
      </c>
      <c r="E76" s="162">
        <v>423249.23</v>
      </c>
      <c r="F76" s="162" t="s">
        <v>1278</v>
      </c>
    </row>
    <row r="77" spans="2:6" s="149" customFormat="1" ht="20.100000000000001" customHeight="1">
      <c r="B77" s="1021" t="s">
        <v>1209</v>
      </c>
      <c r="C77" s="1021"/>
      <c r="D77" s="166">
        <v>5677501.2999999998</v>
      </c>
      <c r="E77" s="166">
        <v>5677501.2999999998</v>
      </c>
      <c r="F77" s="161"/>
    </row>
    <row r="78" spans="2:6" s="149" customFormat="1" ht="20.100000000000001" customHeight="1">
      <c r="B78" s="160">
        <v>45</v>
      </c>
      <c r="C78" s="160" t="s">
        <v>1210</v>
      </c>
      <c r="D78" s="162">
        <v>899468.99</v>
      </c>
      <c r="E78" s="162">
        <v>877111.43</v>
      </c>
      <c r="F78" s="162"/>
    </row>
    <row r="79" spans="2:6" s="149" customFormat="1" ht="20.100000000000001" customHeight="1">
      <c r="B79" s="160"/>
      <c r="C79" s="172" t="s">
        <v>1159</v>
      </c>
      <c r="D79" s="162">
        <v>0</v>
      </c>
      <c r="E79" s="162">
        <v>0</v>
      </c>
      <c r="F79" s="162"/>
    </row>
    <row r="80" spans="2:6" s="149" customFormat="1" ht="20.100000000000001" customHeight="1">
      <c r="B80" s="160"/>
      <c r="C80" s="170" t="s">
        <v>1211</v>
      </c>
      <c r="D80" s="161">
        <v>0</v>
      </c>
      <c r="E80" s="162">
        <v>537906.21</v>
      </c>
      <c r="F80" s="162" t="s">
        <v>1279</v>
      </c>
    </row>
    <row r="81" spans="2:6" s="149" customFormat="1" ht="20.100000000000001" customHeight="1">
      <c r="B81" s="160"/>
      <c r="C81" s="170" t="s">
        <v>1212</v>
      </c>
      <c r="D81" s="161">
        <v>0</v>
      </c>
      <c r="E81" s="162">
        <v>99247.12</v>
      </c>
      <c r="F81" s="162" t="s">
        <v>1280</v>
      </c>
    </row>
    <row r="82" spans="2:6" s="149" customFormat="1" ht="20.100000000000001" customHeight="1">
      <c r="B82" s="160"/>
      <c r="C82" s="170" t="s">
        <v>1213</v>
      </c>
      <c r="D82" s="161">
        <v>0</v>
      </c>
      <c r="E82" s="162">
        <v>76730.399999999994</v>
      </c>
      <c r="F82" s="162" t="s">
        <v>1275</v>
      </c>
    </row>
    <row r="83" spans="2:6" s="149" customFormat="1" ht="20.100000000000001" customHeight="1">
      <c r="B83" s="1022" t="s">
        <v>1214</v>
      </c>
      <c r="C83" s="1022"/>
      <c r="D83" s="173">
        <v>6576970.29</v>
      </c>
      <c r="E83" s="173">
        <v>6554612.7300000004</v>
      </c>
      <c r="F83" s="174"/>
    </row>
    <row r="84" spans="2:6" s="150" customFormat="1" ht="20.100000000000001" customHeight="1" thickBot="1">
      <c r="B84" s="1023" t="s">
        <v>1215</v>
      </c>
      <c r="C84" s="1023"/>
      <c r="D84" s="175">
        <v>90950095.390000001</v>
      </c>
      <c r="E84" s="175">
        <v>90954273.569999993</v>
      </c>
      <c r="F84" s="176"/>
    </row>
    <row r="85" spans="2:6">
      <c r="B85" s="156"/>
      <c r="C85" s="156"/>
      <c r="D85" s="156"/>
      <c r="E85" s="156"/>
      <c r="F85" s="156"/>
    </row>
    <row r="86" spans="2:6">
      <c r="B86" s="156"/>
      <c r="C86" s="156"/>
      <c r="D86" s="156"/>
      <c r="E86" s="156"/>
      <c r="F86" s="156"/>
    </row>
    <row r="87" spans="2:6">
      <c r="B87" s="156"/>
      <c r="C87" s="156"/>
      <c r="D87" s="156"/>
      <c r="E87" s="156"/>
      <c r="F87" s="156"/>
    </row>
    <row r="88" spans="2:6">
      <c r="B88" s="156"/>
      <c r="C88" s="156"/>
      <c r="D88" s="156"/>
      <c r="E88" s="156"/>
      <c r="F88" s="156"/>
    </row>
    <row r="89" spans="2:6">
      <c r="B89" s="156"/>
      <c r="C89" s="156"/>
      <c r="D89" s="156"/>
      <c r="E89" s="156"/>
      <c r="F89" s="156"/>
    </row>
    <row r="90" spans="2:6">
      <c r="B90" s="156"/>
      <c r="C90" s="156"/>
      <c r="D90" s="156"/>
      <c r="E90" s="156"/>
      <c r="F90" s="156"/>
    </row>
    <row r="91" spans="2:6">
      <c r="B91" s="156"/>
      <c r="C91" s="156"/>
      <c r="D91" s="156"/>
      <c r="E91" s="156"/>
      <c r="F91" s="156"/>
    </row>
    <row r="92" spans="2:6">
      <c r="B92" s="156"/>
      <c r="C92" s="156"/>
      <c r="D92" s="156"/>
      <c r="E92" s="156"/>
      <c r="F92" s="156"/>
    </row>
    <row r="93" spans="2:6">
      <c r="B93" s="156"/>
      <c r="C93" s="156"/>
      <c r="D93" s="156"/>
      <c r="E93" s="156"/>
      <c r="F93" s="156"/>
    </row>
    <row r="94" spans="2:6">
      <c r="B94" s="156"/>
      <c r="C94" s="156"/>
      <c r="D94" s="156"/>
      <c r="E94" s="156"/>
      <c r="F94" s="156"/>
    </row>
    <row r="95" spans="2:6">
      <c r="B95" s="156"/>
      <c r="C95" s="156"/>
      <c r="D95" s="156"/>
      <c r="E95" s="156"/>
      <c r="F95" s="156"/>
    </row>
    <row r="96" spans="2:6">
      <c r="B96" s="156"/>
      <c r="C96" s="156"/>
      <c r="D96" s="156"/>
      <c r="E96" s="156"/>
      <c r="F96" s="156"/>
    </row>
    <row r="97" spans="2:6">
      <c r="B97" s="156"/>
      <c r="C97" s="156"/>
      <c r="D97" s="156"/>
      <c r="E97" s="156"/>
      <c r="F97" s="156"/>
    </row>
    <row r="98" spans="2:6">
      <c r="B98" s="156"/>
      <c r="C98" s="156"/>
      <c r="D98" s="156"/>
      <c r="E98" s="156"/>
      <c r="F98" s="156"/>
    </row>
    <row r="99" spans="2:6">
      <c r="B99" s="156"/>
      <c r="C99" s="156"/>
      <c r="D99" s="156"/>
      <c r="E99" s="156"/>
      <c r="F99" s="156"/>
    </row>
    <row r="100" spans="2:6">
      <c r="B100" s="156"/>
      <c r="C100" s="156"/>
      <c r="D100" s="156"/>
      <c r="E100" s="156"/>
      <c r="F100" s="156"/>
    </row>
    <row r="101" spans="2:6">
      <c r="B101" s="156"/>
      <c r="C101" s="156"/>
      <c r="D101" s="156"/>
      <c r="E101" s="156"/>
      <c r="F101" s="156"/>
    </row>
    <row r="102" spans="2:6">
      <c r="B102" s="156"/>
      <c r="C102" s="156"/>
      <c r="D102" s="156"/>
      <c r="E102" s="156"/>
      <c r="F102" s="156"/>
    </row>
    <row r="103" spans="2:6">
      <c r="B103" s="156"/>
      <c r="C103" s="156"/>
      <c r="D103" s="156"/>
      <c r="E103" s="156"/>
      <c r="F103" s="156"/>
    </row>
    <row r="104" spans="2:6">
      <c r="B104" s="156"/>
      <c r="C104" s="156"/>
      <c r="D104" s="156"/>
      <c r="E104" s="156"/>
      <c r="F104" s="156"/>
    </row>
    <row r="105" spans="2:6">
      <c r="B105" s="156"/>
      <c r="C105" s="156"/>
      <c r="D105" s="156"/>
      <c r="E105" s="156"/>
      <c r="F105" s="156"/>
    </row>
    <row r="106" spans="2:6">
      <c r="B106" s="156"/>
      <c r="C106" s="156"/>
      <c r="D106" s="156"/>
      <c r="E106" s="156"/>
      <c r="F106" s="156"/>
    </row>
    <row r="107" spans="2:6">
      <c r="B107" s="156"/>
      <c r="C107" s="156"/>
      <c r="D107" s="156"/>
      <c r="E107" s="156"/>
      <c r="F107" s="156"/>
    </row>
    <row r="108" spans="2:6">
      <c r="B108" s="156"/>
      <c r="C108" s="156"/>
      <c r="D108" s="156"/>
      <c r="E108" s="156"/>
      <c r="F108" s="156"/>
    </row>
    <row r="109" spans="2:6">
      <c r="B109" s="156"/>
      <c r="C109" s="156"/>
      <c r="D109" s="156"/>
      <c r="E109" s="156"/>
      <c r="F109" s="156"/>
    </row>
    <row r="110" spans="2:6">
      <c r="B110" s="156"/>
      <c r="C110" s="156"/>
      <c r="D110" s="156"/>
      <c r="E110" s="156"/>
      <c r="F110" s="156"/>
    </row>
    <row r="111" spans="2:6">
      <c r="B111" s="156"/>
      <c r="C111" s="156"/>
      <c r="D111" s="156"/>
      <c r="E111" s="156"/>
      <c r="F111" s="156"/>
    </row>
    <row r="112" spans="2:6">
      <c r="B112" s="156"/>
      <c r="C112" s="156"/>
      <c r="D112" s="156"/>
      <c r="E112" s="156"/>
      <c r="F112" s="156"/>
    </row>
    <row r="113" spans="2:6">
      <c r="B113" s="156"/>
      <c r="C113" s="156"/>
      <c r="D113" s="156"/>
      <c r="E113" s="156"/>
      <c r="F113" s="156"/>
    </row>
    <row r="114" spans="2:6">
      <c r="B114" s="156"/>
      <c r="C114" s="156"/>
      <c r="D114" s="156"/>
      <c r="E114" s="156"/>
      <c r="F114" s="156"/>
    </row>
    <row r="115" spans="2:6">
      <c r="B115" s="156"/>
      <c r="C115" s="156"/>
      <c r="D115" s="156"/>
      <c r="E115" s="156"/>
      <c r="F115" s="156"/>
    </row>
    <row r="116" spans="2:6">
      <c r="B116" s="156"/>
      <c r="C116" s="156"/>
      <c r="D116" s="156"/>
      <c r="E116" s="156"/>
      <c r="F116" s="156"/>
    </row>
    <row r="117" spans="2:6">
      <c r="B117" s="156"/>
      <c r="C117" s="156"/>
      <c r="D117" s="156"/>
      <c r="E117" s="156"/>
      <c r="F117" s="156"/>
    </row>
    <row r="118" spans="2:6">
      <c r="B118" s="156"/>
      <c r="C118" s="156"/>
      <c r="D118" s="156"/>
      <c r="E118" s="156"/>
      <c r="F118" s="156"/>
    </row>
    <row r="119" spans="2:6">
      <c r="B119" s="156"/>
      <c r="C119" s="156"/>
      <c r="D119" s="156"/>
      <c r="E119" s="156"/>
      <c r="F119" s="156"/>
    </row>
    <row r="120" spans="2:6">
      <c r="B120" s="156"/>
      <c r="C120" s="156"/>
      <c r="D120" s="156"/>
      <c r="E120" s="156"/>
      <c r="F120" s="156"/>
    </row>
    <row r="121" spans="2:6">
      <c r="B121" s="156"/>
      <c r="C121" s="156"/>
      <c r="D121" s="156"/>
      <c r="E121" s="156"/>
      <c r="F121" s="156"/>
    </row>
    <row r="122" spans="2:6">
      <c r="B122" s="156"/>
      <c r="C122" s="156"/>
      <c r="D122" s="156"/>
      <c r="E122" s="156"/>
      <c r="F122" s="156"/>
    </row>
    <row r="123" spans="2:6">
      <c r="B123" s="156"/>
      <c r="C123" s="156"/>
      <c r="D123" s="156"/>
      <c r="E123" s="156"/>
      <c r="F123" s="156"/>
    </row>
    <row r="124" spans="2:6">
      <c r="B124" s="156"/>
      <c r="C124" s="156"/>
      <c r="D124" s="156"/>
      <c r="E124" s="156"/>
      <c r="F124" s="156"/>
    </row>
    <row r="125" spans="2:6">
      <c r="B125" s="156"/>
      <c r="C125" s="156"/>
      <c r="D125" s="156"/>
      <c r="E125" s="156"/>
      <c r="F125" s="156"/>
    </row>
    <row r="126" spans="2:6">
      <c r="B126" s="156"/>
      <c r="C126" s="156"/>
      <c r="D126" s="156"/>
      <c r="E126" s="156"/>
      <c r="F126" s="156"/>
    </row>
    <row r="127" spans="2:6">
      <c r="B127" s="156"/>
      <c r="C127" s="156"/>
      <c r="D127" s="156"/>
      <c r="E127" s="156"/>
      <c r="F127" s="156"/>
    </row>
    <row r="128" spans="2:6">
      <c r="B128" s="156"/>
      <c r="C128" s="156"/>
      <c r="D128" s="156"/>
      <c r="E128" s="156"/>
      <c r="F128" s="156"/>
    </row>
    <row r="129" spans="2:6">
      <c r="B129" s="156"/>
      <c r="C129" s="156"/>
      <c r="D129" s="156"/>
      <c r="E129" s="156"/>
      <c r="F129" s="156"/>
    </row>
    <row r="130" spans="2:6">
      <c r="B130" s="156"/>
      <c r="C130" s="156"/>
      <c r="D130" s="156"/>
      <c r="E130" s="156"/>
      <c r="F130" s="156"/>
    </row>
    <row r="131" spans="2:6">
      <c r="B131" s="156"/>
      <c r="C131" s="156"/>
      <c r="D131" s="156"/>
      <c r="E131" s="156"/>
      <c r="F131" s="156"/>
    </row>
    <row r="132" spans="2:6">
      <c r="B132" s="156"/>
      <c r="C132" s="156"/>
      <c r="D132" s="156"/>
      <c r="E132" s="156"/>
      <c r="F132" s="156"/>
    </row>
    <row r="133" spans="2:6">
      <c r="B133" s="156"/>
      <c r="C133" s="156"/>
      <c r="D133" s="156"/>
      <c r="E133" s="156"/>
      <c r="F133" s="156"/>
    </row>
    <row r="134" spans="2:6">
      <c r="B134" s="156"/>
      <c r="C134" s="156"/>
      <c r="D134" s="156"/>
      <c r="E134" s="156"/>
      <c r="F134" s="156"/>
    </row>
    <row r="135" spans="2:6">
      <c r="B135" s="156"/>
      <c r="C135" s="156"/>
      <c r="D135" s="156"/>
      <c r="E135" s="156"/>
      <c r="F135" s="156"/>
    </row>
    <row r="136" spans="2:6">
      <c r="B136" s="156"/>
      <c r="C136" s="156"/>
      <c r="D136" s="156"/>
      <c r="E136" s="156"/>
      <c r="F136" s="156"/>
    </row>
    <row r="137" spans="2:6">
      <c r="B137" s="156"/>
      <c r="C137" s="156"/>
      <c r="D137" s="156"/>
      <c r="E137" s="156"/>
      <c r="F137" s="156"/>
    </row>
    <row r="138" spans="2:6">
      <c r="B138" s="156"/>
      <c r="C138" s="156"/>
      <c r="D138" s="156"/>
      <c r="E138" s="156"/>
      <c r="F138" s="156"/>
    </row>
    <row r="139" spans="2:6">
      <c r="B139" s="156"/>
      <c r="C139" s="156"/>
      <c r="D139" s="156"/>
      <c r="E139" s="156"/>
      <c r="F139" s="156"/>
    </row>
    <row r="140" spans="2:6">
      <c r="B140" s="156"/>
      <c r="C140" s="156"/>
      <c r="D140" s="156"/>
      <c r="E140" s="156"/>
      <c r="F140" s="156"/>
    </row>
    <row r="141" spans="2:6">
      <c r="B141" s="156"/>
      <c r="C141" s="156"/>
      <c r="D141" s="156"/>
      <c r="E141" s="156"/>
      <c r="F141" s="156"/>
    </row>
    <row r="142" spans="2:6">
      <c r="B142" s="156"/>
      <c r="C142" s="156"/>
      <c r="D142" s="156"/>
      <c r="E142" s="156"/>
      <c r="F142" s="156"/>
    </row>
    <row r="143" spans="2:6">
      <c r="B143" s="156"/>
      <c r="C143" s="156"/>
      <c r="D143" s="156"/>
      <c r="E143" s="156"/>
      <c r="F143" s="156"/>
    </row>
    <row r="144" spans="2:6">
      <c r="B144" s="156"/>
      <c r="C144" s="156"/>
      <c r="D144" s="156"/>
      <c r="E144" s="156"/>
      <c r="F144" s="156"/>
    </row>
    <row r="145" spans="2:6">
      <c r="B145" s="156"/>
      <c r="C145" s="156"/>
      <c r="D145" s="156"/>
      <c r="E145" s="156"/>
      <c r="F145" s="156"/>
    </row>
    <row r="146" spans="2:6">
      <c r="B146" s="156"/>
      <c r="C146" s="156"/>
      <c r="D146" s="156"/>
      <c r="E146" s="156"/>
      <c r="F146" s="156"/>
    </row>
    <row r="147" spans="2:6">
      <c r="B147" s="156"/>
      <c r="C147" s="156"/>
      <c r="D147" s="156"/>
      <c r="E147" s="156"/>
      <c r="F147" s="156"/>
    </row>
    <row r="148" spans="2:6">
      <c r="B148" s="156"/>
      <c r="C148" s="156"/>
      <c r="D148" s="156"/>
      <c r="E148" s="156"/>
      <c r="F148" s="156"/>
    </row>
    <row r="149" spans="2:6">
      <c r="B149" s="156"/>
      <c r="C149" s="156"/>
      <c r="D149" s="156"/>
      <c r="E149" s="156"/>
      <c r="F149" s="156"/>
    </row>
    <row r="150" spans="2:6">
      <c r="B150" s="156"/>
      <c r="C150" s="156"/>
      <c r="D150" s="156"/>
      <c r="E150" s="156"/>
      <c r="F150" s="156"/>
    </row>
    <row r="151" spans="2:6">
      <c r="B151" s="156"/>
      <c r="C151" s="156"/>
      <c r="D151" s="156"/>
      <c r="E151" s="156"/>
      <c r="F151" s="156"/>
    </row>
    <row r="152" spans="2:6">
      <c r="B152" s="156"/>
      <c r="C152" s="156"/>
      <c r="D152" s="156"/>
      <c r="E152" s="156"/>
      <c r="F152" s="156"/>
    </row>
    <row r="153" spans="2:6">
      <c r="B153" s="156"/>
      <c r="C153" s="156"/>
      <c r="D153" s="156"/>
      <c r="E153" s="156"/>
      <c r="F153" s="156"/>
    </row>
    <row r="154" spans="2:6">
      <c r="B154" s="156"/>
      <c r="C154" s="156"/>
      <c r="D154" s="156"/>
      <c r="E154" s="156"/>
      <c r="F154" s="156"/>
    </row>
    <row r="155" spans="2:6">
      <c r="B155" s="156"/>
      <c r="C155" s="156"/>
      <c r="D155" s="156"/>
      <c r="E155" s="156"/>
      <c r="F155" s="156"/>
    </row>
    <row r="156" spans="2:6">
      <c r="B156" s="156"/>
      <c r="C156" s="156"/>
      <c r="D156" s="156"/>
      <c r="E156" s="156"/>
      <c r="F156" s="156"/>
    </row>
    <row r="157" spans="2:6">
      <c r="B157" s="156"/>
      <c r="C157" s="156"/>
      <c r="D157" s="156"/>
      <c r="E157" s="156"/>
      <c r="F157" s="156"/>
    </row>
    <row r="158" spans="2:6">
      <c r="B158" s="156"/>
      <c r="C158" s="156"/>
      <c r="D158" s="156"/>
      <c r="E158" s="156"/>
      <c r="F158" s="156"/>
    </row>
    <row r="159" spans="2:6">
      <c r="B159" s="156"/>
      <c r="C159" s="156"/>
      <c r="D159" s="156"/>
      <c r="E159" s="156"/>
      <c r="F159" s="156"/>
    </row>
    <row r="160" spans="2:6">
      <c r="B160" s="156"/>
      <c r="C160" s="156"/>
      <c r="D160" s="156"/>
      <c r="E160" s="156"/>
      <c r="F160" s="156"/>
    </row>
    <row r="161" spans="2:6">
      <c r="B161" s="156"/>
      <c r="C161" s="156"/>
      <c r="D161" s="156"/>
      <c r="E161" s="156"/>
      <c r="F161" s="156"/>
    </row>
    <row r="162" spans="2:6">
      <c r="B162" s="156"/>
      <c r="C162" s="156"/>
      <c r="D162" s="156"/>
      <c r="E162" s="156"/>
      <c r="F162" s="156"/>
    </row>
    <row r="163" spans="2:6">
      <c r="B163" s="156"/>
      <c r="C163" s="156"/>
      <c r="D163" s="156"/>
      <c r="E163" s="156"/>
      <c r="F163" s="156"/>
    </row>
    <row r="164" spans="2:6">
      <c r="B164" s="156"/>
      <c r="C164" s="156"/>
      <c r="D164" s="156"/>
      <c r="E164" s="156"/>
      <c r="F164" s="156"/>
    </row>
    <row r="165" spans="2:6">
      <c r="B165" s="156"/>
      <c r="C165" s="156"/>
      <c r="D165" s="156"/>
      <c r="E165" s="156"/>
      <c r="F165" s="156"/>
    </row>
    <row r="166" spans="2:6">
      <c r="B166" s="156"/>
      <c r="C166" s="156"/>
      <c r="D166" s="156"/>
      <c r="E166" s="156"/>
      <c r="F166" s="156"/>
    </row>
    <row r="167" spans="2:6">
      <c r="B167" s="156"/>
      <c r="C167" s="156"/>
      <c r="D167" s="156"/>
      <c r="E167" s="156"/>
      <c r="F167" s="156"/>
    </row>
    <row r="168" spans="2:6">
      <c r="B168" s="156"/>
      <c r="C168" s="156"/>
      <c r="D168" s="156"/>
      <c r="E168" s="156"/>
      <c r="F168" s="156"/>
    </row>
    <row r="169" spans="2:6">
      <c r="B169" s="156"/>
      <c r="C169" s="156"/>
      <c r="D169" s="156"/>
      <c r="E169" s="156"/>
      <c r="F169" s="156"/>
    </row>
    <row r="170" spans="2:6">
      <c r="B170" s="156"/>
      <c r="C170" s="156"/>
      <c r="D170" s="156"/>
      <c r="E170" s="156"/>
      <c r="F170" s="156"/>
    </row>
    <row r="171" spans="2:6">
      <c r="B171" s="156"/>
      <c r="C171" s="156"/>
      <c r="D171" s="156"/>
      <c r="E171" s="156"/>
      <c r="F171" s="156"/>
    </row>
    <row r="172" spans="2:6">
      <c r="B172" s="156"/>
      <c r="C172" s="156"/>
      <c r="D172" s="156"/>
      <c r="E172" s="156"/>
      <c r="F172" s="156"/>
    </row>
    <row r="173" spans="2:6">
      <c r="B173" s="156"/>
      <c r="C173" s="156"/>
      <c r="D173" s="156"/>
      <c r="E173" s="156"/>
      <c r="F173" s="156"/>
    </row>
    <row r="174" spans="2:6">
      <c r="B174" s="156"/>
      <c r="C174" s="156"/>
      <c r="D174" s="156"/>
      <c r="E174" s="156"/>
      <c r="F174" s="156"/>
    </row>
    <row r="175" spans="2:6">
      <c r="B175" s="156"/>
      <c r="C175" s="156"/>
      <c r="D175" s="156"/>
      <c r="E175" s="156"/>
      <c r="F175" s="156"/>
    </row>
    <row r="176" spans="2:6">
      <c r="B176" s="156"/>
      <c r="C176" s="156"/>
      <c r="D176" s="156"/>
      <c r="E176" s="156"/>
      <c r="F176" s="156"/>
    </row>
    <row r="177" spans="2:6">
      <c r="B177" s="156"/>
      <c r="C177" s="156"/>
      <c r="D177" s="156"/>
      <c r="E177" s="156"/>
      <c r="F177" s="156"/>
    </row>
    <row r="178" spans="2:6">
      <c r="B178" s="156"/>
      <c r="C178" s="156"/>
      <c r="D178" s="156"/>
      <c r="E178" s="156"/>
      <c r="F178" s="156"/>
    </row>
    <row r="179" spans="2:6">
      <c r="B179" s="156"/>
      <c r="C179" s="156"/>
      <c r="D179" s="156"/>
      <c r="E179" s="156"/>
      <c r="F179" s="156"/>
    </row>
    <row r="180" spans="2:6">
      <c r="B180" s="156"/>
      <c r="C180" s="156"/>
      <c r="D180" s="156"/>
      <c r="E180" s="156"/>
      <c r="F180" s="156"/>
    </row>
    <row r="181" spans="2:6">
      <c r="B181" s="156"/>
      <c r="C181" s="156"/>
      <c r="D181" s="156"/>
      <c r="E181" s="156"/>
      <c r="F181" s="156"/>
    </row>
    <row r="182" spans="2:6">
      <c r="B182" s="156"/>
      <c r="C182" s="156"/>
      <c r="D182" s="156"/>
      <c r="E182" s="156"/>
      <c r="F182" s="156"/>
    </row>
    <row r="183" spans="2:6">
      <c r="B183" s="156"/>
      <c r="C183" s="156"/>
      <c r="D183" s="156"/>
      <c r="E183" s="156"/>
      <c r="F183" s="156"/>
    </row>
    <row r="184" spans="2:6">
      <c r="B184" s="156"/>
      <c r="C184" s="156"/>
      <c r="D184" s="156"/>
      <c r="E184" s="156"/>
      <c r="F184" s="156"/>
    </row>
    <row r="185" spans="2:6">
      <c r="B185" s="156"/>
      <c r="C185" s="156"/>
      <c r="D185" s="156"/>
      <c r="E185" s="156"/>
      <c r="F185" s="156"/>
    </row>
    <row r="186" spans="2:6">
      <c r="B186" s="156"/>
      <c r="C186" s="156"/>
      <c r="D186" s="156"/>
      <c r="E186" s="156"/>
      <c r="F186" s="156"/>
    </row>
    <row r="187" spans="2:6">
      <c r="B187" s="156"/>
      <c r="C187" s="156"/>
      <c r="D187" s="156"/>
      <c r="E187" s="156"/>
      <c r="F187" s="156"/>
    </row>
    <row r="188" spans="2:6">
      <c r="B188" s="156"/>
      <c r="C188" s="156"/>
      <c r="D188" s="156"/>
      <c r="E188" s="156"/>
      <c r="F188" s="156"/>
    </row>
    <row r="189" spans="2:6">
      <c r="B189" s="156"/>
      <c r="C189" s="156"/>
      <c r="D189" s="156"/>
      <c r="E189" s="156"/>
      <c r="F189" s="156"/>
    </row>
    <row r="190" spans="2:6">
      <c r="B190" s="156"/>
      <c r="C190" s="156"/>
      <c r="D190" s="156"/>
      <c r="E190" s="156"/>
      <c r="F190" s="156"/>
    </row>
    <row r="191" spans="2:6">
      <c r="B191" s="156"/>
      <c r="C191" s="156"/>
      <c r="D191" s="156"/>
      <c r="E191" s="156"/>
      <c r="F191" s="156"/>
    </row>
    <row r="192" spans="2:6">
      <c r="B192" s="156"/>
      <c r="C192" s="156"/>
      <c r="D192" s="156"/>
      <c r="E192" s="156"/>
      <c r="F192" s="156"/>
    </row>
    <row r="193" spans="2:6">
      <c r="B193" s="156"/>
      <c r="C193" s="156"/>
      <c r="D193" s="156"/>
      <c r="E193" s="156"/>
      <c r="F193" s="156"/>
    </row>
    <row r="194" spans="2:6">
      <c r="B194" s="156"/>
      <c r="C194" s="156"/>
      <c r="D194" s="156"/>
      <c r="E194" s="156"/>
      <c r="F194" s="156"/>
    </row>
  </sheetData>
  <mergeCells count="10">
    <mergeCell ref="B68:F68"/>
    <mergeCell ref="B77:C77"/>
    <mergeCell ref="B83:C83"/>
    <mergeCell ref="B84:C84"/>
    <mergeCell ref="B2:F2"/>
    <mergeCell ref="F4:F5"/>
    <mergeCell ref="B6:F6"/>
    <mergeCell ref="B47:C47"/>
    <mergeCell ref="B48:F48"/>
    <mergeCell ref="B67:C67"/>
  </mergeCells>
  <hyperlinks>
    <hyperlink ref="H1" location="Índice!A1" display="Voltar ao Índice" xr:uid="{8D0EE574-F87A-477C-A21E-9035478BD42D}"/>
  </hyperlinks>
  <pageMargins left="0.7" right="0.7" top="0.75" bottom="0.75" header="0.3" footer="0.3"/>
  <pageSetup paperSize="9" scale="59" orientation="landscape" r:id="rId1"/>
  <headerFooter>
    <oddHeader>&amp;CPT
Anexo VII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8A947-B177-4393-804C-2400E86C175D}">
  <sheetPr>
    <pageSetUpPr fitToPage="1"/>
  </sheetPr>
  <dimension ref="B1:V21"/>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4.5703125" style="5" customWidth="1"/>
    <col min="3" max="3" width="21" style="5" customWidth="1"/>
    <col min="4" max="20" width="14.5703125" style="5" customWidth="1"/>
    <col min="21" max="21" width="5.5703125" style="5" customWidth="1"/>
    <col min="22" max="22" width="11.85546875" style="5" customWidth="1"/>
    <col min="23" max="16384" width="9.140625" style="5"/>
  </cols>
  <sheetData>
    <row r="1" spans="2:22" ht="24">
      <c r="C1" s="3" t="s">
        <v>784</v>
      </c>
      <c r="D1" s="8"/>
      <c r="E1" s="8"/>
      <c r="F1" s="8"/>
      <c r="G1" s="8"/>
      <c r="H1" s="8"/>
      <c r="I1" s="8"/>
      <c r="J1" s="8"/>
      <c r="K1" s="8"/>
      <c r="V1" s="72" t="s">
        <v>903</v>
      </c>
    </row>
    <row r="2" spans="2:22">
      <c r="C2" s="102" t="s">
        <v>1033</v>
      </c>
    </row>
    <row r="3" spans="2:22" s="201" customFormat="1"/>
    <row r="4" spans="2:22" s="93" customFormat="1" ht="20.100000000000001" customHeight="1">
      <c r="D4" s="296" t="s">
        <v>4</v>
      </c>
      <c r="E4" s="296" t="s">
        <v>5</v>
      </c>
      <c r="F4" s="296" t="s">
        <v>6</v>
      </c>
      <c r="G4" s="296" t="s">
        <v>41</v>
      </c>
      <c r="H4" s="296" t="s">
        <v>42</v>
      </c>
      <c r="I4" s="296" t="s">
        <v>97</v>
      </c>
      <c r="J4" s="296" t="s">
        <v>98</v>
      </c>
      <c r="K4" s="296" t="s">
        <v>99</v>
      </c>
      <c r="L4" s="296" t="s">
        <v>227</v>
      </c>
      <c r="M4" s="296" t="s">
        <v>228</v>
      </c>
      <c r="N4" s="296" t="s">
        <v>229</v>
      </c>
      <c r="O4" s="296" t="s">
        <v>230</v>
      </c>
      <c r="P4" s="296" t="s">
        <v>231</v>
      </c>
      <c r="Q4" s="296" t="s">
        <v>456</v>
      </c>
      <c r="R4" s="296" t="s">
        <v>457</v>
      </c>
      <c r="S4" s="296" t="s">
        <v>619</v>
      </c>
      <c r="T4" s="296" t="s">
        <v>620</v>
      </c>
      <c r="U4" s="296"/>
    </row>
    <row r="5" spans="2:22" s="342" customFormat="1" ht="24.95" customHeight="1">
      <c r="B5" s="733"/>
      <c r="C5" s="733"/>
      <c r="D5" s="1081" t="s">
        <v>806</v>
      </c>
      <c r="E5" s="1075"/>
      <c r="F5" s="1075"/>
      <c r="G5" s="1075"/>
      <c r="H5" s="1075"/>
      <c r="I5" s="1075" t="s">
        <v>807</v>
      </c>
      <c r="J5" s="1075"/>
      <c r="K5" s="1075"/>
      <c r="L5" s="1075"/>
      <c r="M5" s="1082" t="s">
        <v>828</v>
      </c>
      <c r="N5" s="1082"/>
      <c r="O5" s="1082"/>
      <c r="P5" s="1082"/>
      <c r="Q5" s="1075" t="s">
        <v>809</v>
      </c>
      <c r="R5" s="1075"/>
      <c r="S5" s="1075"/>
      <c r="T5" s="1083"/>
      <c r="U5" s="732"/>
    </row>
    <row r="6" spans="2:22" s="342" customFormat="1" ht="24.95" customHeight="1" thickBot="1">
      <c r="B6" s="347"/>
      <c r="C6" s="347"/>
      <c r="D6" s="765" t="s">
        <v>810</v>
      </c>
      <c r="E6" s="766" t="s">
        <v>811</v>
      </c>
      <c r="F6" s="766" t="s">
        <v>812</v>
      </c>
      <c r="G6" s="766" t="s">
        <v>813</v>
      </c>
      <c r="H6" s="766" t="s">
        <v>829</v>
      </c>
      <c r="I6" s="766" t="s">
        <v>815</v>
      </c>
      <c r="J6" s="766" t="s">
        <v>816</v>
      </c>
      <c r="K6" s="766" t="s">
        <v>817</v>
      </c>
      <c r="L6" s="767" t="s">
        <v>818</v>
      </c>
      <c r="M6" s="766" t="s">
        <v>815</v>
      </c>
      <c r="N6" s="766" t="s">
        <v>816</v>
      </c>
      <c r="O6" s="766" t="s">
        <v>817</v>
      </c>
      <c r="P6" s="767" t="s">
        <v>818</v>
      </c>
      <c r="Q6" s="766" t="s">
        <v>815</v>
      </c>
      <c r="R6" s="766" t="s">
        <v>816</v>
      </c>
      <c r="S6" s="766" t="s">
        <v>817</v>
      </c>
      <c r="T6" s="768" t="s">
        <v>818</v>
      </c>
      <c r="U6" s="450"/>
    </row>
    <row r="7" spans="2:22" s="181" customFormat="1" ht="20.100000000000001" customHeight="1">
      <c r="B7" s="443">
        <v>1</v>
      </c>
      <c r="C7" s="444" t="s">
        <v>795</v>
      </c>
      <c r="D7" s="446"/>
      <c r="E7" s="446"/>
      <c r="F7" s="446"/>
      <c r="G7" s="446"/>
      <c r="H7" s="446">
        <v>100.5</v>
      </c>
      <c r="I7" s="446"/>
      <c r="J7" s="446">
        <v>100.5</v>
      </c>
      <c r="K7" s="446"/>
      <c r="L7" s="446"/>
      <c r="M7" s="446"/>
      <c r="N7" s="446">
        <v>1256.25</v>
      </c>
      <c r="O7" s="446"/>
      <c r="P7" s="446"/>
      <c r="Q7" s="446"/>
      <c r="R7" s="446">
        <v>100.5</v>
      </c>
      <c r="S7" s="446"/>
      <c r="T7" s="446"/>
      <c r="U7" s="449"/>
    </row>
    <row r="8" spans="2:22" s="181" customFormat="1" ht="20.100000000000001" customHeight="1">
      <c r="B8" s="116">
        <v>2</v>
      </c>
      <c r="C8" s="365" t="s">
        <v>830</v>
      </c>
      <c r="D8" s="446"/>
      <c r="E8" s="446"/>
      <c r="F8" s="446"/>
      <c r="G8" s="446"/>
      <c r="H8" s="858">
        <v>100.5</v>
      </c>
      <c r="I8" s="446"/>
      <c r="J8" s="858">
        <v>100.5</v>
      </c>
      <c r="K8" s="446"/>
      <c r="L8" s="446"/>
      <c r="M8" s="446"/>
      <c r="N8" s="446">
        <v>1256.25</v>
      </c>
      <c r="O8" s="446"/>
      <c r="P8" s="446"/>
      <c r="Q8" s="446"/>
      <c r="R8" s="858">
        <v>100.5</v>
      </c>
      <c r="S8" s="446"/>
      <c r="T8" s="446"/>
      <c r="U8" s="449"/>
    </row>
    <row r="9" spans="2:22" s="181" customFormat="1" ht="20.100000000000001" customHeight="1">
      <c r="B9" s="116">
        <v>3</v>
      </c>
      <c r="C9" s="231" t="s">
        <v>821</v>
      </c>
      <c r="D9" s="446"/>
      <c r="E9" s="446"/>
      <c r="F9" s="446"/>
      <c r="G9" s="446"/>
      <c r="H9" s="858">
        <v>100.5</v>
      </c>
      <c r="I9" s="446"/>
      <c r="J9" s="858">
        <v>100.5</v>
      </c>
      <c r="K9" s="446"/>
      <c r="L9" s="446"/>
      <c r="M9" s="446"/>
      <c r="N9" s="446">
        <v>1256.25</v>
      </c>
      <c r="O9" s="446"/>
      <c r="P9" s="446"/>
      <c r="Q9" s="446"/>
      <c r="R9" s="858">
        <v>100.5</v>
      </c>
      <c r="S9" s="446"/>
      <c r="T9" s="446"/>
      <c r="U9" s="449"/>
    </row>
    <row r="10" spans="2:22" s="181" customFormat="1" ht="20.100000000000001" customHeight="1">
      <c r="B10" s="116">
        <v>4</v>
      </c>
      <c r="C10" s="231" t="s">
        <v>827</v>
      </c>
      <c r="D10" s="446"/>
      <c r="E10" s="446"/>
      <c r="F10" s="446"/>
      <c r="G10" s="446"/>
      <c r="H10" s="858">
        <v>100.5</v>
      </c>
      <c r="I10" s="446"/>
      <c r="J10" s="858">
        <v>100.5</v>
      </c>
      <c r="K10" s="446"/>
      <c r="L10" s="446"/>
      <c r="M10" s="446"/>
      <c r="N10" s="446">
        <v>1256.25</v>
      </c>
      <c r="O10" s="446"/>
      <c r="P10" s="446"/>
      <c r="Q10" s="446"/>
      <c r="R10" s="858">
        <v>100.5</v>
      </c>
      <c r="S10" s="446"/>
      <c r="T10" s="446"/>
      <c r="U10" s="449"/>
    </row>
    <row r="11" spans="2:22" s="181" customFormat="1" ht="20.100000000000001" customHeight="1">
      <c r="B11" s="116">
        <v>5</v>
      </c>
      <c r="C11" s="231" t="s">
        <v>823</v>
      </c>
      <c r="D11" s="446"/>
      <c r="E11" s="446"/>
      <c r="F11" s="446"/>
      <c r="G11" s="446"/>
      <c r="H11" s="446"/>
      <c r="I11" s="446"/>
      <c r="J11" s="446"/>
      <c r="K11" s="446"/>
      <c r="L11" s="446"/>
      <c r="M11" s="446"/>
      <c r="N11" s="446"/>
      <c r="O11" s="446"/>
      <c r="P11" s="446"/>
      <c r="Q11" s="446"/>
      <c r="R11" s="446"/>
      <c r="S11" s="446"/>
      <c r="T11" s="446"/>
      <c r="U11" s="449"/>
    </row>
    <row r="12" spans="2:22" s="181" customFormat="1" ht="20.100000000000001" customHeight="1">
      <c r="B12" s="116">
        <v>6</v>
      </c>
      <c r="C12" s="231" t="s">
        <v>824</v>
      </c>
      <c r="D12" s="446"/>
      <c r="E12" s="446"/>
      <c r="F12" s="446"/>
      <c r="G12" s="446"/>
      <c r="H12" s="446"/>
      <c r="I12" s="446"/>
      <c r="J12" s="446"/>
      <c r="K12" s="446"/>
      <c r="L12" s="446"/>
      <c r="M12" s="446"/>
      <c r="N12" s="446"/>
      <c r="O12" s="446"/>
      <c r="P12" s="446"/>
      <c r="Q12" s="446"/>
      <c r="R12" s="446"/>
      <c r="S12" s="446"/>
      <c r="T12" s="446"/>
      <c r="U12" s="449"/>
    </row>
    <row r="13" spans="2:22" s="181" customFormat="1" ht="20.100000000000001" customHeight="1">
      <c r="B13" s="116">
        <v>7</v>
      </c>
      <c r="C13" s="365" t="s">
        <v>823</v>
      </c>
      <c r="D13" s="446"/>
      <c r="E13" s="446"/>
      <c r="F13" s="446"/>
      <c r="G13" s="446"/>
      <c r="H13" s="446"/>
      <c r="I13" s="446"/>
      <c r="J13" s="446"/>
      <c r="K13" s="446"/>
      <c r="L13" s="446"/>
      <c r="M13" s="446"/>
      <c r="N13" s="446"/>
      <c r="O13" s="446"/>
      <c r="P13" s="446"/>
      <c r="Q13" s="446"/>
      <c r="R13" s="446"/>
      <c r="S13" s="446"/>
      <c r="T13" s="446"/>
      <c r="U13" s="449"/>
    </row>
    <row r="14" spans="2:22" s="181" customFormat="1" ht="20.100000000000001" customHeight="1">
      <c r="B14" s="116">
        <v>8</v>
      </c>
      <c r="C14" s="231" t="s">
        <v>825</v>
      </c>
      <c r="D14" s="446"/>
      <c r="E14" s="446"/>
      <c r="F14" s="446"/>
      <c r="G14" s="446"/>
      <c r="H14" s="446"/>
      <c r="I14" s="446"/>
      <c r="J14" s="446"/>
      <c r="K14" s="446"/>
      <c r="L14" s="446"/>
      <c r="M14" s="446"/>
      <c r="N14" s="446"/>
      <c r="O14" s="446"/>
      <c r="P14" s="446"/>
      <c r="Q14" s="446"/>
      <c r="R14" s="446"/>
      <c r="S14" s="446"/>
      <c r="T14" s="446"/>
      <c r="U14" s="449"/>
    </row>
    <row r="15" spans="2:22" s="181" customFormat="1" ht="20.100000000000001" customHeight="1">
      <c r="B15" s="116">
        <v>9</v>
      </c>
      <c r="C15" s="231" t="s">
        <v>831</v>
      </c>
      <c r="D15" s="446"/>
      <c r="E15" s="446"/>
      <c r="F15" s="446"/>
      <c r="G15" s="446"/>
      <c r="H15" s="446"/>
      <c r="I15" s="446"/>
      <c r="J15" s="446"/>
      <c r="K15" s="446"/>
      <c r="L15" s="446"/>
      <c r="M15" s="446"/>
      <c r="N15" s="446"/>
      <c r="O15" s="446"/>
      <c r="P15" s="446"/>
      <c r="Q15" s="446"/>
      <c r="R15" s="446"/>
      <c r="S15" s="446"/>
      <c r="T15" s="446"/>
      <c r="U15" s="449"/>
    </row>
    <row r="16" spans="2:22" s="181" customFormat="1" ht="20.100000000000001" customHeight="1">
      <c r="B16" s="116">
        <v>10</v>
      </c>
      <c r="C16" s="231" t="s">
        <v>821</v>
      </c>
      <c r="D16" s="446"/>
      <c r="E16" s="446"/>
      <c r="F16" s="446"/>
      <c r="G16" s="446"/>
      <c r="H16" s="446"/>
      <c r="I16" s="446"/>
      <c r="J16" s="446"/>
      <c r="K16" s="446"/>
      <c r="L16" s="446"/>
      <c r="M16" s="446"/>
      <c r="N16" s="446"/>
      <c r="O16" s="446"/>
      <c r="P16" s="446"/>
      <c r="Q16" s="446"/>
      <c r="R16" s="446"/>
      <c r="S16" s="446"/>
      <c r="T16" s="446"/>
      <c r="U16" s="449"/>
    </row>
    <row r="17" spans="2:21" s="181" customFormat="1" ht="20.100000000000001" customHeight="1">
      <c r="B17" s="116">
        <v>11</v>
      </c>
      <c r="C17" s="231" t="s">
        <v>827</v>
      </c>
      <c r="D17" s="446"/>
      <c r="E17" s="446"/>
      <c r="F17" s="446"/>
      <c r="G17" s="446"/>
      <c r="H17" s="446"/>
      <c r="I17" s="446"/>
      <c r="J17" s="446"/>
      <c r="K17" s="446"/>
      <c r="L17" s="446"/>
      <c r="M17" s="446"/>
      <c r="N17" s="446"/>
      <c r="O17" s="446"/>
      <c r="P17" s="446"/>
      <c r="Q17" s="446"/>
      <c r="R17" s="446"/>
      <c r="S17" s="446"/>
      <c r="T17" s="446"/>
      <c r="U17" s="449"/>
    </row>
    <row r="18" spans="2:21" s="181" customFormat="1" ht="20.100000000000001" customHeight="1">
      <c r="B18" s="116">
        <v>12</v>
      </c>
      <c r="C18" s="231" t="s">
        <v>824</v>
      </c>
      <c r="D18" s="446"/>
      <c r="E18" s="446"/>
      <c r="F18" s="446"/>
      <c r="G18" s="446"/>
      <c r="H18" s="446"/>
      <c r="I18" s="446"/>
      <c r="J18" s="446"/>
      <c r="K18" s="446"/>
      <c r="L18" s="446"/>
      <c r="M18" s="446"/>
      <c r="N18" s="446"/>
      <c r="O18" s="446"/>
      <c r="P18" s="446"/>
      <c r="Q18" s="446"/>
      <c r="R18" s="446"/>
      <c r="S18" s="446"/>
      <c r="T18" s="446"/>
      <c r="U18" s="449"/>
    </row>
    <row r="19" spans="2:21" s="181" customFormat="1" ht="20.100000000000001" customHeight="1" thickBot="1">
      <c r="B19" s="437">
        <v>13</v>
      </c>
      <c r="C19" s="361" t="s">
        <v>825</v>
      </c>
      <c r="D19" s="451"/>
      <c r="E19" s="451"/>
      <c r="F19" s="451"/>
      <c r="G19" s="451"/>
      <c r="H19" s="451"/>
      <c r="I19" s="451"/>
      <c r="J19" s="451"/>
      <c r="K19" s="451"/>
      <c r="L19" s="451"/>
      <c r="M19" s="451"/>
      <c r="N19" s="451"/>
      <c r="O19" s="451"/>
      <c r="P19" s="451"/>
      <c r="Q19" s="451"/>
      <c r="R19" s="451"/>
      <c r="S19" s="451"/>
      <c r="T19" s="451"/>
      <c r="U19" s="449"/>
    </row>
    <row r="20" spans="2:21" s="6" customFormat="1" ht="12.75">
      <c r="U20" s="92"/>
    </row>
    <row r="21" spans="2:21" s="6" customFormat="1" ht="12.75">
      <c r="U21" s="92"/>
    </row>
  </sheetData>
  <mergeCells count="4">
    <mergeCell ref="D5:H5"/>
    <mergeCell ref="I5:L5"/>
    <mergeCell ref="M5:P5"/>
    <mergeCell ref="Q5:T5"/>
  </mergeCells>
  <hyperlinks>
    <hyperlink ref="V1" location="Índice!A1" display="Voltar ao Índice" xr:uid="{374E8213-FC40-4846-900F-5BDE2C75D6DE}"/>
  </hyperlinks>
  <pageMargins left="0.70866141732283472" right="0.70866141732283472" top="0.74803149606299213" bottom="0.74803149606299213" header="0.31496062992125984" footer="0.31496062992125984"/>
  <pageSetup paperSize="9" scale="53" orientation="landscape" cellComments="asDisplayed" r:id="rId1"/>
  <headerFooter>
    <oddHeader>&amp;CPT
Anexo XXVII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351F6-91B0-4721-B4A7-68986FB57AB0}">
  <sheetPr>
    <pageSetUpPr fitToPage="1"/>
  </sheetPr>
  <dimension ref="B1:I20"/>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5.7109375" style="5" customWidth="1"/>
    <col min="3" max="3" width="45.5703125" style="5" customWidth="1"/>
    <col min="4" max="4" width="32.140625" style="5" customWidth="1"/>
    <col min="5" max="5" width="35.42578125" style="5" customWidth="1"/>
    <col min="6" max="6" width="49.28515625" style="5" customWidth="1"/>
    <col min="7" max="7" width="9.140625" style="5" customWidth="1"/>
    <col min="8" max="8" width="7.28515625" style="5" customWidth="1"/>
    <col min="9" max="9" width="14.7109375" style="5" customWidth="1"/>
    <col min="10" max="16384" width="9.140625" style="5"/>
  </cols>
  <sheetData>
    <row r="1" spans="2:9" ht="18.75">
      <c r="B1" s="1"/>
      <c r="C1" s="3" t="s">
        <v>785</v>
      </c>
      <c r="D1" s="39"/>
      <c r="E1" s="39"/>
      <c r="F1" s="39"/>
      <c r="G1" s="39"/>
      <c r="H1" s="39"/>
    </row>
    <row r="2" spans="2:9" ht="15">
      <c r="C2" s="102" t="s">
        <v>1033</v>
      </c>
      <c r="D2" s="40"/>
      <c r="E2" s="40"/>
      <c r="F2" s="40"/>
      <c r="G2" s="40"/>
      <c r="H2" s="40"/>
    </row>
    <row r="3" spans="2:9">
      <c r="I3" s="72" t="s">
        <v>903</v>
      </c>
    </row>
    <row r="4" spans="2:9" s="93" customFormat="1" ht="20.100000000000001" customHeight="1" thickBot="1">
      <c r="B4" s="1049" t="s">
        <v>21</v>
      </c>
      <c r="C4" s="1050"/>
      <c r="D4" s="296" t="s">
        <v>4</v>
      </c>
      <c r="E4" s="296" t="s">
        <v>5</v>
      </c>
      <c r="F4" s="296" t="s">
        <v>6</v>
      </c>
      <c r="G4" s="452"/>
      <c r="H4" s="452"/>
    </row>
    <row r="5" spans="2:9" s="93" customFormat="1" ht="20.100000000000001" customHeight="1">
      <c r="B5" s="347"/>
      <c r="C5" s="347"/>
      <c r="D5" s="1084" t="s">
        <v>832</v>
      </c>
      <c r="E5" s="1084"/>
      <c r="F5" s="1084"/>
      <c r="G5" s="452"/>
      <c r="H5" s="452"/>
    </row>
    <row r="6" spans="2:9" s="93" customFormat="1" ht="20.100000000000001" customHeight="1">
      <c r="B6" s="347"/>
      <c r="C6" s="347"/>
      <c r="D6" s="1085" t="s">
        <v>833</v>
      </c>
      <c r="E6" s="1085"/>
      <c r="F6" s="1040" t="s">
        <v>834</v>
      </c>
      <c r="G6" s="209"/>
      <c r="H6" s="209"/>
    </row>
    <row r="7" spans="2:9" s="93" customFormat="1" ht="20.100000000000001" customHeight="1">
      <c r="B7" s="347"/>
      <c r="C7" s="347"/>
      <c r="D7" s="428"/>
      <c r="E7" s="428" t="s">
        <v>835</v>
      </c>
      <c r="F7" s="1045"/>
      <c r="G7" s="209"/>
      <c r="H7" s="209"/>
    </row>
    <row r="8" spans="2:9" s="93" customFormat="1" ht="20.100000000000001" customHeight="1">
      <c r="B8" s="431">
        <v>1</v>
      </c>
      <c r="C8" s="432" t="s">
        <v>795</v>
      </c>
      <c r="D8" s="454"/>
      <c r="E8" s="454"/>
      <c r="F8" s="455"/>
      <c r="G8" s="347"/>
      <c r="H8" s="731"/>
    </row>
    <row r="9" spans="2:9" s="93" customFormat="1" ht="20.100000000000001" customHeight="1">
      <c r="B9" s="116">
        <v>2</v>
      </c>
      <c r="C9" s="433" t="s">
        <v>796</v>
      </c>
      <c r="D9" s="456"/>
      <c r="E9" s="456"/>
      <c r="F9" s="456"/>
      <c r="G9" s="296"/>
      <c r="H9" s="730"/>
    </row>
    <row r="10" spans="2:9" s="93" customFormat="1" ht="20.100000000000001" customHeight="1">
      <c r="B10" s="116">
        <v>3</v>
      </c>
      <c r="C10" s="436" t="s">
        <v>797</v>
      </c>
      <c r="D10" s="429"/>
      <c r="E10" s="429"/>
      <c r="F10" s="429"/>
      <c r="H10" s="726"/>
    </row>
    <row r="11" spans="2:9" s="93" customFormat="1" ht="20.100000000000001" customHeight="1">
      <c r="B11" s="116">
        <v>4</v>
      </c>
      <c r="C11" s="436" t="s">
        <v>798</v>
      </c>
      <c r="D11" s="429"/>
      <c r="E11" s="429"/>
      <c r="F11" s="429"/>
      <c r="H11" s="726"/>
    </row>
    <row r="12" spans="2:9" s="93" customFormat="1" ht="20.100000000000001" customHeight="1">
      <c r="B12" s="116">
        <v>5</v>
      </c>
      <c r="C12" s="436" t="s">
        <v>799</v>
      </c>
      <c r="D12" s="429"/>
      <c r="E12" s="429"/>
      <c r="F12" s="429"/>
      <c r="H12" s="726"/>
    </row>
    <row r="13" spans="2:9" s="93" customFormat="1" ht="20.100000000000001" customHeight="1">
      <c r="B13" s="116">
        <v>6</v>
      </c>
      <c r="C13" s="436" t="s">
        <v>800</v>
      </c>
      <c r="D13" s="429"/>
      <c r="E13" s="429"/>
      <c r="F13" s="429"/>
      <c r="H13" s="726"/>
    </row>
    <row r="14" spans="2:9" s="93" customFormat="1" ht="20.100000000000001" customHeight="1">
      <c r="B14" s="116">
        <v>7</v>
      </c>
      <c r="C14" s="433" t="s">
        <v>801</v>
      </c>
      <c r="D14" s="456"/>
      <c r="E14" s="456"/>
      <c r="F14" s="456"/>
      <c r="G14" s="296"/>
      <c r="H14" s="730"/>
    </row>
    <row r="15" spans="2:9" s="93" customFormat="1" ht="20.100000000000001" customHeight="1">
      <c r="B15" s="116">
        <v>8</v>
      </c>
      <c r="C15" s="436" t="s">
        <v>802</v>
      </c>
      <c r="D15" s="429"/>
      <c r="E15" s="429"/>
      <c r="F15" s="429"/>
      <c r="H15" s="726"/>
    </row>
    <row r="16" spans="2:9" s="93" customFormat="1" ht="20.100000000000001" customHeight="1">
      <c r="B16" s="116">
        <v>9</v>
      </c>
      <c r="C16" s="436" t="s">
        <v>803</v>
      </c>
      <c r="D16" s="429"/>
      <c r="E16" s="429"/>
      <c r="F16" s="429"/>
      <c r="H16" s="726"/>
    </row>
    <row r="17" spans="2:8" s="93" customFormat="1" ht="20.100000000000001" customHeight="1">
      <c r="B17" s="116">
        <v>10</v>
      </c>
      <c r="C17" s="436" t="s">
        <v>804</v>
      </c>
      <c r="D17" s="429"/>
      <c r="E17" s="429"/>
      <c r="F17" s="429"/>
      <c r="H17" s="726"/>
    </row>
    <row r="18" spans="2:8" s="93" customFormat="1" ht="20.100000000000001" customHeight="1">
      <c r="B18" s="116">
        <v>11</v>
      </c>
      <c r="C18" s="436" t="s">
        <v>805</v>
      </c>
      <c r="D18" s="429"/>
      <c r="E18" s="429"/>
      <c r="F18" s="429"/>
      <c r="H18" s="726"/>
    </row>
    <row r="19" spans="2:8" s="93" customFormat="1" ht="20.100000000000001" customHeight="1" thickBot="1">
      <c r="B19" s="437">
        <v>12</v>
      </c>
      <c r="C19" s="438" t="s">
        <v>800</v>
      </c>
      <c r="D19" s="430"/>
      <c r="E19" s="430"/>
      <c r="F19" s="430"/>
      <c r="H19" s="726"/>
    </row>
    <row r="20" spans="2:8" s="6" customFormat="1" ht="12.75">
      <c r="G20" s="77"/>
      <c r="H20" s="92"/>
    </row>
  </sheetData>
  <mergeCells count="4">
    <mergeCell ref="D5:F5"/>
    <mergeCell ref="D6:E6"/>
    <mergeCell ref="F6:F7"/>
    <mergeCell ref="B4:C4"/>
  </mergeCells>
  <hyperlinks>
    <hyperlink ref="I3" location="Índice!A1" display="Voltar ao Índice" xr:uid="{7A451C54-E3FE-49ED-818B-487F721647A4}"/>
  </hyperlinks>
  <pageMargins left="0.70866141732283472" right="0.70866141732283472" top="0.74803149606299213" bottom="0.74803149606299213" header="0.31496062992125984" footer="0.31496062992125984"/>
  <pageSetup paperSize="9" scale="69" orientation="landscape" r:id="rId1"/>
  <headerFooter>
    <oddHeader>&amp;CPT
Anexo XXVII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56FE-0360-465C-8561-58BC5D20F69A}">
  <sheetPr>
    <pageSetUpPr fitToPage="1"/>
  </sheetPr>
  <dimension ref="A1:M17"/>
  <sheetViews>
    <sheetView showGridLines="0" zoomScale="90" zoomScaleNormal="90" zoomScaleSheetLayoutView="90" zoomScalePageLayoutView="80" workbookViewId="0">
      <selection activeCell="F1" sqref="F1"/>
    </sheetView>
  </sheetViews>
  <sheetFormatPr defaultColWidth="8.7109375" defaultRowHeight="14.25"/>
  <cols>
    <col min="1" max="1" width="4.7109375" style="5" customWidth="1"/>
    <col min="2" max="2" width="8.7109375" style="5"/>
    <col min="3" max="3" width="49.28515625" style="5" customWidth="1"/>
    <col min="4" max="4" width="15.140625" style="5" customWidth="1"/>
    <col min="5" max="5" width="18.140625" style="5" customWidth="1"/>
    <col min="6" max="6" width="19.42578125" style="5" customWidth="1"/>
    <col min="7" max="7" width="18.5703125" style="5" customWidth="1"/>
    <col min="8" max="9" width="20.42578125" style="5" customWidth="1"/>
    <col min="10" max="10" width="22" style="5" customWidth="1"/>
    <col min="11" max="11" width="26.7109375" style="5" customWidth="1"/>
    <col min="12" max="12" width="9.42578125" style="5" customWidth="1"/>
    <col min="13" max="13" width="15" style="5" customWidth="1"/>
    <col min="14" max="16384" width="8.7109375" style="5"/>
  </cols>
  <sheetData>
    <row r="1" spans="1:13" ht="18.75">
      <c r="B1" s="3" t="s">
        <v>450</v>
      </c>
      <c r="M1" s="58"/>
    </row>
    <row r="2" spans="1:13" ht="15">
      <c r="B2" s="102" t="s">
        <v>1033</v>
      </c>
      <c r="C2" s="7"/>
      <c r="D2" s="7"/>
      <c r="E2" s="7"/>
      <c r="F2" s="7"/>
      <c r="G2" s="7"/>
      <c r="H2" s="7"/>
      <c r="I2" s="7"/>
      <c r="J2" s="7"/>
      <c r="K2" s="7"/>
      <c r="M2" s="72" t="s">
        <v>903</v>
      </c>
    </row>
    <row r="3" spans="1:13" s="104" customFormat="1" ht="20.100000000000001" customHeight="1" thickBot="1">
      <c r="A3" s="92"/>
      <c r="B3" s="281"/>
      <c r="C3" s="281"/>
      <c r="D3" s="817" t="s">
        <v>4</v>
      </c>
      <c r="E3" s="817" t="s">
        <v>5</v>
      </c>
      <c r="F3" s="817" t="s">
        <v>6</v>
      </c>
      <c r="G3" s="817" t="s">
        <v>41</v>
      </c>
      <c r="H3" s="817" t="s">
        <v>42</v>
      </c>
      <c r="I3" s="817" t="s">
        <v>97</v>
      </c>
      <c r="J3" s="817" t="s">
        <v>98</v>
      </c>
      <c r="K3" s="817" t="s">
        <v>99</v>
      </c>
      <c r="L3" s="5"/>
    </row>
    <row r="4" spans="1:13" s="104" customFormat="1" ht="35.1" customHeight="1">
      <c r="A4" s="92"/>
      <c r="B4" s="281"/>
      <c r="C4" s="281"/>
      <c r="D4" s="1086" t="s">
        <v>510</v>
      </c>
      <c r="E4" s="1086"/>
      <c r="F4" s="1086"/>
      <c r="G4" s="1086"/>
      <c r="H4" s="1086" t="s">
        <v>459</v>
      </c>
      <c r="I4" s="1086"/>
      <c r="J4" s="1086" t="s">
        <v>511</v>
      </c>
      <c r="K4" s="1086"/>
      <c r="L4" s="5"/>
    </row>
    <row r="5" spans="1:13" s="104" customFormat="1" ht="35.1" customHeight="1">
      <c r="A5" s="119"/>
      <c r="B5" s="281"/>
      <c r="C5" s="281"/>
      <c r="D5" s="1087" t="s">
        <v>512</v>
      </c>
      <c r="E5" s="1087" t="s">
        <v>513</v>
      </c>
      <c r="F5" s="1087"/>
      <c r="G5" s="1087"/>
      <c r="H5" s="1087" t="s">
        <v>514</v>
      </c>
      <c r="I5" s="1087" t="s">
        <v>515</v>
      </c>
      <c r="J5" s="814"/>
      <c r="K5" s="1087" t="s">
        <v>516</v>
      </c>
      <c r="L5" s="804"/>
    </row>
    <row r="6" spans="1:13" s="104" customFormat="1" ht="35.1" customHeight="1">
      <c r="A6" s="119"/>
      <c r="B6" s="281"/>
      <c r="C6" s="281"/>
      <c r="D6" s="1088"/>
      <c r="E6" s="818"/>
      <c r="F6" s="819" t="s">
        <v>517</v>
      </c>
      <c r="G6" s="819" t="s">
        <v>518</v>
      </c>
      <c r="H6" s="1088"/>
      <c r="I6" s="1088"/>
      <c r="J6" s="818"/>
      <c r="K6" s="1088"/>
      <c r="L6" s="805"/>
    </row>
    <row r="7" spans="1:13" s="181" customFormat="1" ht="20.100000000000001" customHeight="1">
      <c r="B7" s="460" t="s">
        <v>471</v>
      </c>
      <c r="C7" s="461" t="s">
        <v>472</v>
      </c>
      <c r="D7" s="462">
        <v>0</v>
      </c>
      <c r="E7" s="462">
        <v>0</v>
      </c>
      <c r="F7" s="462">
        <v>0</v>
      </c>
      <c r="G7" s="463">
        <v>0</v>
      </c>
      <c r="H7" s="463">
        <v>0</v>
      </c>
      <c r="I7" s="463">
        <v>0</v>
      </c>
      <c r="J7" s="463">
        <v>0</v>
      </c>
      <c r="K7" s="463">
        <v>0</v>
      </c>
    </row>
    <row r="8" spans="1:13" s="181" customFormat="1" ht="20.100000000000001" customHeight="1">
      <c r="B8" s="336" t="s">
        <v>247</v>
      </c>
      <c r="C8" s="123" t="s">
        <v>473</v>
      </c>
      <c r="D8" s="289">
        <v>822127.63965999999</v>
      </c>
      <c r="E8" s="289">
        <v>1074907.0379999999</v>
      </c>
      <c r="F8" s="289">
        <v>1074907.0379999999</v>
      </c>
      <c r="G8" s="459">
        <v>1061073.9631000001</v>
      </c>
      <c r="H8" s="459">
        <v>-25601.89991</v>
      </c>
      <c r="I8" s="459">
        <v>-522055.66914000007</v>
      </c>
      <c r="J8" s="459">
        <v>1101429.28168</v>
      </c>
      <c r="K8" s="459">
        <v>391523.98761999991</v>
      </c>
    </row>
    <row r="9" spans="1:13" s="181" customFormat="1" ht="20.100000000000001" customHeight="1">
      <c r="B9" s="337" t="s">
        <v>249</v>
      </c>
      <c r="C9" s="338" t="s">
        <v>474</v>
      </c>
      <c r="D9" s="289">
        <v>0</v>
      </c>
      <c r="E9" s="289">
        <v>0</v>
      </c>
      <c r="F9" s="289">
        <v>0</v>
      </c>
      <c r="G9" s="459">
        <v>0</v>
      </c>
      <c r="H9" s="459">
        <v>0</v>
      </c>
      <c r="I9" s="459">
        <v>0</v>
      </c>
      <c r="J9" s="459">
        <v>0</v>
      </c>
      <c r="K9" s="459">
        <v>0</v>
      </c>
    </row>
    <row r="10" spans="1:13" s="181" customFormat="1" ht="20.100000000000001" customHeight="1">
      <c r="B10" s="337" t="s">
        <v>475</v>
      </c>
      <c r="C10" s="338" t="s">
        <v>476</v>
      </c>
      <c r="D10" s="289">
        <v>67015.155830000003</v>
      </c>
      <c r="E10" s="289">
        <v>0</v>
      </c>
      <c r="F10" s="289">
        <v>0</v>
      </c>
      <c r="G10" s="459">
        <v>0</v>
      </c>
      <c r="H10" s="459">
        <v>-465.63178999999997</v>
      </c>
      <c r="I10" s="459">
        <v>0</v>
      </c>
      <c r="J10" s="459">
        <v>50411.517390000001</v>
      </c>
      <c r="K10" s="459">
        <v>0</v>
      </c>
    </row>
    <row r="11" spans="1:13" s="181" customFormat="1" ht="20.100000000000001" customHeight="1">
      <c r="B11" s="337" t="s">
        <v>477</v>
      </c>
      <c r="C11" s="338" t="s">
        <v>478</v>
      </c>
      <c r="D11" s="289">
        <v>0</v>
      </c>
      <c r="E11" s="289">
        <v>0</v>
      </c>
      <c r="F11" s="289">
        <v>0</v>
      </c>
      <c r="G11" s="459">
        <v>0</v>
      </c>
      <c r="H11" s="459">
        <v>0</v>
      </c>
      <c r="I11" s="459">
        <v>0</v>
      </c>
      <c r="J11" s="459">
        <v>0</v>
      </c>
      <c r="K11" s="459">
        <v>0</v>
      </c>
    </row>
    <row r="12" spans="1:13" s="181" customFormat="1" ht="20.100000000000001" customHeight="1">
      <c r="B12" s="337" t="s">
        <v>479</v>
      </c>
      <c r="C12" s="338" t="s">
        <v>480</v>
      </c>
      <c r="D12" s="289">
        <v>8785.2613900000015</v>
      </c>
      <c r="E12" s="289">
        <v>27454.253410000001</v>
      </c>
      <c r="F12" s="289">
        <v>27454.253410000001</v>
      </c>
      <c r="G12" s="459">
        <v>27454.253410000001</v>
      </c>
      <c r="H12" s="459">
        <v>-246.72220999999999</v>
      </c>
      <c r="I12" s="459">
        <v>-1118.7306999999998</v>
      </c>
      <c r="J12" s="459">
        <v>31549.633670000003</v>
      </c>
      <c r="K12" s="459">
        <v>23011.107499999998</v>
      </c>
    </row>
    <row r="13" spans="1:13" s="181" customFormat="1" ht="20.100000000000001" customHeight="1">
      <c r="B13" s="337" t="s">
        <v>481</v>
      </c>
      <c r="C13" s="338" t="s">
        <v>482</v>
      </c>
      <c r="D13" s="289">
        <v>295871.45726999996</v>
      </c>
      <c r="E13" s="289">
        <v>603354.70796999999</v>
      </c>
      <c r="F13" s="289">
        <v>603354.70796999999</v>
      </c>
      <c r="G13" s="459">
        <v>597594.87574000005</v>
      </c>
      <c r="H13" s="459">
        <v>-15873.25419</v>
      </c>
      <c r="I13" s="459">
        <v>-346348.66461000004</v>
      </c>
      <c r="J13" s="459">
        <v>499462.71692000004</v>
      </c>
      <c r="K13" s="459">
        <v>227905.27016999997</v>
      </c>
    </row>
    <row r="14" spans="1:13" s="181" customFormat="1" ht="20.100000000000001" customHeight="1">
      <c r="B14" s="337" t="s">
        <v>483</v>
      </c>
      <c r="C14" s="338" t="s">
        <v>486</v>
      </c>
      <c r="D14" s="289">
        <v>450455.76517000003</v>
      </c>
      <c r="E14" s="289">
        <v>444098.07662000001</v>
      </c>
      <c r="F14" s="289">
        <v>444098.07662000001</v>
      </c>
      <c r="G14" s="459">
        <v>436024.83395</v>
      </c>
      <c r="H14" s="459">
        <v>-9016.2917200000011</v>
      </c>
      <c r="I14" s="459">
        <v>-174588.27383000002</v>
      </c>
      <c r="J14" s="459">
        <v>520005.41370000003</v>
      </c>
      <c r="K14" s="459">
        <v>140607.60994999998</v>
      </c>
    </row>
    <row r="15" spans="1:13" s="181" customFormat="1" ht="20.100000000000001" customHeight="1">
      <c r="B15" s="336" t="s">
        <v>485</v>
      </c>
      <c r="C15" s="123" t="s">
        <v>488</v>
      </c>
      <c r="D15" s="289">
        <v>15521.346140000001</v>
      </c>
      <c r="E15" s="289">
        <v>0</v>
      </c>
      <c r="F15" s="289">
        <v>0</v>
      </c>
      <c r="G15" s="459">
        <v>0</v>
      </c>
      <c r="H15" s="459">
        <v>-175.0351</v>
      </c>
      <c r="I15" s="459">
        <v>0</v>
      </c>
      <c r="J15" s="459">
        <v>15346.311039999999</v>
      </c>
      <c r="K15" s="459">
        <v>0</v>
      </c>
    </row>
    <row r="16" spans="1:13" s="181" customFormat="1" ht="20.100000000000001" customHeight="1">
      <c r="B16" s="491" t="s">
        <v>487</v>
      </c>
      <c r="C16" s="274" t="s">
        <v>519</v>
      </c>
      <c r="D16" s="513">
        <v>1306.23244</v>
      </c>
      <c r="E16" s="513">
        <v>409.50130999999999</v>
      </c>
      <c r="F16" s="513">
        <v>409.50130999999999</v>
      </c>
      <c r="G16" s="482">
        <v>409.50130999999999</v>
      </c>
      <c r="H16" s="482">
        <v>-36.864789999999999</v>
      </c>
      <c r="I16" s="482">
        <v>-245.1371</v>
      </c>
      <c r="J16" s="482">
        <v>33.88841</v>
      </c>
      <c r="K16" s="482">
        <v>33.88841</v>
      </c>
    </row>
    <row r="17" spans="2:11" s="519" customFormat="1" ht="20.100000000000001" customHeight="1" thickBot="1">
      <c r="B17" s="341">
        <v>100</v>
      </c>
      <c r="C17" s="277" t="s">
        <v>40</v>
      </c>
      <c r="D17" s="514">
        <v>838955.21824000007</v>
      </c>
      <c r="E17" s="514">
        <v>1075316.5393099999</v>
      </c>
      <c r="F17" s="514">
        <v>1075316.5393099999</v>
      </c>
      <c r="G17" s="514">
        <v>1061483.46441</v>
      </c>
      <c r="H17" s="514">
        <v>-25813.799800000001</v>
      </c>
      <c r="I17" s="514">
        <v>-522300.80624000006</v>
      </c>
      <c r="J17" s="514">
        <v>1116809.48113</v>
      </c>
      <c r="K17" s="514">
        <v>391557.87602999993</v>
      </c>
    </row>
  </sheetData>
  <mergeCells count="8">
    <mergeCell ref="D4:G4"/>
    <mergeCell ref="H4:I4"/>
    <mergeCell ref="J4:K4"/>
    <mergeCell ref="D5:D6"/>
    <mergeCell ref="E5:G5"/>
    <mergeCell ref="H5:H6"/>
    <mergeCell ref="I5:I6"/>
    <mergeCell ref="K5:K6"/>
  </mergeCells>
  <hyperlinks>
    <hyperlink ref="M2" location="Índice!A1" display="Voltar ao Índice" xr:uid="{72F5D596-7003-4F8E-9C7B-FABE5ECE822A}"/>
  </hyperlinks>
  <pageMargins left="0.70866141732283472" right="0.70866141732283472" top="0.74803149606299213" bottom="0.74803149606299213" header="0.31496062992125984" footer="0.31496062992125984"/>
  <pageSetup paperSize="9" scale="52" fitToHeight="0" orientation="landscape" r:id="rId1"/>
  <headerFooter>
    <oddHeader>&amp;CPT
Anexo XV</oddHeader>
    <oddFooter>&amp;C&amp;P</oddFooter>
  </headerFooter>
  <ignoredErrors>
    <ignoredError sqref="B7:C17"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7A2EF-1B24-4459-B5CC-A143FBADDAC5}">
  <dimension ref="B1:F8"/>
  <sheetViews>
    <sheetView showGridLines="0" zoomScale="90" zoomScaleNormal="90" zoomScalePageLayoutView="70" workbookViewId="0">
      <selection activeCell="F1" sqref="F1"/>
    </sheetView>
  </sheetViews>
  <sheetFormatPr defaultColWidth="8.7109375" defaultRowHeight="14.25"/>
  <cols>
    <col min="1" max="1" width="4.7109375" style="5" customWidth="1"/>
    <col min="2" max="2" width="4.28515625" style="5" customWidth="1"/>
    <col min="3" max="3" width="59.42578125" style="5" customWidth="1"/>
    <col min="4" max="4" width="45.140625" style="5" customWidth="1"/>
    <col min="5" max="5" width="8.7109375" style="5"/>
    <col min="6" max="6" width="12" style="5" customWidth="1"/>
    <col min="7" max="16384" width="8.7109375" style="5"/>
  </cols>
  <sheetData>
    <row r="1" spans="2:6" ht="18.75">
      <c r="B1" s="3" t="s">
        <v>451</v>
      </c>
      <c r="F1" s="72" t="s">
        <v>903</v>
      </c>
    </row>
    <row r="2" spans="2:6" ht="15.6" customHeight="1">
      <c r="B2" s="102" t="s">
        <v>1033</v>
      </c>
      <c r="C2" s="7"/>
      <c r="D2" s="7"/>
    </row>
    <row r="3" spans="2:6" s="93" customFormat="1" ht="20.100000000000001" customHeight="1" thickBot="1">
      <c r="B3" s="284"/>
      <c r="C3" s="284"/>
      <c r="D3" s="208" t="s">
        <v>4</v>
      </c>
    </row>
    <row r="4" spans="2:6" s="93" customFormat="1" ht="20.100000000000001" customHeight="1">
      <c r="B4" s="1053" t="s">
        <v>1330</v>
      </c>
      <c r="C4" s="1054"/>
      <c r="D4" s="1089" t="s">
        <v>520</v>
      </c>
    </row>
    <row r="5" spans="2:6" s="93" customFormat="1" ht="20.100000000000001" customHeight="1">
      <c r="B5" s="284"/>
      <c r="C5" s="284"/>
      <c r="D5" s="1045"/>
    </row>
    <row r="6" spans="2:6" s="93" customFormat="1" ht="27.95" customHeight="1">
      <c r="B6" s="460" t="s">
        <v>247</v>
      </c>
      <c r="C6" s="461" t="s">
        <v>521</v>
      </c>
      <c r="D6" s="464"/>
    </row>
    <row r="7" spans="2:6" s="93" customFormat="1" ht="27.95" customHeight="1" thickBot="1">
      <c r="B7" s="465" t="s">
        <v>249</v>
      </c>
      <c r="C7" s="334" t="s">
        <v>522</v>
      </c>
      <c r="D7" s="466"/>
    </row>
    <row r="8" spans="2:6" s="6" customFormat="1" ht="63" customHeight="1">
      <c r="B8" s="1090"/>
      <c r="C8" s="1090"/>
      <c r="D8" s="1090"/>
    </row>
  </sheetData>
  <mergeCells count="3">
    <mergeCell ref="D4:D5"/>
    <mergeCell ref="B8:D8"/>
    <mergeCell ref="B4:C4"/>
  </mergeCells>
  <hyperlinks>
    <hyperlink ref="F1" location="Índice!A1" display="Voltar ao Índice" xr:uid="{4A02326F-219C-49ED-8754-7DB8BC183D95}"/>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8:D8 B6:C7"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A2A6B-4C09-4AFF-8D88-78F4ABAA7824}">
  <dimension ref="A1:L19"/>
  <sheetViews>
    <sheetView showGridLines="0" zoomScale="90" zoomScaleNormal="90" zoomScalePageLayoutView="80" workbookViewId="0">
      <selection activeCell="F1" sqref="F1"/>
    </sheetView>
  </sheetViews>
  <sheetFormatPr defaultColWidth="8.7109375" defaultRowHeight="14.25"/>
  <cols>
    <col min="1" max="2" width="4.7109375" style="5" customWidth="1"/>
    <col min="3" max="3" width="31.42578125" style="5" customWidth="1"/>
    <col min="4" max="4" width="12.85546875" style="5" customWidth="1"/>
    <col min="5" max="5" width="13.7109375" style="5" customWidth="1"/>
    <col min="6" max="6" width="17.5703125" style="5" customWidth="1"/>
    <col min="7" max="7" width="18.5703125" style="5" customWidth="1"/>
    <col min="8" max="8" width="16.140625" style="5" customWidth="1"/>
    <col min="9" max="9" width="21.42578125" style="5" customWidth="1"/>
    <col min="10" max="10" width="28.140625" style="5" customWidth="1"/>
    <col min="11" max="11" width="8.7109375" style="5"/>
    <col min="12" max="12" width="15.140625" style="5" customWidth="1"/>
    <col min="13" max="16384" width="8.7109375" style="5"/>
  </cols>
  <sheetData>
    <row r="1" spans="1:12" ht="18.75">
      <c r="B1" s="3"/>
      <c r="C1" s="3" t="s">
        <v>1145</v>
      </c>
      <c r="D1" s="3"/>
      <c r="E1" s="3"/>
      <c r="F1" s="3"/>
      <c r="G1" s="3"/>
      <c r="H1" s="3"/>
      <c r="L1" s="72" t="s">
        <v>903</v>
      </c>
    </row>
    <row r="2" spans="1:12" ht="15">
      <c r="B2" s="19"/>
      <c r="C2" s="102" t="s">
        <v>1033</v>
      </c>
      <c r="D2" s="7"/>
      <c r="E2" s="7"/>
      <c r="H2" s="7"/>
      <c r="I2" s="7"/>
      <c r="J2" s="11"/>
    </row>
    <row r="3" spans="1:12" ht="8.1" customHeight="1">
      <c r="B3" s="19"/>
      <c r="C3" s="7"/>
      <c r="D3" s="7"/>
      <c r="E3" s="7"/>
      <c r="F3" s="1091"/>
      <c r="G3" s="1091"/>
      <c r="H3" s="7"/>
      <c r="I3" s="7"/>
      <c r="J3" s="11"/>
    </row>
    <row r="4" spans="1:12" s="92" customFormat="1" ht="20.100000000000001" customHeight="1">
      <c r="B4" s="830"/>
      <c r="C4" s="830"/>
      <c r="D4" s="75" t="s">
        <v>4</v>
      </c>
      <c r="E4" s="75" t="s">
        <v>5</v>
      </c>
      <c r="F4" s="75" t="s">
        <v>6</v>
      </c>
      <c r="G4" s="75" t="s">
        <v>41</v>
      </c>
      <c r="H4" s="75" t="s">
        <v>42</v>
      </c>
      <c r="I4" s="75" t="s">
        <v>1144</v>
      </c>
      <c r="J4" s="75" t="s">
        <v>98</v>
      </c>
      <c r="K4" s="831"/>
    </row>
    <row r="5" spans="1:12" s="103" customFormat="1" ht="20.100000000000001" customHeight="1">
      <c r="A5" s="119"/>
      <c r="B5" s="829"/>
      <c r="C5" s="829"/>
      <c r="D5" s="1041" t="s">
        <v>458</v>
      </c>
      <c r="E5" s="1041"/>
      <c r="F5" s="1041"/>
      <c r="G5" s="1041"/>
      <c r="H5" s="1041" t="s">
        <v>524</v>
      </c>
      <c r="I5" s="1041" t="s">
        <v>525</v>
      </c>
      <c r="J5" s="1041" t="s">
        <v>526</v>
      </c>
      <c r="K5" s="805"/>
    </row>
    <row r="6" spans="1:12" s="103" customFormat="1" ht="20.100000000000001" customHeight="1">
      <c r="A6" s="119"/>
      <c r="B6" s="829"/>
      <c r="C6" s="829"/>
      <c r="D6" s="331"/>
      <c r="E6" s="1068" t="s">
        <v>527</v>
      </c>
      <c r="F6" s="1068"/>
      <c r="G6" s="1092" t="s">
        <v>528</v>
      </c>
      <c r="H6" s="1068"/>
      <c r="I6" s="1068"/>
      <c r="J6" s="1068"/>
      <c r="K6" s="805"/>
    </row>
    <row r="7" spans="1:12" s="103" customFormat="1" ht="20.100000000000001" customHeight="1">
      <c r="A7" s="119"/>
      <c r="B7" s="829"/>
      <c r="C7" s="829"/>
      <c r="D7" s="331"/>
      <c r="E7" s="1094"/>
      <c r="F7" s="1068" t="s">
        <v>517</v>
      </c>
      <c r="G7" s="1092"/>
      <c r="H7" s="1094"/>
      <c r="I7" s="1068"/>
      <c r="J7" s="1068"/>
      <c r="K7" s="805"/>
    </row>
    <row r="8" spans="1:12" s="103" customFormat="1" ht="20.100000000000001" customHeight="1" thickBot="1">
      <c r="A8" s="119"/>
      <c r="B8" s="779"/>
      <c r="C8" s="779"/>
      <c r="D8" s="779"/>
      <c r="E8" s="1044"/>
      <c r="F8" s="1042"/>
      <c r="G8" s="1093"/>
      <c r="H8" s="1044"/>
      <c r="I8" s="1042"/>
      <c r="J8" s="1042"/>
      <c r="K8" s="805"/>
    </row>
    <row r="9" spans="1:12" s="419" customFormat="1" ht="20.100000000000001" customHeight="1">
      <c r="B9" s="468" t="s">
        <v>247</v>
      </c>
      <c r="C9" s="469" t="s">
        <v>529</v>
      </c>
      <c r="D9" s="478">
        <v>80985617.548919961</v>
      </c>
      <c r="E9" s="478">
        <v>2142727.5034599993</v>
      </c>
      <c r="F9" s="479">
        <v>2142537.625359999</v>
      </c>
      <c r="G9" s="478">
        <v>80223109.643219948</v>
      </c>
      <c r="H9" s="478">
        <v>-1582213.0682300013</v>
      </c>
      <c r="I9" s="970"/>
      <c r="J9" s="478">
        <v>-5933.186459999999</v>
      </c>
    </row>
    <row r="10" spans="1:12" s="419" customFormat="1" ht="20.100000000000001" customHeight="1">
      <c r="B10" s="470" t="s">
        <v>249</v>
      </c>
      <c r="C10" s="471" t="s">
        <v>1141</v>
      </c>
      <c r="D10" s="472">
        <v>44008580.30404</v>
      </c>
      <c r="E10" s="472">
        <v>1209807.79223</v>
      </c>
      <c r="F10" s="472">
        <v>1209807.79223</v>
      </c>
      <c r="G10" s="472">
        <v>43458357.060649998</v>
      </c>
      <c r="H10" s="472">
        <v>-913433.00367999997</v>
      </c>
      <c r="I10" s="971"/>
      <c r="J10" s="472">
        <v>0</v>
      </c>
    </row>
    <row r="11" spans="1:12" s="419" customFormat="1" ht="20.100000000000001" customHeight="1">
      <c r="B11" s="470" t="s">
        <v>475</v>
      </c>
      <c r="C11" s="471" t="s">
        <v>1142</v>
      </c>
      <c r="D11" s="472">
        <v>21731049.59832</v>
      </c>
      <c r="E11" s="472">
        <v>794147.71990000003</v>
      </c>
      <c r="F11" s="472">
        <v>793957.84179999994</v>
      </c>
      <c r="G11" s="472">
        <v>21712773.64254</v>
      </c>
      <c r="H11" s="472">
        <v>-562920.35730999999</v>
      </c>
      <c r="I11" s="971"/>
      <c r="J11" s="472">
        <v>-5926.3143799999998</v>
      </c>
    </row>
    <row r="12" spans="1:12" s="419" customFormat="1" ht="20.100000000000001" customHeight="1">
      <c r="B12" s="470" t="s">
        <v>477</v>
      </c>
      <c r="C12" s="471" t="s">
        <v>1143</v>
      </c>
      <c r="D12" s="472">
        <v>15245987.646559961</v>
      </c>
      <c r="E12" s="472">
        <v>138771.99132999941</v>
      </c>
      <c r="F12" s="472">
        <v>138771.99132999941</v>
      </c>
      <c r="G12" s="472">
        <v>15051978.940029945</v>
      </c>
      <c r="H12" s="472">
        <v>-105859.70724000128</v>
      </c>
      <c r="I12" s="971"/>
      <c r="J12" s="472">
        <v>-6.8720799999991433</v>
      </c>
    </row>
    <row r="13" spans="1:12" s="419" customFormat="1" ht="20.100000000000001" customHeight="1">
      <c r="B13" s="470" t="s">
        <v>485</v>
      </c>
      <c r="C13" s="473" t="s">
        <v>304</v>
      </c>
      <c r="D13" s="472">
        <v>15996113.157729998</v>
      </c>
      <c r="E13" s="472">
        <v>337408.98589000001</v>
      </c>
      <c r="F13" s="472">
        <v>337408.98589000001</v>
      </c>
      <c r="G13" s="972"/>
      <c r="H13" s="972"/>
      <c r="I13" s="472">
        <v>-112520.96084999996</v>
      </c>
      <c r="J13" s="973"/>
    </row>
    <row r="14" spans="1:12" s="419" customFormat="1" ht="20.100000000000001" customHeight="1">
      <c r="B14" s="474" t="s">
        <v>487</v>
      </c>
      <c r="C14" s="471" t="s">
        <v>1141</v>
      </c>
      <c r="D14" s="472">
        <v>12332246.00739</v>
      </c>
      <c r="E14" s="472">
        <v>328466.98199</v>
      </c>
      <c r="F14" s="472">
        <v>328466.98199</v>
      </c>
      <c r="G14" s="974"/>
      <c r="H14" s="974"/>
      <c r="I14" s="472">
        <v>-102904.13642</v>
      </c>
      <c r="J14" s="973"/>
    </row>
    <row r="15" spans="1:12" s="419" customFormat="1" ht="20.100000000000001" customHeight="1">
      <c r="B15" s="470" t="s">
        <v>489</v>
      </c>
      <c r="C15" s="471" t="s">
        <v>1142</v>
      </c>
      <c r="D15" s="472">
        <v>2827044.8223799998</v>
      </c>
      <c r="E15" s="472">
        <v>7926.0351300000002</v>
      </c>
      <c r="F15" s="472">
        <v>7926.0351300000002</v>
      </c>
      <c r="G15" s="974"/>
      <c r="H15" s="974"/>
      <c r="I15" s="472">
        <v>-7722.9375899999995</v>
      </c>
      <c r="J15" s="973"/>
    </row>
    <row r="16" spans="1:12" s="419" customFormat="1" ht="20.100000000000001" customHeight="1">
      <c r="B16" s="475" t="s">
        <v>490</v>
      </c>
      <c r="C16" s="476" t="s">
        <v>1143</v>
      </c>
      <c r="D16" s="477">
        <v>836822.32795999933</v>
      </c>
      <c r="E16" s="477">
        <v>1015.9687700000238</v>
      </c>
      <c r="F16" s="477">
        <v>1015.9687700000238</v>
      </c>
      <c r="G16" s="975"/>
      <c r="H16" s="975"/>
      <c r="I16" s="477">
        <v>-1893.8868399999633</v>
      </c>
      <c r="J16" s="976"/>
    </row>
    <row r="17" spans="2:11" s="740" customFormat="1" ht="20.100000000000001" customHeight="1" thickBot="1">
      <c r="B17" s="341" t="s">
        <v>494</v>
      </c>
      <c r="C17" s="727" t="s">
        <v>40</v>
      </c>
      <c r="D17" s="514">
        <v>96981730.706649959</v>
      </c>
      <c r="E17" s="514">
        <v>2480136.4893499995</v>
      </c>
      <c r="F17" s="514">
        <v>2479946.6112499991</v>
      </c>
      <c r="G17" s="514">
        <v>80223109.643219948</v>
      </c>
      <c r="H17" s="514">
        <v>-1582213.0682300013</v>
      </c>
      <c r="I17" s="514">
        <v>-112520.96084999996</v>
      </c>
      <c r="J17" s="514">
        <v>-5933.186459999999</v>
      </c>
      <c r="K17" s="739"/>
    </row>
    <row r="18" spans="2:11" s="6" customFormat="1" ht="12.75"/>
    <row r="19" spans="2:11" s="6" customFormat="1" ht="12.75"/>
  </sheetData>
  <mergeCells count="10">
    <mergeCell ref="F3:G3"/>
    <mergeCell ref="D5:G5"/>
    <mergeCell ref="H5:H6"/>
    <mergeCell ref="I5:I8"/>
    <mergeCell ref="J5:J8"/>
    <mergeCell ref="E6:F6"/>
    <mergeCell ref="G6:G8"/>
    <mergeCell ref="E7:E8"/>
    <mergeCell ref="F7:F8"/>
    <mergeCell ref="H7:H8"/>
  </mergeCells>
  <hyperlinks>
    <hyperlink ref="L1" location="Índice!A1" display="Voltar ao Índice" xr:uid="{D417FF83-CB04-4A93-B596-066F6EDED720}"/>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9:C9 B13:C13 B10:B12 B17:C19 B14:B1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53F3-CEC6-4B04-A647-AD23E361EF85}">
  <sheetPr>
    <pageSetUpPr fitToPage="1"/>
  </sheetPr>
  <dimension ref="A1:K28"/>
  <sheetViews>
    <sheetView showGridLines="0" zoomScale="90" zoomScaleNormal="90" zoomScalePageLayoutView="80" workbookViewId="0">
      <selection activeCell="F1" sqref="F1"/>
    </sheetView>
  </sheetViews>
  <sheetFormatPr defaultColWidth="8.7109375" defaultRowHeight="14.25"/>
  <cols>
    <col min="1" max="2" width="4.7109375" style="5" customWidth="1"/>
    <col min="3" max="3" width="49" style="5" customWidth="1"/>
    <col min="4" max="9" width="22.140625" style="5" customWidth="1"/>
    <col min="10" max="10" width="8.7109375" style="5"/>
    <col min="11" max="11" width="12.85546875" style="5" customWidth="1"/>
    <col min="12" max="16384" width="8.7109375" style="5"/>
  </cols>
  <sheetData>
    <row r="1" spans="1:11" ht="18.75">
      <c r="B1" s="3" t="s">
        <v>530</v>
      </c>
      <c r="K1" s="72" t="s">
        <v>903</v>
      </c>
    </row>
    <row r="2" spans="1:11" ht="15">
      <c r="B2" s="102" t="s">
        <v>1033</v>
      </c>
      <c r="C2" s="7"/>
      <c r="D2" s="7"/>
      <c r="E2" s="1091"/>
      <c r="F2" s="1091"/>
      <c r="G2" s="7"/>
      <c r="H2" s="7"/>
      <c r="I2" s="7"/>
    </row>
    <row r="3" spans="1:11" ht="15">
      <c r="C3" s="91"/>
      <c r="D3" s="91"/>
      <c r="E3" s="480"/>
      <c r="F3" s="480"/>
      <c r="G3" s="91"/>
      <c r="H3" s="91"/>
      <c r="I3" s="91"/>
    </row>
    <row r="4" spans="1:11" s="104" customFormat="1" ht="12.75">
      <c r="A4" s="92"/>
      <c r="B4" s="281"/>
      <c r="C4" s="281"/>
      <c r="D4" s="783" t="s">
        <v>4</v>
      </c>
      <c r="E4" s="783" t="s">
        <v>5</v>
      </c>
      <c r="F4" s="783" t="s">
        <v>6</v>
      </c>
      <c r="G4" s="783" t="s">
        <v>41</v>
      </c>
      <c r="H4" s="783" t="s">
        <v>42</v>
      </c>
      <c r="I4" s="783" t="s">
        <v>97</v>
      </c>
    </row>
    <row r="5" spans="1:11" s="103" customFormat="1" ht="16.5" customHeight="1">
      <c r="A5" s="92"/>
      <c r="B5" s="829"/>
      <c r="C5" s="829"/>
      <c r="D5" s="1041" t="s">
        <v>531</v>
      </c>
      <c r="E5" s="1041"/>
      <c r="F5" s="1041"/>
      <c r="G5" s="1041"/>
      <c r="H5" s="1041" t="s">
        <v>524</v>
      </c>
      <c r="I5" s="1041" t="s">
        <v>526</v>
      </c>
    </row>
    <row r="6" spans="1:11" s="103" customFormat="1" ht="24.95" customHeight="1">
      <c r="A6" s="119"/>
      <c r="B6" s="829"/>
      <c r="C6" s="829"/>
      <c r="D6" s="805"/>
      <c r="E6" s="1068" t="s">
        <v>527</v>
      </c>
      <c r="F6" s="1068"/>
      <c r="G6" s="331" t="s">
        <v>532</v>
      </c>
      <c r="H6" s="1068"/>
      <c r="I6" s="1068"/>
    </row>
    <row r="7" spans="1:11" s="103" customFormat="1" ht="20.100000000000001" customHeight="1">
      <c r="A7" s="119"/>
      <c r="B7" s="829"/>
      <c r="C7" s="829"/>
      <c r="D7" s="331"/>
      <c r="E7" s="1095"/>
      <c r="F7" s="1068" t="s">
        <v>517</v>
      </c>
      <c r="G7" s="1095"/>
      <c r="H7" s="1068"/>
      <c r="I7" s="1068"/>
    </row>
    <row r="8" spans="1:11" s="103" customFormat="1" ht="20.100000000000001" customHeight="1" thickBot="1">
      <c r="A8" s="119"/>
      <c r="B8" s="481"/>
      <c r="C8" s="481"/>
      <c r="D8" s="481"/>
      <c r="E8" s="1096"/>
      <c r="F8" s="1042"/>
      <c r="G8" s="1096"/>
      <c r="H8" s="1042"/>
      <c r="I8" s="1042"/>
    </row>
    <row r="9" spans="1:11" s="181" customFormat="1" ht="20.100000000000001" customHeight="1">
      <c r="B9" s="460" t="s">
        <v>247</v>
      </c>
      <c r="C9" s="461" t="s">
        <v>533</v>
      </c>
      <c r="D9" s="288">
        <v>455076.45264999999</v>
      </c>
      <c r="E9" s="288">
        <v>14718.445109999999</v>
      </c>
      <c r="F9" s="288">
        <v>14718.445109999999</v>
      </c>
      <c r="G9" s="288">
        <v>455076.45264999999</v>
      </c>
      <c r="H9" s="288">
        <v>-16794.335940000001</v>
      </c>
      <c r="I9" s="288">
        <v>0</v>
      </c>
    </row>
    <row r="10" spans="1:11" s="181" customFormat="1" ht="20.100000000000001" customHeight="1">
      <c r="B10" s="337" t="s">
        <v>249</v>
      </c>
      <c r="C10" s="123" t="s">
        <v>534</v>
      </c>
      <c r="D10" s="289">
        <v>107702.11843999999</v>
      </c>
      <c r="E10" s="289">
        <v>10752.5491</v>
      </c>
      <c r="F10" s="289">
        <v>10752.5491</v>
      </c>
      <c r="G10" s="289">
        <v>107702.11843999999</v>
      </c>
      <c r="H10" s="289">
        <v>-4924.9836399999995</v>
      </c>
      <c r="I10" s="289">
        <v>0</v>
      </c>
    </row>
    <row r="11" spans="1:11" s="181" customFormat="1" ht="20.100000000000001" customHeight="1">
      <c r="B11" s="337" t="s">
        <v>475</v>
      </c>
      <c r="C11" s="123" t="s">
        <v>535</v>
      </c>
      <c r="D11" s="289">
        <v>3945147.7145500001</v>
      </c>
      <c r="E11" s="289">
        <v>259040.73711000002</v>
      </c>
      <c r="F11" s="289">
        <v>259040.47090000001</v>
      </c>
      <c r="G11" s="289">
        <v>3945145.7844400001</v>
      </c>
      <c r="H11" s="289">
        <v>-229494.51402999999</v>
      </c>
      <c r="I11" s="289">
        <v>-0.50231999999999999</v>
      </c>
    </row>
    <row r="12" spans="1:11" s="181" customFormat="1" ht="20.100000000000001" customHeight="1">
      <c r="B12" s="337" t="s">
        <v>477</v>
      </c>
      <c r="C12" s="123" t="s">
        <v>536</v>
      </c>
      <c r="D12" s="289">
        <v>559037.15865999996</v>
      </c>
      <c r="E12" s="289">
        <v>437.47176999999999</v>
      </c>
      <c r="F12" s="289">
        <v>437.47176999999999</v>
      </c>
      <c r="G12" s="289">
        <v>559037.15865999996</v>
      </c>
      <c r="H12" s="289">
        <v>-1581.7263899999998</v>
      </c>
      <c r="I12" s="289">
        <v>0</v>
      </c>
    </row>
    <row r="13" spans="1:11" s="181" customFormat="1" ht="20.100000000000001" customHeight="1">
      <c r="B13" s="337" t="s">
        <v>479</v>
      </c>
      <c r="C13" s="123" t="s">
        <v>537</v>
      </c>
      <c r="D13" s="289">
        <v>201396.77393999998</v>
      </c>
      <c r="E13" s="362">
        <v>2550.4683500000001</v>
      </c>
      <c r="F13" s="362">
        <v>2550.4683500000001</v>
      </c>
      <c r="G13" s="289">
        <v>201396.77393999998</v>
      </c>
      <c r="H13" s="289">
        <v>-8400.4379600000011</v>
      </c>
      <c r="I13" s="289">
        <v>0</v>
      </c>
    </row>
    <row r="14" spans="1:11" s="181" customFormat="1" ht="20.100000000000001" customHeight="1">
      <c r="B14" s="337" t="s">
        <v>481</v>
      </c>
      <c r="C14" s="123" t="s">
        <v>538</v>
      </c>
      <c r="D14" s="289">
        <v>1471450.1262699999</v>
      </c>
      <c r="E14" s="289">
        <v>201391.94396</v>
      </c>
      <c r="F14" s="289">
        <v>201391.94396</v>
      </c>
      <c r="G14" s="289">
        <v>1471450.1262699999</v>
      </c>
      <c r="H14" s="289">
        <v>-144730.57801</v>
      </c>
      <c r="I14" s="289">
        <v>0</v>
      </c>
    </row>
    <row r="15" spans="1:11" s="181" customFormat="1" ht="20.100000000000001" customHeight="1">
      <c r="B15" s="337" t="s">
        <v>483</v>
      </c>
      <c r="C15" s="123" t="s">
        <v>539</v>
      </c>
      <c r="D15" s="289">
        <v>3778379.6794699999</v>
      </c>
      <c r="E15" s="289">
        <v>124272.31268999999</v>
      </c>
      <c r="F15" s="289">
        <v>124269.15261</v>
      </c>
      <c r="G15" s="289">
        <v>3778379.18139</v>
      </c>
      <c r="H15" s="289">
        <v>-102008.61108</v>
      </c>
      <c r="I15" s="289">
        <v>0</v>
      </c>
    </row>
    <row r="16" spans="1:11" s="181" customFormat="1" ht="20.100000000000001" customHeight="1">
      <c r="B16" s="337" t="s">
        <v>485</v>
      </c>
      <c r="C16" s="123" t="s">
        <v>540</v>
      </c>
      <c r="D16" s="289">
        <v>1267589.7680899999</v>
      </c>
      <c r="E16" s="289">
        <v>29395.023730000001</v>
      </c>
      <c r="F16" s="289">
        <v>29395.023730000001</v>
      </c>
      <c r="G16" s="289">
        <v>1267575.7070799998</v>
      </c>
      <c r="H16" s="289">
        <v>-38201.207590000005</v>
      </c>
      <c r="I16" s="289">
        <v>0</v>
      </c>
    </row>
    <row r="17" spans="2:9" s="181" customFormat="1" ht="20.100000000000001" customHeight="1">
      <c r="B17" s="336" t="s">
        <v>487</v>
      </c>
      <c r="C17" s="123" t="s">
        <v>541</v>
      </c>
      <c r="D17" s="289">
        <v>1408979.4227799999</v>
      </c>
      <c r="E17" s="289">
        <v>100761.24449</v>
      </c>
      <c r="F17" s="289">
        <v>100761.24449</v>
      </c>
      <c r="G17" s="289">
        <v>1408979.4227799999</v>
      </c>
      <c r="H17" s="289">
        <v>-76404.866529999999</v>
      </c>
      <c r="I17" s="289">
        <v>0</v>
      </c>
    </row>
    <row r="18" spans="2:9" s="181" customFormat="1" ht="20.100000000000001" customHeight="1">
      <c r="B18" s="337" t="s">
        <v>489</v>
      </c>
      <c r="C18" s="123" t="s">
        <v>542</v>
      </c>
      <c r="D18" s="459">
        <v>413481.33927999996</v>
      </c>
      <c r="E18" s="459">
        <v>7892.7417400000004</v>
      </c>
      <c r="F18" s="459">
        <v>7892.7417400000004</v>
      </c>
      <c r="G18" s="459">
        <v>413481.33927999996</v>
      </c>
      <c r="H18" s="459">
        <v>-8485.7703599999986</v>
      </c>
      <c r="I18" s="459">
        <v>0</v>
      </c>
    </row>
    <row r="19" spans="2:9" s="181" customFormat="1" ht="20.100000000000001" customHeight="1">
      <c r="B19" s="337" t="s">
        <v>490</v>
      </c>
      <c r="C19" s="123" t="s">
        <v>543</v>
      </c>
      <c r="D19" s="459">
        <v>261772.49341999998</v>
      </c>
      <c r="E19" s="459">
        <v>911.02483999999993</v>
      </c>
      <c r="F19" s="459">
        <v>911.02483999999993</v>
      </c>
      <c r="G19" s="459">
        <v>261772.49341999998</v>
      </c>
      <c r="H19" s="459">
        <v>-2155.5771099999997</v>
      </c>
      <c r="I19" s="459">
        <v>0</v>
      </c>
    </row>
    <row r="20" spans="2:9" s="181" customFormat="1" ht="20.100000000000001" customHeight="1">
      <c r="B20" s="337" t="s">
        <v>491</v>
      </c>
      <c r="C20" s="123" t="s">
        <v>544</v>
      </c>
      <c r="D20" s="459">
        <v>1869169.25856</v>
      </c>
      <c r="E20" s="459">
        <v>48052.648759999996</v>
      </c>
      <c r="F20" s="459">
        <v>48052.648759999996</v>
      </c>
      <c r="G20" s="459">
        <v>1869169.25856</v>
      </c>
      <c r="H20" s="459">
        <v>-44848.980590000006</v>
      </c>
      <c r="I20" s="459">
        <v>0</v>
      </c>
    </row>
    <row r="21" spans="2:9" s="181" customFormat="1" ht="20.100000000000001" customHeight="1">
      <c r="B21" s="337" t="s">
        <v>492</v>
      </c>
      <c r="C21" s="123" t="s">
        <v>545</v>
      </c>
      <c r="D21" s="459">
        <v>1339348.2056700001</v>
      </c>
      <c r="E21" s="459">
        <v>202875.31156</v>
      </c>
      <c r="F21" s="459">
        <v>202875.31156</v>
      </c>
      <c r="G21" s="459">
        <v>1339348.0407999998</v>
      </c>
      <c r="H21" s="459">
        <v>-121884.42378</v>
      </c>
      <c r="I21" s="459">
        <v>-0.13162000000000001</v>
      </c>
    </row>
    <row r="22" spans="2:9" s="181" customFormat="1" ht="20.100000000000001" customHeight="1">
      <c r="B22" s="337" t="s">
        <v>493</v>
      </c>
      <c r="C22" s="123" t="s">
        <v>546</v>
      </c>
      <c r="D22" s="459">
        <v>479009.61977999995</v>
      </c>
      <c r="E22" s="459">
        <v>28293.861850000001</v>
      </c>
      <c r="F22" s="459">
        <v>28293.861850000001</v>
      </c>
      <c r="G22" s="459">
        <v>479009.61977999995</v>
      </c>
      <c r="H22" s="459">
        <v>-23857.95736</v>
      </c>
      <c r="I22" s="459">
        <v>0</v>
      </c>
    </row>
    <row r="23" spans="2:9" s="181" customFormat="1" ht="20.100000000000001" customHeight="1">
      <c r="B23" s="336" t="s">
        <v>494</v>
      </c>
      <c r="C23" s="123" t="s">
        <v>547</v>
      </c>
      <c r="D23" s="459">
        <v>1180.22983</v>
      </c>
      <c r="E23" s="459">
        <v>9.5560000000000006E-2</v>
      </c>
      <c r="F23" s="459">
        <v>9.5560000000000006E-2</v>
      </c>
      <c r="G23" s="459">
        <v>1180.22983</v>
      </c>
      <c r="H23" s="459">
        <v>-8.9337999999999997</v>
      </c>
      <c r="I23" s="459">
        <v>0</v>
      </c>
    </row>
    <row r="24" spans="2:9" s="181" customFormat="1" ht="20.100000000000001" customHeight="1">
      <c r="B24" s="337" t="s">
        <v>495</v>
      </c>
      <c r="C24" s="123" t="s">
        <v>548</v>
      </c>
      <c r="D24" s="459">
        <v>125217.53844</v>
      </c>
      <c r="E24" s="459">
        <v>16132.18893</v>
      </c>
      <c r="F24" s="459">
        <v>16132.18893</v>
      </c>
      <c r="G24" s="459">
        <v>125217.53844</v>
      </c>
      <c r="H24" s="459">
        <v>-13853.33635</v>
      </c>
      <c r="I24" s="459">
        <v>0</v>
      </c>
    </row>
    <row r="25" spans="2:9" s="181" customFormat="1" ht="20.100000000000001" customHeight="1">
      <c r="B25" s="337" t="s">
        <v>496</v>
      </c>
      <c r="C25" s="123" t="s">
        <v>549</v>
      </c>
      <c r="D25" s="459">
        <v>327553.20195999998</v>
      </c>
      <c r="E25" s="459">
        <v>5936.9749099999999</v>
      </c>
      <c r="F25" s="459">
        <v>5936.9749099999999</v>
      </c>
      <c r="G25" s="459">
        <v>327553.20195999998</v>
      </c>
      <c r="H25" s="459">
        <v>-6783.4646299999995</v>
      </c>
      <c r="I25" s="459">
        <v>0</v>
      </c>
    </row>
    <row r="26" spans="2:9" s="181" customFormat="1" ht="20.100000000000001" customHeight="1">
      <c r="B26" s="337" t="s">
        <v>497</v>
      </c>
      <c r="C26" s="123" t="s">
        <v>550</v>
      </c>
      <c r="D26" s="459">
        <v>219085.97378</v>
      </c>
      <c r="E26" s="459">
        <v>38433.258329999997</v>
      </c>
      <c r="F26" s="459">
        <v>38433.258329999997</v>
      </c>
      <c r="G26" s="459">
        <v>219085.97378</v>
      </c>
      <c r="H26" s="459">
        <v>-31960.30474</v>
      </c>
      <c r="I26" s="459">
        <v>0</v>
      </c>
    </row>
    <row r="27" spans="2:9" s="181" customFormat="1" ht="20.100000000000001" customHeight="1">
      <c r="B27" s="339" t="s">
        <v>498</v>
      </c>
      <c r="C27" s="274" t="s">
        <v>551</v>
      </c>
      <c r="D27" s="482">
        <v>792131.48019999999</v>
      </c>
      <c r="E27" s="482">
        <v>21072.906800000001</v>
      </c>
      <c r="F27" s="482">
        <v>20886.454989999998</v>
      </c>
      <c r="G27" s="482">
        <v>792131.48019999999</v>
      </c>
      <c r="H27" s="482">
        <v>-54595.446689999997</v>
      </c>
      <c r="I27" s="482">
        <v>0</v>
      </c>
    </row>
    <row r="28" spans="2:9" s="181" customFormat="1" ht="20.100000000000001" customHeight="1" thickBot="1">
      <c r="B28" s="483" t="s">
        <v>499</v>
      </c>
      <c r="C28" s="277" t="s">
        <v>40</v>
      </c>
      <c r="D28" s="517">
        <v>19022708.555769999</v>
      </c>
      <c r="E28" s="518">
        <v>1112921.2095900001</v>
      </c>
      <c r="F28" s="518">
        <v>1112731.33149</v>
      </c>
      <c r="G28" s="518">
        <v>19022691.901700001</v>
      </c>
      <c r="H28" s="518">
        <v>-930975.45658</v>
      </c>
      <c r="I28" s="518">
        <v>-0.63393999999999995</v>
      </c>
    </row>
  </sheetData>
  <mergeCells count="8">
    <mergeCell ref="E2:F2"/>
    <mergeCell ref="D5:G5"/>
    <mergeCell ref="H5:H8"/>
    <mergeCell ref="I5:I8"/>
    <mergeCell ref="E6:F6"/>
    <mergeCell ref="E7:E8"/>
    <mergeCell ref="F7:F8"/>
    <mergeCell ref="G7:G8"/>
  </mergeCells>
  <hyperlinks>
    <hyperlink ref="K1" location="Índice!A1" display="Voltar ao Índice" xr:uid="{3604E1D6-2E34-45FA-B0B3-876F927F8FCF}"/>
  </hyperlinks>
  <pageMargins left="0.70866141732283472" right="0.70866141732283472" top="0.74803149606299213" bottom="0.74803149606299213" header="0.31496062992125984" footer="0.31496062992125984"/>
  <pageSetup paperSize="9" scale="87" fitToWidth="0" orientation="landscape" r:id="rId1"/>
  <headerFooter>
    <oddHeader>&amp;CPT
Anexo XV</oddHeader>
    <oddFooter>&amp;C&amp;P</oddFooter>
  </headerFooter>
  <ignoredErrors>
    <ignoredError sqref="B32:I36 B9:C28 B29:C31"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FE8A-BC58-4EEF-A2D8-28E0A245C26A}">
  <dimension ref="A1:Q23"/>
  <sheetViews>
    <sheetView showGridLines="0" zoomScale="90" zoomScaleNormal="90" zoomScalePageLayoutView="70" workbookViewId="0">
      <selection activeCell="Q1" sqref="Q1"/>
    </sheetView>
  </sheetViews>
  <sheetFormatPr defaultColWidth="8.7109375" defaultRowHeight="14.25"/>
  <cols>
    <col min="1" max="1" width="4.7109375" style="5" customWidth="1"/>
    <col min="2" max="2" width="4.42578125" style="5" customWidth="1"/>
    <col min="3" max="3" width="49.5703125" style="5" customWidth="1"/>
    <col min="4" max="7" width="14.7109375" style="5" customWidth="1"/>
    <col min="8" max="8" width="19.42578125" style="5" customWidth="1"/>
    <col min="9" max="15" width="14.7109375" style="5" customWidth="1"/>
    <col min="16" max="16" width="8.7109375" style="5"/>
    <col min="17" max="17" width="19.140625" style="5" customWidth="1"/>
    <col min="18" max="16384" width="8.7109375" style="5"/>
  </cols>
  <sheetData>
    <row r="1" spans="1:17" ht="18.75">
      <c r="B1" s="3" t="s">
        <v>452</v>
      </c>
      <c r="Q1" s="72" t="s">
        <v>903</v>
      </c>
    </row>
    <row r="2" spans="1:17" ht="15">
      <c r="B2" s="102" t="s">
        <v>1033</v>
      </c>
      <c r="C2" s="7"/>
      <c r="D2" s="7"/>
      <c r="E2" s="7"/>
      <c r="F2" s="7"/>
      <c r="G2" s="7"/>
      <c r="H2" s="7"/>
      <c r="I2" s="7"/>
      <c r="J2" s="7"/>
      <c r="K2" s="7"/>
      <c r="L2" s="7"/>
      <c r="M2" s="7"/>
      <c r="N2" s="7"/>
      <c r="O2" s="7"/>
    </row>
    <row r="3" spans="1:17" s="92" customFormat="1" ht="20.100000000000001" customHeight="1">
      <c r="B3" s="1053" t="s">
        <v>1330</v>
      </c>
      <c r="C3" s="1054"/>
      <c r="D3" s="820" t="s">
        <v>4</v>
      </c>
      <c r="E3" s="820" t="s">
        <v>5</v>
      </c>
      <c r="F3" s="820" t="s">
        <v>6</v>
      </c>
      <c r="G3" s="820" t="s">
        <v>41</v>
      </c>
      <c r="H3" s="820" t="s">
        <v>42</v>
      </c>
      <c r="I3" s="820" t="s">
        <v>97</v>
      </c>
      <c r="J3" s="820" t="s">
        <v>98</v>
      </c>
      <c r="K3" s="820" t="s">
        <v>99</v>
      </c>
      <c r="L3" s="820" t="s">
        <v>227</v>
      </c>
      <c r="M3" s="820" t="s">
        <v>228</v>
      </c>
      <c r="N3" s="820" t="s">
        <v>229</v>
      </c>
      <c r="O3" s="820" t="s">
        <v>230</v>
      </c>
      <c r="P3" s="103"/>
    </row>
    <row r="4" spans="1:17" s="815" customFormat="1" ht="24.95" customHeight="1">
      <c r="A4" s="119"/>
      <c r="B4" s="821"/>
      <c r="C4" s="821"/>
      <c r="D4" s="822" t="s">
        <v>473</v>
      </c>
      <c r="E4" s="823"/>
      <c r="F4" s="823"/>
      <c r="G4" s="823"/>
      <c r="H4" s="823"/>
      <c r="I4" s="823"/>
      <c r="J4" s="823"/>
      <c r="K4" s="823"/>
      <c r="L4" s="823"/>
      <c r="M4" s="823"/>
      <c r="N4" s="823"/>
      <c r="O4" s="823"/>
      <c r="P4" s="103"/>
    </row>
    <row r="5" spans="1:17" s="815" customFormat="1" ht="24.95" customHeight="1">
      <c r="A5" s="119"/>
      <c r="B5" s="821"/>
      <c r="C5" s="821"/>
      <c r="D5" s="824"/>
      <c r="E5" s="776" t="s">
        <v>552</v>
      </c>
      <c r="F5" s="776"/>
      <c r="G5" s="776" t="s">
        <v>553</v>
      </c>
      <c r="H5" s="821"/>
      <c r="I5" s="821"/>
      <c r="J5" s="821"/>
      <c r="K5" s="821"/>
      <c r="L5" s="821"/>
      <c r="M5" s="821"/>
      <c r="N5" s="821"/>
      <c r="O5" s="821"/>
      <c r="P5" s="103"/>
    </row>
    <row r="6" spans="1:17" s="815" customFormat="1" ht="23.25" customHeight="1">
      <c r="A6" s="119"/>
      <c r="B6" s="821"/>
      <c r="C6" s="821"/>
      <c r="D6" s="824"/>
      <c r="E6" s="824"/>
      <c r="F6" s="825"/>
      <c r="G6" s="824"/>
      <c r="H6" s="1087" t="s">
        <v>523</v>
      </c>
      <c r="I6" s="1098" t="s">
        <v>554</v>
      </c>
      <c r="J6" s="1098"/>
      <c r="K6" s="1098"/>
      <c r="L6" s="1098"/>
      <c r="M6" s="1098"/>
      <c r="N6" s="1098"/>
      <c r="O6" s="1098"/>
      <c r="P6" s="103"/>
    </row>
    <row r="7" spans="1:17" s="815" customFormat="1" ht="42.75" customHeight="1" thickBot="1">
      <c r="A7" s="119"/>
      <c r="B7" s="826"/>
      <c r="C7" s="826"/>
      <c r="D7" s="827"/>
      <c r="E7" s="827"/>
      <c r="F7" s="828" t="s">
        <v>555</v>
      </c>
      <c r="G7" s="827"/>
      <c r="H7" s="1097"/>
      <c r="I7" s="827"/>
      <c r="J7" s="828" t="s">
        <v>556</v>
      </c>
      <c r="K7" s="828" t="s">
        <v>557</v>
      </c>
      <c r="L7" s="828" t="s">
        <v>1146</v>
      </c>
      <c r="M7" s="828" t="s">
        <v>558</v>
      </c>
      <c r="N7" s="828" t="s">
        <v>559</v>
      </c>
      <c r="O7" s="828" t="s">
        <v>560</v>
      </c>
      <c r="P7" s="177"/>
    </row>
    <row r="8" spans="1:17" s="419" customFormat="1" ht="20.100000000000001" customHeight="1">
      <c r="B8" s="488" t="s">
        <v>247</v>
      </c>
      <c r="C8" s="489" t="s">
        <v>531</v>
      </c>
      <c r="D8" s="741"/>
      <c r="E8" s="741"/>
      <c r="F8" s="741"/>
      <c r="G8" s="741"/>
      <c r="H8" s="741"/>
      <c r="I8" s="741"/>
      <c r="J8" s="741"/>
      <c r="K8" s="741"/>
      <c r="L8" s="741"/>
      <c r="M8" s="741"/>
      <c r="N8" s="741"/>
      <c r="O8" s="741"/>
    </row>
    <row r="9" spans="1:17" s="419" customFormat="1" ht="20.100000000000001" customHeight="1">
      <c r="B9" s="484" t="s">
        <v>249</v>
      </c>
      <c r="C9" s="490" t="s">
        <v>561</v>
      </c>
      <c r="D9" s="742"/>
      <c r="E9" s="742"/>
      <c r="F9" s="742"/>
      <c r="G9" s="742"/>
      <c r="H9" s="742"/>
      <c r="I9" s="742"/>
      <c r="J9" s="742"/>
      <c r="K9" s="742"/>
      <c r="L9" s="742"/>
      <c r="M9" s="742"/>
      <c r="N9" s="742"/>
      <c r="O9" s="742"/>
    </row>
    <row r="10" spans="1:17" s="419" customFormat="1" ht="20.100000000000001" customHeight="1">
      <c r="B10" s="484" t="s">
        <v>475</v>
      </c>
      <c r="C10" s="490" t="s">
        <v>562</v>
      </c>
      <c r="D10" s="742"/>
      <c r="E10" s="742"/>
      <c r="F10" s="742"/>
      <c r="G10" s="742"/>
      <c r="H10" s="742"/>
      <c r="I10" s="742"/>
      <c r="J10" s="742"/>
      <c r="K10" s="742"/>
      <c r="L10" s="742"/>
      <c r="M10" s="742"/>
      <c r="N10" s="742"/>
      <c r="O10" s="742"/>
    </row>
    <row r="11" spans="1:17" s="419" customFormat="1" ht="24.95" customHeight="1">
      <c r="B11" s="484" t="s">
        <v>477</v>
      </c>
      <c r="C11" s="490" t="s">
        <v>563</v>
      </c>
      <c r="D11" s="742"/>
      <c r="E11" s="742"/>
      <c r="F11" s="769"/>
      <c r="G11" s="742"/>
      <c r="H11" s="742"/>
      <c r="I11" s="742"/>
      <c r="J11" s="769"/>
      <c r="K11" s="769"/>
      <c r="L11" s="769"/>
      <c r="M11" s="769"/>
      <c r="N11" s="769"/>
      <c r="O11" s="769"/>
    </row>
    <row r="12" spans="1:17" s="419" customFormat="1" ht="24.95" customHeight="1">
      <c r="B12" s="484" t="s">
        <v>479</v>
      </c>
      <c r="C12" s="490" t="s">
        <v>564</v>
      </c>
      <c r="D12" s="742"/>
      <c r="E12" s="742"/>
      <c r="F12" s="769"/>
      <c r="G12" s="742"/>
      <c r="H12" s="742"/>
      <c r="I12" s="742"/>
      <c r="J12" s="769"/>
      <c r="K12" s="769"/>
      <c r="L12" s="769"/>
      <c r="M12" s="769"/>
      <c r="N12" s="769"/>
      <c r="O12" s="769"/>
    </row>
    <row r="13" spans="1:17" s="419" customFormat="1" ht="24.95" customHeight="1">
      <c r="B13" s="484" t="s">
        <v>481</v>
      </c>
      <c r="C13" s="490" t="s">
        <v>565</v>
      </c>
      <c r="D13" s="742"/>
      <c r="E13" s="742"/>
      <c r="F13" s="769"/>
      <c r="G13" s="742"/>
      <c r="H13" s="742"/>
      <c r="I13" s="742"/>
      <c r="J13" s="769"/>
      <c r="K13" s="769"/>
      <c r="L13" s="769"/>
      <c r="M13" s="769"/>
      <c r="N13" s="769"/>
      <c r="O13" s="769"/>
    </row>
    <row r="14" spans="1:17" s="419" customFormat="1" ht="20.100000000000001" customHeight="1">
      <c r="B14" s="484" t="s">
        <v>483</v>
      </c>
      <c r="C14" s="485" t="s">
        <v>566</v>
      </c>
      <c r="D14" s="742"/>
      <c r="E14" s="742"/>
      <c r="F14" s="742"/>
      <c r="G14" s="742"/>
      <c r="H14" s="742"/>
      <c r="I14" s="742"/>
      <c r="J14" s="742"/>
      <c r="K14" s="742"/>
      <c r="L14" s="742"/>
      <c r="M14" s="742"/>
      <c r="N14" s="742"/>
      <c r="O14" s="742"/>
    </row>
    <row r="15" spans="1:17" s="419" customFormat="1" ht="20.100000000000001" customHeight="1">
      <c r="B15" s="484" t="s">
        <v>485</v>
      </c>
      <c r="C15" s="485" t="s">
        <v>567</v>
      </c>
      <c r="D15" s="770"/>
      <c r="E15" s="770"/>
      <c r="F15" s="770"/>
      <c r="G15" s="770"/>
      <c r="H15" s="770"/>
      <c r="I15" s="770"/>
      <c r="J15" s="770"/>
      <c r="K15" s="770"/>
      <c r="L15" s="770"/>
      <c r="M15" s="770"/>
      <c r="N15" s="770"/>
      <c r="O15" s="770"/>
    </row>
    <row r="16" spans="1:17" s="419" customFormat="1" ht="20.100000000000001" customHeight="1">
      <c r="B16" s="484" t="s">
        <v>487</v>
      </c>
      <c r="C16" s="490" t="s">
        <v>568</v>
      </c>
      <c r="D16" s="743"/>
      <c r="E16" s="743"/>
      <c r="F16" s="743"/>
      <c r="G16" s="743"/>
      <c r="H16" s="743"/>
      <c r="I16" s="743"/>
      <c r="J16" s="744"/>
      <c r="K16" s="744"/>
      <c r="L16" s="744"/>
      <c r="M16" s="744"/>
      <c r="N16" s="744"/>
      <c r="O16" s="744"/>
    </row>
    <row r="17" spans="2:16" s="419" customFormat="1" ht="20.100000000000001" customHeight="1">
      <c r="B17" s="484" t="s">
        <v>489</v>
      </c>
      <c r="C17" s="490" t="s">
        <v>569</v>
      </c>
      <c r="D17" s="743"/>
      <c r="E17" s="743"/>
      <c r="F17" s="743"/>
      <c r="G17" s="743"/>
      <c r="H17" s="743"/>
      <c r="I17" s="743"/>
      <c r="J17" s="744"/>
      <c r="K17" s="744"/>
      <c r="L17" s="744"/>
      <c r="M17" s="744"/>
      <c r="N17" s="744"/>
      <c r="O17" s="744"/>
    </row>
    <row r="18" spans="2:16" s="419" customFormat="1" ht="20.100000000000001" customHeight="1">
      <c r="B18" s="484" t="s">
        <v>490</v>
      </c>
      <c r="C18" s="490" t="s">
        <v>570</v>
      </c>
      <c r="D18" s="743"/>
      <c r="E18" s="743"/>
      <c r="F18" s="743"/>
      <c r="G18" s="743"/>
      <c r="H18" s="743"/>
      <c r="I18" s="743"/>
      <c r="J18" s="744"/>
      <c r="K18" s="744"/>
      <c r="L18" s="744"/>
      <c r="M18" s="744"/>
      <c r="N18" s="744"/>
      <c r="O18" s="744"/>
    </row>
    <row r="19" spans="2:16" s="419" customFormat="1" ht="20.100000000000001" customHeight="1">
      <c r="B19" s="484" t="s">
        <v>491</v>
      </c>
      <c r="C19" s="490" t="s">
        <v>569</v>
      </c>
      <c r="D19" s="743"/>
      <c r="E19" s="743"/>
      <c r="F19" s="743"/>
      <c r="G19" s="743"/>
      <c r="H19" s="743"/>
      <c r="I19" s="743"/>
      <c r="J19" s="744"/>
      <c r="K19" s="744"/>
      <c r="L19" s="744"/>
      <c r="M19" s="744"/>
      <c r="N19" s="744"/>
      <c r="O19" s="744"/>
    </row>
    <row r="20" spans="2:16" s="419" customFormat="1" ht="20.100000000000001" customHeight="1">
      <c r="B20" s="484" t="s">
        <v>492</v>
      </c>
      <c r="C20" s="485" t="s">
        <v>571</v>
      </c>
      <c r="D20" s="743"/>
      <c r="E20" s="743"/>
      <c r="F20" s="743"/>
      <c r="G20" s="743"/>
      <c r="H20" s="743"/>
      <c r="I20" s="743"/>
      <c r="J20" s="744"/>
      <c r="K20" s="744"/>
      <c r="L20" s="744"/>
      <c r="M20" s="744"/>
      <c r="N20" s="744"/>
      <c r="O20" s="744"/>
    </row>
    <row r="21" spans="2:16" s="419" customFormat="1" ht="20.100000000000001" customHeight="1" thickBot="1">
      <c r="B21" s="486" t="s">
        <v>493</v>
      </c>
      <c r="C21" s="487" t="s">
        <v>460</v>
      </c>
      <c r="D21" s="745"/>
      <c r="E21" s="745"/>
      <c r="F21" s="745"/>
      <c r="G21" s="745"/>
      <c r="H21" s="745"/>
      <c r="I21" s="745"/>
      <c r="J21" s="746"/>
      <c r="K21" s="746"/>
      <c r="L21" s="746"/>
      <c r="M21" s="746"/>
      <c r="N21" s="746"/>
      <c r="O21" s="746"/>
    </row>
    <row r="22" spans="2:16" s="6" customFormat="1" ht="12.75">
      <c r="P22" s="77"/>
    </row>
    <row r="23" spans="2:16" s="6" customFormat="1" ht="12.75">
      <c r="P23" s="77"/>
    </row>
  </sheetData>
  <mergeCells count="3">
    <mergeCell ref="H6:H7"/>
    <mergeCell ref="I6:O6"/>
    <mergeCell ref="B3:C3"/>
  </mergeCells>
  <hyperlinks>
    <hyperlink ref="Q1" location="Índice!A1" display="Voltar ao Índice" xr:uid="{54BE3424-731C-4952-909E-475741CD80FA}"/>
  </hyperlinks>
  <pageMargins left="0.70866141732283472" right="0.70866141732283472" top="0.74803149606299213" bottom="0.74803149606299213" header="0.31496062992125984" footer="0.31496062992125984"/>
  <pageSetup paperSize="9" scale="75" orientation="landscape" r:id="rId1"/>
  <headerFooter>
    <oddHeader>&amp;CPT
Anexo XV</oddHeader>
    <oddFooter>&amp;C&amp;P</oddFooter>
  </headerFooter>
  <ignoredErrors>
    <ignoredError sqref="B22:J26 B8:C21"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70F82-A7EA-45FC-ADF0-CD25FA86B315}">
  <dimension ref="B1:H15"/>
  <sheetViews>
    <sheetView showGridLines="0" zoomScale="90" zoomScaleNormal="90" zoomScalePageLayoutView="80" workbookViewId="0">
      <selection activeCell="E21" sqref="E21"/>
    </sheetView>
  </sheetViews>
  <sheetFormatPr defaultColWidth="8.7109375" defaultRowHeight="14.25"/>
  <cols>
    <col min="1" max="2" width="4.7109375" style="5" customWidth="1"/>
    <col min="3" max="3" width="26.42578125" style="5" customWidth="1"/>
    <col min="4" max="4" width="15" style="5" customWidth="1"/>
    <col min="5" max="6" width="29.28515625" style="5" customWidth="1"/>
    <col min="7" max="7" width="8.7109375" style="5"/>
    <col min="8" max="8" width="11.7109375" style="5" customWidth="1"/>
    <col min="9" max="16384" width="8.7109375" style="5"/>
  </cols>
  <sheetData>
    <row r="1" spans="2:8" ht="18.75">
      <c r="B1" s="3" t="s">
        <v>453</v>
      </c>
      <c r="H1" s="58"/>
    </row>
    <row r="2" spans="2:8" ht="24">
      <c r="B2" s="1105" t="s">
        <v>1033</v>
      </c>
      <c r="C2" s="1105"/>
      <c r="D2" s="13"/>
      <c r="E2" s="414"/>
      <c r="F2" s="414"/>
      <c r="H2" s="72" t="s">
        <v>903</v>
      </c>
    </row>
    <row r="3" spans="2:8" s="93" customFormat="1" ht="20.100000000000001" customHeight="1">
      <c r="B3" s="1104"/>
      <c r="C3" s="1104"/>
      <c r="E3" s="442" t="s">
        <v>4</v>
      </c>
      <c r="F3" s="442" t="s">
        <v>5</v>
      </c>
    </row>
    <row r="4" spans="2:8" s="93" customFormat="1" ht="20.100000000000001" customHeight="1">
      <c r="B4" s="1104"/>
      <c r="C4" s="1104"/>
      <c r="E4" s="1041" t="s">
        <v>572</v>
      </c>
      <c r="F4" s="1041"/>
    </row>
    <row r="5" spans="2:8" s="93" customFormat="1" ht="20.100000000000001" customHeight="1">
      <c r="B5" s="1104"/>
      <c r="C5" s="1104"/>
      <c r="D5" s="284"/>
      <c r="E5" s="1040"/>
      <c r="F5" s="1040"/>
    </row>
    <row r="6" spans="2:8" s="93" customFormat="1" ht="20.100000000000001" customHeight="1" thickBot="1">
      <c r="B6" s="1104"/>
      <c r="C6" s="1104"/>
      <c r="D6" s="284"/>
      <c r="E6" s="319" t="s">
        <v>573</v>
      </c>
      <c r="F6" s="319" t="s">
        <v>574</v>
      </c>
    </row>
    <row r="7" spans="2:8" s="93" customFormat="1" ht="20.100000000000001" customHeight="1">
      <c r="B7" s="335" t="s">
        <v>247</v>
      </c>
      <c r="C7" s="1101" t="s">
        <v>575</v>
      </c>
      <c r="D7" s="1101"/>
      <c r="E7" s="372" t="s">
        <v>1362</v>
      </c>
      <c r="F7" s="372" t="s">
        <v>1362</v>
      </c>
    </row>
    <row r="8" spans="2:8" s="93" customFormat="1" ht="20.100000000000001" customHeight="1">
      <c r="B8" s="336" t="s">
        <v>249</v>
      </c>
      <c r="C8" s="1102" t="s">
        <v>576</v>
      </c>
      <c r="D8" s="1102"/>
      <c r="E8" s="373">
        <v>508984.111026806</v>
      </c>
      <c r="F8" s="373">
        <v>-114698.86766999999</v>
      </c>
    </row>
    <row r="9" spans="2:8" s="93" customFormat="1" ht="20.100000000000001" customHeight="1">
      <c r="B9" s="336" t="s">
        <v>475</v>
      </c>
      <c r="C9" s="1103" t="s">
        <v>577</v>
      </c>
      <c r="D9" s="1103"/>
      <c r="E9" s="373">
        <v>58787.299870000003</v>
      </c>
      <c r="F9" s="373">
        <v>-5319.1502299999993</v>
      </c>
    </row>
    <row r="10" spans="2:8" s="93" customFormat="1" ht="20.100000000000001" customHeight="1">
      <c r="B10" s="336" t="s">
        <v>477</v>
      </c>
      <c r="C10" s="1103" t="s">
        <v>578</v>
      </c>
      <c r="D10" s="1103"/>
      <c r="E10" s="373">
        <v>198871.89637999999</v>
      </c>
      <c r="F10" s="373">
        <v>-73632.104889999988</v>
      </c>
    </row>
    <row r="11" spans="2:8" s="93" customFormat="1" ht="20.100000000000001" customHeight="1">
      <c r="B11" s="336" t="s">
        <v>479</v>
      </c>
      <c r="C11" s="1103" t="s">
        <v>579</v>
      </c>
      <c r="D11" s="1103"/>
      <c r="E11" s="373">
        <v>3715.4275499999994</v>
      </c>
      <c r="F11" s="373">
        <v>-754.8941500000002</v>
      </c>
    </row>
    <row r="12" spans="2:8" s="93" customFormat="1" ht="20.100000000000001" customHeight="1">
      <c r="B12" s="336" t="s">
        <v>481</v>
      </c>
      <c r="C12" s="1103" t="s">
        <v>580</v>
      </c>
      <c r="D12" s="1103"/>
      <c r="E12" s="373">
        <v>246361.06818680605</v>
      </c>
      <c r="F12" s="373">
        <v>-34428.923569999999</v>
      </c>
    </row>
    <row r="13" spans="2:8" s="93" customFormat="1" ht="20.100000000000001" customHeight="1">
      <c r="B13" s="491" t="s">
        <v>483</v>
      </c>
      <c r="C13" s="1099" t="s">
        <v>581</v>
      </c>
      <c r="D13" s="1099"/>
      <c r="E13" s="375">
        <v>1248.41904</v>
      </c>
      <c r="F13" s="375">
        <v>-563.79482999999993</v>
      </c>
    </row>
    <row r="14" spans="2:8" s="93" customFormat="1" ht="20.100000000000001" customHeight="1" thickBot="1">
      <c r="B14" s="341" t="s">
        <v>485</v>
      </c>
      <c r="C14" s="1100" t="s">
        <v>40</v>
      </c>
      <c r="D14" s="1100"/>
      <c r="E14" s="394">
        <f>+E8+E7</f>
        <v>508984.111026806</v>
      </c>
      <c r="F14" s="394">
        <f>+F8+F7</f>
        <v>-114698.86766999999</v>
      </c>
    </row>
    <row r="15" spans="2:8">
      <c r="B15" s="119"/>
      <c r="C15" s="119"/>
      <c r="D15" s="119"/>
      <c r="E15" s="119"/>
      <c r="F15" s="119"/>
    </row>
  </sheetData>
  <mergeCells count="14">
    <mergeCell ref="B6:C6"/>
    <mergeCell ref="B2:C2"/>
    <mergeCell ref="B3:C3"/>
    <mergeCell ref="B4:C4"/>
    <mergeCell ref="E4:F5"/>
    <mergeCell ref="B5:C5"/>
    <mergeCell ref="C13:D13"/>
    <mergeCell ref="C14:D14"/>
    <mergeCell ref="C7:D7"/>
    <mergeCell ref="C8:D8"/>
    <mergeCell ref="C9:D9"/>
    <mergeCell ref="C10:D10"/>
    <mergeCell ref="C11:D11"/>
    <mergeCell ref="C12:D12"/>
  </mergeCells>
  <hyperlinks>
    <hyperlink ref="H2" location="Índice!A1" display="Voltar ao Índice" xr:uid="{01BF7415-3D9D-4050-81C6-731E397BF414}"/>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16:G21 B7:D14 B15:D15 E7:I11"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B007F-FC07-4C15-A16F-4AC7528E84F3}">
  <sheetPr>
    <pageSetUpPr fitToPage="1"/>
  </sheetPr>
  <dimension ref="B1:Q18"/>
  <sheetViews>
    <sheetView showGridLines="0" zoomScale="90" zoomScaleNormal="90" zoomScalePageLayoutView="80" workbookViewId="0">
      <selection activeCell="Q2" sqref="Q2"/>
    </sheetView>
  </sheetViews>
  <sheetFormatPr defaultColWidth="8.7109375" defaultRowHeight="14.25"/>
  <cols>
    <col min="1" max="1" width="4.7109375" style="5" customWidth="1"/>
    <col min="2" max="2" width="8.7109375" style="5"/>
    <col min="3" max="3" width="39.7109375" style="5" customWidth="1"/>
    <col min="4" max="5" width="14.5703125" style="5" customWidth="1"/>
    <col min="6" max="6" width="15.140625" style="5" customWidth="1"/>
    <col min="7" max="7" width="14.5703125" style="5" customWidth="1"/>
    <col min="8" max="8" width="16.140625" style="5" customWidth="1"/>
    <col min="9" max="15" width="14.5703125" style="5" customWidth="1"/>
    <col min="16" max="16" width="8.7109375" style="5"/>
    <col min="17" max="17" width="14.28515625" style="5" customWidth="1"/>
    <col min="18" max="16384" width="8.7109375" style="5"/>
  </cols>
  <sheetData>
    <row r="1" spans="2:17" ht="18.75">
      <c r="B1" s="3" t="s">
        <v>454</v>
      </c>
      <c r="Q1" s="58"/>
    </row>
    <row r="2" spans="2:17" s="294" customFormat="1" ht="15">
      <c r="B2" s="201" t="s">
        <v>1033</v>
      </c>
      <c r="C2" s="480"/>
      <c r="D2" s="480"/>
      <c r="E2" s="1091"/>
      <c r="F2" s="1091"/>
      <c r="G2" s="1091"/>
      <c r="H2" s="1091"/>
      <c r="I2" s="1091"/>
      <c r="J2" s="1091"/>
      <c r="K2" s="1091"/>
      <c r="L2" s="1091"/>
      <c r="M2" s="1091"/>
      <c r="N2" s="1091"/>
      <c r="O2" s="480"/>
      <c r="Q2" s="72" t="s">
        <v>903</v>
      </c>
    </row>
    <row r="3" spans="2:17" s="294" customFormat="1" ht="15">
      <c r="C3" s="480"/>
      <c r="D3" s="480"/>
      <c r="E3" s="480"/>
      <c r="F3" s="480"/>
      <c r="G3" s="480"/>
      <c r="H3" s="480"/>
      <c r="I3" s="480"/>
      <c r="J3" s="480"/>
      <c r="K3" s="480"/>
      <c r="L3" s="480"/>
      <c r="M3" s="480"/>
      <c r="N3" s="480"/>
      <c r="O3" s="480"/>
      <c r="Q3" s="467"/>
    </row>
    <row r="4" spans="2:17" s="312" customFormat="1" ht="20.100000000000001" customHeight="1">
      <c r="B4" s="1053" t="s">
        <v>1330</v>
      </c>
      <c r="C4" s="1054"/>
      <c r="D4" s="453" t="s">
        <v>4</v>
      </c>
      <c r="E4" s="209" t="s">
        <v>5</v>
      </c>
      <c r="F4" s="453" t="s">
        <v>6</v>
      </c>
      <c r="G4" s="209" t="s">
        <v>41</v>
      </c>
      <c r="H4" s="453" t="s">
        <v>42</v>
      </c>
      <c r="I4" s="453" t="s">
        <v>97</v>
      </c>
      <c r="J4" s="453" t="s">
        <v>98</v>
      </c>
      <c r="K4" s="453" t="s">
        <v>99</v>
      </c>
      <c r="L4" s="453" t="s">
        <v>227</v>
      </c>
      <c r="M4" s="453" t="s">
        <v>228</v>
      </c>
      <c r="N4" s="453" t="s">
        <v>229</v>
      </c>
      <c r="O4" s="453" t="s">
        <v>230</v>
      </c>
    </row>
    <row r="5" spans="2:17" s="312" customFormat="1" ht="24.95" customHeight="1">
      <c r="D5" s="1058" t="s">
        <v>582</v>
      </c>
      <c r="E5" s="1058"/>
      <c r="F5" s="1106" t="s">
        <v>583</v>
      </c>
      <c r="G5" s="1106"/>
      <c r="H5" s="1106"/>
      <c r="I5" s="1106"/>
      <c r="J5" s="496"/>
      <c r="K5" s="496"/>
      <c r="L5" s="496"/>
      <c r="M5" s="496"/>
      <c r="N5" s="496"/>
      <c r="O5" s="496"/>
    </row>
    <row r="6" spans="2:17" s="312" customFormat="1" ht="24.95" customHeight="1">
      <c r="C6" s="184"/>
      <c r="D6" s="1038"/>
      <c r="E6" s="1038"/>
      <c r="F6" s="494"/>
      <c r="G6" s="494"/>
      <c r="H6" s="1040" t="s">
        <v>584</v>
      </c>
      <c r="I6" s="1040"/>
      <c r="J6" s="1040" t="s">
        <v>585</v>
      </c>
      <c r="K6" s="1040"/>
      <c r="L6" s="1040" t="s">
        <v>586</v>
      </c>
      <c r="M6" s="1040"/>
      <c r="N6" s="1040" t="s">
        <v>587</v>
      </c>
      <c r="O6" s="1040"/>
    </row>
    <row r="7" spans="2:17" s="312" customFormat="1" ht="39.950000000000003" customHeight="1" thickBot="1">
      <c r="B7" s="492"/>
      <c r="C7" s="184"/>
      <c r="D7" s="319" t="s">
        <v>531</v>
      </c>
      <c r="E7" s="319" t="s">
        <v>574</v>
      </c>
      <c r="F7" s="319" t="s">
        <v>573</v>
      </c>
      <c r="G7" s="319" t="s">
        <v>574</v>
      </c>
      <c r="H7" s="319" t="s">
        <v>573</v>
      </c>
      <c r="I7" s="319" t="s">
        <v>574</v>
      </c>
      <c r="J7" s="319" t="s">
        <v>573</v>
      </c>
      <c r="K7" s="319" t="s">
        <v>574</v>
      </c>
      <c r="L7" s="319" t="s">
        <v>573</v>
      </c>
      <c r="M7" s="319" t="s">
        <v>574</v>
      </c>
      <c r="N7" s="319" t="s">
        <v>573</v>
      </c>
      <c r="O7" s="319" t="s">
        <v>574</v>
      </c>
    </row>
    <row r="8" spans="2:17" s="181" customFormat="1" ht="24.95" customHeight="1">
      <c r="B8" s="335" t="s">
        <v>247</v>
      </c>
      <c r="C8" s="321" t="s">
        <v>588</v>
      </c>
      <c r="D8" s="335"/>
      <c r="E8" s="335"/>
      <c r="F8" s="335"/>
      <c r="G8" s="335"/>
      <c r="H8" s="775"/>
      <c r="I8" s="775"/>
      <c r="J8" s="775"/>
      <c r="K8" s="775"/>
      <c r="L8" s="775"/>
      <c r="M8" s="775"/>
      <c r="N8" s="775"/>
      <c r="O8" s="775"/>
    </row>
    <row r="9" spans="2:17" s="181" customFormat="1" ht="24.95" customHeight="1">
      <c r="B9" s="336" t="s">
        <v>249</v>
      </c>
      <c r="C9" s="123" t="s">
        <v>589</v>
      </c>
      <c r="D9" s="373"/>
      <c r="E9" s="373"/>
      <c r="F9" s="373"/>
      <c r="G9" s="373"/>
      <c r="H9" s="373"/>
      <c r="I9" s="373"/>
      <c r="J9" s="373"/>
      <c r="K9" s="373"/>
      <c r="L9" s="373"/>
      <c r="M9" s="373"/>
      <c r="N9" s="495"/>
      <c r="O9" s="495"/>
    </row>
    <row r="10" spans="2:17" s="181" customFormat="1" ht="20.100000000000001" customHeight="1">
      <c r="B10" s="336" t="s">
        <v>475</v>
      </c>
      <c r="C10" s="338" t="s">
        <v>577</v>
      </c>
      <c r="D10" s="373"/>
      <c r="E10" s="373"/>
      <c r="F10" s="373"/>
      <c r="G10" s="373"/>
      <c r="H10" s="373"/>
      <c r="I10" s="373"/>
      <c r="J10" s="373"/>
      <c r="K10" s="373"/>
      <c r="L10" s="373"/>
      <c r="M10" s="373"/>
      <c r="N10" s="373"/>
      <c r="O10" s="373"/>
    </row>
    <row r="11" spans="2:17" s="181" customFormat="1" ht="20.100000000000001" customHeight="1">
      <c r="B11" s="336" t="s">
        <v>477</v>
      </c>
      <c r="C11" s="338" t="s">
        <v>578</v>
      </c>
      <c r="D11" s="373"/>
      <c r="E11" s="373"/>
      <c r="F11" s="373"/>
      <c r="G11" s="373"/>
      <c r="H11" s="373"/>
      <c r="I11" s="373"/>
      <c r="J11" s="373"/>
      <c r="K11" s="373"/>
      <c r="L11" s="373"/>
      <c r="M11" s="373"/>
      <c r="N11" s="373"/>
      <c r="O11" s="373"/>
    </row>
    <row r="12" spans="2:17" s="181" customFormat="1" ht="20.100000000000001" customHeight="1">
      <c r="B12" s="336" t="s">
        <v>479</v>
      </c>
      <c r="C12" s="338" t="s">
        <v>579</v>
      </c>
      <c r="D12" s="373"/>
      <c r="E12" s="373"/>
      <c r="F12" s="373"/>
      <c r="G12" s="373"/>
      <c r="H12" s="373"/>
      <c r="I12" s="373"/>
      <c r="J12" s="373"/>
      <c r="K12" s="373"/>
      <c r="L12" s="373"/>
      <c r="M12" s="495"/>
      <c r="N12" s="373"/>
      <c r="O12" s="373"/>
    </row>
    <row r="13" spans="2:17" s="181" customFormat="1" ht="20.100000000000001" customHeight="1">
      <c r="B13" s="336" t="s">
        <v>481</v>
      </c>
      <c r="C13" s="338" t="s">
        <v>580</v>
      </c>
      <c r="D13" s="373"/>
      <c r="E13" s="373"/>
      <c r="F13" s="373"/>
      <c r="G13" s="373"/>
      <c r="H13" s="373"/>
      <c r="I13" s="373"/>
      <c r="J13" s="373"/>
      <c r="K13" s="373"/>
      <c r="L13" s="373"/>
      <c r="M13" s="495"/>
      <c r="N13" s="373"/>
      <c r="O13" s="373"/>
    </row>
    <row r="14" spans="2:17" s="181" customFormat="1" ht="20.100000000000001" customHeight="1">
      <c r="B14" s="491" t="s">
        <v>483</v>
      </c>
      <c r="C14" s="340" t="s">
        <v>581</v>
      </c>
      <c r="D14" s="375"/>
      <c r="E14" s="375"/>
      <c r="F14" s="375"/>
      <c r="G14" s="375"/>
      <c r="H14" s="375"/>
      <c r="I14" s="375"/>
      <c r="J14" s="375"/>
      <c r="K14" s="375"/>
      <c r="L14" s="375"/>
      <c r="M14" s="497"/>
      <c r="N14" s="375"/>
      <c r="O14" s="375"/>
    </row>
    <row r="15" spans="2:17" s="181" customFormat="1" ht="20.100000000000001" customHeight="1" thickBot="1">
      <c r="B15" s="341" t="s">
        <v>485</v>
      </c>
      <c r="C15" s="277" t="s">
        <v>40</v>
      </c>
      <c r="D15" s="516"/>
      <c r="E15" s="516"/>
      <c r="F15" s="516"/>
      <c r="G15" s="516"/>
      <c r="H15" s="516"/>
      <c r="I15" s="516"/>
      <c r="J15" s="516"/>
      <c r="K15" s="516"/>
      <c r="L15" s="516"/>
      <c r="M15" s="516"/>
      <c r="N15" s="516"/>
      <c r="O15" s="516"/>
    </row>
    <row r="16" spans="2:17" s="294" customFormat="1"/>
    <row r="17" s="294" customFormat="1"/>
    <row r="18" s="294" customFormat="1"/>
  </sheetData>
  <mergeCells count="12">
    <mergeCell ref="B4:C4"/>
    <mergeCell ref="L6:M6"/>
    <mergeCell ref="N6:O6"/>
    <mergeCell ref="D5:E6"/>
    <mergeCell ref="F5:I5"/>
    <mergeCell ref="H6:I6"/>
    <mergeCell ref="J6:K6"/>
    <mergeCell ref="E2:F2"/>
    <mergeCell ref="G2:H2"/>
    <mergeCell ref="I2:J2"/>
    <mergeCell ref="K2:L2"/>
    <mergeCell ref="M2:N2"/>
  </mergeCells>
  <hyperlinks>
    <hyperlink ref="Q2" location="Índice!A1" display="Voltar ao Índice" xr:uid="{F08C7F64-8BA5-4418-A619-F678EA94D921}"/>
  </hyperlinks>
  <pageMargins left="0.70866141732283472" right="0.70866141732283472" top="0.74803149606299213" bottom="0.74803149606299213" header="0.31496062992125984" footer="0.31496062992125984"/>
  <pageSetup paperSize="9" scale="61" orientation="landscape" r:id="rId1"/>
  <headerFooter>
    <oddHeader>&amp;CPT
Anexo XV</oddHeader>
    <oddFooter>&amp;C&amp;P</oddFooter>
  </headerFooter>
  <ignoredErrors>
    <ignoredError sqref="B8:C15"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E98D3-BE1C-41EA-B254-863BA0FC18C9}">
  <sheetPr>
    <pageSetUpPr fitToPage="1"/>
  </sheetPr>
  <dimension ref="B1:H20"/>
  <sheetViews>
    <sheetView showGridLines="0" zoomScale="90" zoomScaleNormal="90" zoomScalePageLayoutView="80" workbookViewId="0">
      <selection activeCell="F1" sqref="F1"/>
    </sheetView>
  </sheetViews>
  <sheetFormatPr defaultColWidth="11.42578125" defaultRowHeight="14.25"/>
  <cols>
    <col min="1" max="1" width="4.7109375" style="5" customWidth="1"/>
    <col min="2" max="2" width="6.7109375" style="5" customWidth="1"/>
    <col min="3" max="3" width="49.5703125" style="5" customWidth="1"/>
    <col min="4" max="4" width="23.7109375" style="5" customWidth="1"/>
    <col min="5" max="5" width="15.28515625" style="5" customWidth="1"/>
    <col min="6" max="6" width="15.140625" style="5" customWidth="1"/>
    <col min="7" max="7" width="50.85546875" style="5" customWidth="1"/>
    <col min="8" max="8" width="7.42578125" style="5" customWidth="1"/>
    <col min="9" max="9" width="42" style="5" customWidth="1"/>
    <col min="10" max="16384" width="11.42578125" style="5"/>
  </cols>
  <sheetData>
    <row r="1" spans="2:8" s="11" customFormat="1" ht="22.5" customHeight="1">
      <c r="B1" s="42" t="s">
        <v>836</v>
      </c>
      <c r="C1" s="41"/>
      <c r="D1" s="13"/>
      <c r="E1" s="13"/>
      <c r="F1" s="58"/>
    </row>
    <row r="2" spans="2:8" s="11" customFormat="1" ht="20.100000000000001" customHeight="1">
      <c r="B2" s="201" t="s">
        <v>1033</v>
      </c>
      <c r="C2" s="41"/>
      <c r="D2" s="13"/>
      <c r="E2" s="13"/>
      <c r="F2" s="72" t="s">
        <v>903</v>
      </c>
    </row>
    <row r="3" spans="2:8" s="294" customFormat="1" ht="20.100000000000001" customHeight="1">
      <c r="B3" s="201"/>
      <c r="C3" s="726"/>
      <c r="D3" s="442" t="s">
        <v>4</v>
      </c>
      <c r="F3" s="755"/>
    </row>
    <row r="4" spans="2:8" s="65" customFormat="1" ht="20.100000000000001" customHeight="1" thickBot="1">
      <c r="B4" s="747"/>
      <c r="C4" s="724"/>
      <c r="D4" s="259" t="s">
        <v>714</v>
      </c>
    </row>
    <row r="5" spans="2:8" s="419" customFormat="1" ht="20.100000000000001" customHeight="1">
      <c r="B5" s="728"/>
      <c r="C5" s="748" t="s">
        <v>1253</v>
      </c>
      <c r="D5" s="977"/>
      <c r="H5" s="498"/>
    </row>
    <row r="6" spans="2:8" s="419" customFormat="1" ht="20.100000000000001" customHeight="1">
      <c r="B6" s="192">
        <v>1</v>
      </c>
      <c r="C6" s="365" t="s">
        <v>840</v>
      </c>
      <c r="D6" s="289">
        <v>61775.012620803085</v>
      </c>
      <c r="H6" s="498"/>
    </row>
    <row r="7" spans="2:8" s="419" customFormat="1" ht="20.100000000000001" customHeight="1">
      <c r="B7" s="192">
        <v>2</v>
      </c>
      <c r="C7" s="365" t="s">
        <v>841</v>
      </c>
      <c r="D7" s="289">
        <v>7345.3113222468128</v>
      </c>
      <c r="H7" s="498"/>
    </row>
    <row r="8" spans="2:8" s="419" customFormat="1" ht="20.100000000000001" customHeight="1">
      <c r="B8" s="192">
        <v>3</v>
      </c>
      <c r="C8" s="365" t="s">
        <v>842</v>
      </c>
      <c r="D8" s="289">
        <v>152384.71487500001</v>
      </c>
      <c r="H8" s="498"/>
    </row>
    <row r="9" spans="2:8" s="419" customFormat="1" ht="20.100000000000001" customHeight="1">
      <c r="B9" s="192">
        <v>4</v>
      </c>
      <c r="C9" s="365" t="s">
        <v>843</v>
      </c>
      <c r="D9" s="289"/>
    </row>
    <row r="10" spans="2:8" s="419" customFormat="1" ht="20.100000000000001" customHeight="1">
      <c r="B10" s="192"/>
      <c r="C10" s="715" t="s">
        <v>844</v>
      </c>
      <c r="D10" s="978"/>
    </row>
    <row r="11" spans="2:8" s="419" customFormat="1" ht="20.100000000000001" customHeight="1">
      <c r="B11" s="192">
        <v>5</v>
      </c>
      <c r="C11" s="365" t="s">
        <v>845</v>
      </c>
      <c r="D11" s="289"/>
    </row>
    <row r="12" spans="2:8" s="419" customFormat="1" ht="20.100000000000001" customHeight="1">
      <c r="B12" s="192">
        <v>6</v>
      </c>
      <c r="C12" s="365" t="s">
        <v>846</v>
      </c>
      <c r="D12" s="289"/>
    </row>
    <row r="13" spans="2:8" s="419" customFormat="1" ht="20.100000000000001" customHeight="1">
      <c r="B13" s="192">
        <v>7</v>
      </c>
      <c r="C13" s="365" t="s">
        <v>847</v>
      </c>
      <c r="D13" s="289"/>
    </row>
    <row r="14" spans="2:8" s="419" customFormat="1" ht="20.100000000000001" customHeight="1">
      <c r="B14" s="273">
        <v>8</v>
      </c>
      <c r="C14" s="274" t="s">
        <v>1254</v>
      </c>
      <c r="D14" s="513"/>
    </row>
    <row r="15" spans="2:8" s="419" customFormat="1" ht="20.100000000000001" customHeight="1" thickBot="1">
      <c r="B15" s="749">
        <v>9</v>
      </c>
      <c r="C15" s="727" t="s">
        <v>40</v>
      </c>
      <c r="D15" s="750">
        <f>SUM(D6:D14)</f>
        <v>221505.03881804988</v>
      </c>
    </row>
    <row r="16" spans="2:8" s="294" customFormat="1" ht="20.100000000000001" customHeight="1"/>
    <row r="17" s="294" customFormat="1"/>
    <row r="19" ht="50.25" customHeight="1"/>
    <row r="20" ht="50.25" customHeight="1"/>
  </sheetData>
  <hyperlinks>
    <hyperlink ref="F2" location="Índice!A1" display="Voltar ao Índice" xr:uid="{D1B7BC4D-8E39-4AB5-A277-7F5FA54EA7A3}"/>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4"/>
  <sheetViews>
    <sheetView showGridLines="0" zoomScale="90" zoomScaleNormal="90" zoomScalePageLayoutView="80" workbookViewId="0">
      <selection activeCell="E31" sqref="E31"/>
    </sheetView>
  </sheetViews>
  <sheetFormatPr defaultColWidth="9.28515625" defaultRowHeight="12.75"/>
  <cols>
    <col min="1" max="1" width="4.7109375" style="2" customWidth="1"/>
    <col min="2" max="2" width="7.7109375" style="2" customWidth="1"/>
    <col min="3" max="3" width="68.42578125" style="2" customWidth="1"/>
    <col min="4" max="6" width="20.140625" style="2" customWidth="1"/>
    <col min="7" max="7" width="9.28515625" style="2" customWidth="1"/>
    <col min="8" max="8" width="16" style="2" customWidth="1"/>
    <col min="9" max="16384" width="9.28515625" style="2"/>
  </cols>
  <sheetData>
    <row r="1" spans="2:8" ht="23.45" customHeight="1">
      <c r="B1" s="3" t="s">
        <v>0</v>
      </c>
      <c r="H1" s="72" t="s">
        <v>903</v>
      </c>
    </row>
    <row r="2" spans="2:8" ht="14.25">
      <c r="B2" s="102" t="s">
        <v>1033</v>
      </c>
      <c r="C2" s="177"/>
      <c r="D2" s="177"/>
      <c r="E2" s="177"/>
      <c r="F2" s="177"/>
    </row>
    <row r="3" spans="2:8" ht="25.5">
      <c r="B3" s="1029"/>
      <c r="C3" s="1029"/>
      <c r="D3" s="1028" t="s">
        <v>2</v>
      </c>
      <c r="E3" s="1028"/>
      <c r="F3" s="189" t="s">
        <v>3</v>
      </c>
    </row>
    <row r="4" spans="2:8">
      <c r="B4" s="1029"/>
      <c r="C4" s="1029"/>
      <c r="D4" s="183" t="s">
        <v>4</v>
      </c>
      <c r="E4" s="183" t="s">
        <v>5</v>
      </c>
      <c r="F4" s="183" t="s">
        <v>6</v>
      </c>
    </row>
    <row r="5" spans="2:8" ht="24.95" customHeight="1" thickBot="1">
      <c r="B5" s="1030"/>
      <c r="C5" s="1030"/>
      <c r="D5" s="896" t="s">
        <v>1317</v>
      </c>
      <c r="E5" s="896" t="s">
        <v>1318</v>
      </c>
      <c r="F5" s="896" t="s">
        <v>1317</v>
      </c>
    </row>
    <row r="6" spans="2:8" ht="20.100000000000001" customHeight="1">
      <c r="B6" s="190">
        <v>1</v>
      </c>
      <c r="C6" s="191" t="s">
        <v>7</v>
      </c>
      <c r="D6" s="897">
        <v>36264696.349809989</v>
      </c>
      <c r="E6" s="897">
        <v>35520614.923879988</v>
      </c>
      <c r="F6" s="897">
        <f>D6*8%</f>
        <v>2901175.7079847991</v>
      </c>
    </row>
    <row r="7" spans="2:8" ht="20.100000000000001" customHeight="1">
      <c r="B7" s="192">
        <v>2</v>
      </c>
      <c r="C7" s="193" t="s">
        <v>8</v>
      </c>
      <c r="D7" s="898">
        <v>12396466.33626</v>
      </c>
      <c r="E7" s="898">
        <v>12193987.345629999</v>
      </c>
      <c r="F7" s="898">
        <f t="shared" ref="F7:F17" si="0">D7*8%</f>
        <v>991717.30690080009</v>
      </c>
    </row>
    <row r="8" spans="2:8" ht="20.100000000000001" customHeight="1">
      <c r="B8" s="192">
        <v>3</v>
      </c>
      <c r="C8" s="194" t="s">
        <v>9</v>
      </c>
      <c r="D8" s="898">
        <v>743009.23814000003</v>
      </c>
      <c r="E8" s="898">
        <v>768842.83582999988</v>
      </c>
      <c r="F8" s="898">
        <f t="shared" si="0"/>
        <v>59440.739051200006</v>
      </c>
    </row>
    <row r="9" spans="2:8" ht="20.100000000000001" customHeight="1">
      <c r="B9" s="192">
        <v>4</v>
      </c>
      <c r="C9" s="193" t="s">
        <v>10</v>
      </c>
      <c r="D9" s="898">
        <f>+D8</f>
        <v>743009.23814000003</v>
      </c>
      <c r="E9" s="898">
        <v>768842.83582999988</v>
      </c>
      <c r="F9" s="898">
        <f t="shared" si="0"/>
        <v>59440.739051200006</v>
      </c>
    </row>
    <row r="10" spans="2:8" ht="20.100000000000001" customHeight="1">
      <c r="B10" s="192" t="s">
        <v>11</v>
      </c>
      <c r="C10" s="193" t="s">
        <v>12</v>
      </c>
      <c r="D10" s="898">
        <v>1067936.7241</v>
      </c>
      <c r="E10" s="898">
        <v>1128241.66071</v>
      </c>
      <c r="F10" s="898">
        <f t="shared" si="0"/>
        <v>85434.937927999999</v>
      </c>
    </row>
    <row r="11" spans="2:8" ht="20.100000000000001" customHeight="1">
      <c r="B11" s="192">
        <v>5</v>
      </c>
      <c r="C11" s="194" t="s">
        <v>13</v>
      </c>
      <c r="D11" s="898">
        <v>15459380.7345</v>
      </c>
      <c r="E11" s="898">
        <v>15100570.702850001</v>
      </c>
      <c r="F11" s="898">
        <f t="shared" si="0"/>
        <v>1236750.4587600001</v>
      </c>
    </row>
    <row r="12" spans="2:8" ht="20.100000000000001" customHeight="1">
      <c r="B12" s="192">
        <v>6</v>
      </c>
      <c r="C12" s="195" t="s">
        <v>14</v>
      </c>
      <c r="D12" s="899">
        <v>214350.90731000001</v>
      </c>
      <c r="E12" s="899">
        <v>225240.83279999997</v>
      </c>
      <c r="F12" s="899">
        <f t="shared" si="0"/>
        <v>17148.0725848</v>
      </c>
    </row>
    <row r="13" spans="2:8" ht="20.100000000000001" customHeight="1">
      <c r="B13" s="192">
        <v>7</v>
      </c>
      <c r="C13" s="193" t="s">
        <v>8</v>
      </c>
      <c r="D13" s="898">
        <v>90798.715599999996</v>
      </c>
      <c r="E13" s="898">
        <v>94797.243000000002</v>
      </c>
      <c r="F13" s="898">
        <f t="shared" si="0"/>
        <v>7263.8972480000002</v>
      </c>
    </row>
    <row r="14" spans="2:8" ht="20.100000000000001" customHeight="1">
      <c r="B14" s="192">
        <v>8</v>
      </c>
      <c r="C14" s="193" t="s">
        <v>15</v>
      </c>
      <c r="D14" s="898"/>
      <c r="E14" s="898"/>
      <c r="F14" s="898"/>
    </row>
    <row r="15" spans="2:8" ht="20.100000000000001" customHeight="1">
      <c r="B15" s="192" t="s">
        <v>16</v>
      </c>
      <c r="C15" s="193" t="s">
        <v>17</v>
      </c>
      <c r="D15" s="898">
        <v>16620.8174</v>
      </c>
      <c r="E15" s="898">
        <v>16991.553500000002</v>
      </c>
      <c r="F15" s="898">
        <f t="shared" si="0"/>
        <v>1329.6653920000001</v>
      </c>
    </row>
    <row r="16" spans="2:8" ht="20.100000000000001" customHeight="1">
      <c r="B16" s="192" t="s">
        <v>18</v>
      </c>
      <c r="C16" s="193" t="s">
        <v>19</v>
      </c>
      <c r="D16" s="898">
        <v>67692.774510000003</v>
      </c>
      <c r="E16" s="898">
        <v>67105.711599999995</v>
      </c>
      <c r="F16" s="898">
        <f t="shared" si="0"/>
        <v>5415.4219608000003</v>
      </c>
    </row>
    <row r="17" spans="2:6" ht="20.100000000000001" customHeight="1">
      <c r="B17" s="192">
        <v>9</v>
      </c>
      <c r="C17" s="193" t="s">
        <v>20</v>
      </c>
      <c r="D17" s="898">
        <f>D12-D13-D14-D15-D16</f>
        <v>39238.599800000011</v>
      </c>
      <c r="E17" s="898">
        <v>46346.324699999983</v>
      </c>
      <c r="F17" s="898">
        <f t="shared" si="0"/>
        <v>3139.0879840000011</v>
      </c>
    </row>
    <row r="18" spans="2:6" ht="20.100000000000001" customHeight="1">
      <c r="B18" s="192">
        <v>10</v>
      </c>
      <c r="C18" s="196" t="s">
        <v>21</v>
      </c>
      <c r="D18" s="900"/>
      <c r="E18" s="900"/>
      <c r="F18" s="900"/>
    </row>
    <row r="19" spans="2:6" ht="20.100000000000001" customHeight="1">
      <c r="B19" s="192">
        <v>11</v>
      </c>
      <c r="C19" s="196" t="s">
        <v>21</v>
      </c>
      <c r="D19" s="900"/>
      <c r="E19" s="900"/>
      <c r="F19" s="900"/>
    </row>
    <row r="20" spans="2:6" ht="20.100000000000001" customHeight="1">
      <c r="B20" s="192">
        <v>12</v>
      </c>
      <c r="C20" s="196" t="s">
        <v>21</v>
      </c>
      <c r="D20" s="900"/>
      <c r="E20" s="900"/>
      <c r="F20" s="900"/>
    </row>
    <row r="21" spans="2:6" ht="20.100000000000001" customHeight="1">
      <c r="B21" s="192">
        <v>13</v>
      </c>
      <c r="C21" s="196" t="s">
        <v>21</v>
      </c>
      <c r="D21" s="900"/>
      <c r="E21" s="900"/>
      <c r="F21" s="900"/>
    </row>
    <row r="22" spans="2:6" ht="20.100000000000001" customHeight="1">
      <c r="B22" s="192">
        <v>14</v>
      </c>
      <c r="C22" s="196" t="s">
        <v>21</v>
      </c>
      <c r="D22" s="900"/>
      <c r="E22" s="900"/>
      <c r="F22" s="900"/>
    </row>
    <row r="23" spans="2:6" ht="20.100000000000001" customHeight="1">
      <c r="B23" s="192">
        <v>15</v>
      </c>
      <c r="C23" s="195" t="s">
        <v>22</v>
      </c>
      <c r="D23" s="898">
        <v>0</v>
      </c>
      <c r="E23" s="898">
        <v>0</v>
      </c>
      <c r="F23" s="898">
        <f t="shared" ref="F23:F42" si="1">D23*8%</f>
        <v>0</v>
      </c>
    </row>
    <row r="24" spans="2:6" ht="30" customHeight="1">
      <c r="B24" s="192">
        <v>16</v>
      </c>
      <c r="C24" s="195" t="s">
        <v>23</v>
      </c>
      <c r="D24" s="898">
        <v>359588.30200000003</v>
      </c>
      <c r="E24" s="898">
        <v>366232.83954000002</v>
      </c>
      <c r="F24" s="898">
        <f t="shared" si="1"/>
        <v>28767.064160000002</v>
      </c>
    </row>
    <row r="25" spans="2:6" ht="20.100000000000001" customHeight="1">
      <c r="B25" s="192">
        <v>17</v>
      </c>
      <c r="C25" s="193" t="s">
        <v>24</v>
      </c>
      <c r="D25" s="898">
        <v>318668.19543999998</v>
      </c>
      <c r="E25" s="898">
        <v>325312.73298999999</v>
      </c>
      <c r="F25" s="898">
        <f t="shared" si="1"/>
        <v>25493.4556352</v>
      </c>
    </row>
    <row r="26" spans="2:6" ht="20.100000000000001" customHeight="1">
      <c r="B26" s="192">
        <v>18</v>
      </c>
      <c r="C26" s="193" t="s">
        <v>25</v>
      </c>
      <c r="D26" s="898">
        <v>1256.25</v>
      </c>
      <c r="E26" s="898">
        <v>1256.25</v>
      </c>
      <c r="F26" s="898">
        <f t="shared" si="1"/>
        <v>100.5</v>
      </c>
    </row>
    <row r="27" spans="2:6" ht="20.100000000000001" customHeight="1">
      <c r="B27" s="192">
        <v>19</v>
      </c>
      <c r="C27" s="193" t="s">
        <v>26</v>
      </c>
      <c r="D27" s="898">
        <v>39663.856549999997</v>
      </c>
      <c r="E27" s="898">
        <v>39663.856549999997</v>
      </c>
      <c r="F27" s="898">
        <f t="shared" si="1"/>
        <v>3173.1085239999998</v>
      </c>
    </row>
    <row r="28" spans="2:6" ht="20.100000000000001" customHeight="1">
      <c r="B28" s="192" t="s">
        <v>27</v>
      </c>
      <c r="C28" s="193" t="s">
        <v>28</v>
      </c>
      <c r="D28" s="901"/>
      <c r="E28" s="901"/>
      <c r="F28" s="898"/>
    </row>
    <row r="29" spans="2:6" ht="20.100000000000001" customHeight="1">
      <c r="B29" s="192">
        <v>20</v>
      </c>
      <c r="C29" s="195" t="s">
        <v>29</v>
      </c>
      <c r="D29" s="899">
        <v>832686.78107999999</v>
      </c>
      <c r="E29" s="899">
        <v>967185.03746999998</v>
      </c>
      <c r="F29" s="898">
        <f t="shared" si="1"/>
        <v>66614.942486400003</v>
      </c>
    </row>
    <row r="30" spans="2:6" ht="20.100000000000001" customHeight="1">
      <c r="B30" s="192">
        <v>21</v>
      </c>
      <c r="C30" s="193" t="s">
        <v>8</v>
      </c>
      <c r="D30" s="898">
        <v>221505.0417</v>
      </c>
      <c r="E30" s="898">
        <v>226296.86721999999</v>
      </c>
      <c r="F30" s="898">
        <f t="shared" si="1"/>
        <v>17720.403335999999</v>
      </c>
    </row>
    <row r="31" spans="2:6" ht="20.100000000000001" customHeight="1">
      <c r="B31" s="192">
        <v>22</v>
      </c>
      <c r="C31" s="193" t="s">
        <v>30</v>
      </c>
      <c r="D31" s="898">
        <v>611181.73938000004</v>
      </c>
      <c r="E31" s="898">
        <v>740888.17024999997</v>
      </c>
      <c r="F31" s="898">
        <f t="shared" si="1"/>
        <v>48894.539150400007</v>
      </c>
    </row>
    <row r="32" spans="2:6" ht="20.100000000000001" customHeight="1">
      <c r="B32" s="192" t="s">
        <v>31</v>
      </c>
      <c r="C32" s="195" t="s">
        <v>32</v>
      </c>
      <c r="D32" s="898"/>
      <c r="E32" s="898"/>
      <c r="F32" s="898"/>
    </row>
    <row r="33" spans="2:6" ht="20.100000000000001" customHeight="1">
      <c r="B33" s="192">
        <v>23</v>
      </c>
      <c r="C33" s="195" t="s">
        <v>33</v>
      </c>
      <c r="D33" s="899">
        <v>4178550.8125500004</v>
      </c>
      <c r="E33" s="899">
        <v>4178550.8125500004</v>
      </c>
      <c r="F33" s="898">
        <f t="shared" si="1"/>
        <v>334284.06500400003</v>
      </c>
    </row>
    <row r="34" spans="2:6" ht="20.100000000000001" customHeight="1">
      <c r="B34" s="192" t="s">
        <v>34</v>
      </c>
      <c r="C34" s="193" t="s">
        <v>35</v>
      </c>
      <c r="D34" s="898"/>
      <c r="E34" s="898"/>
      <c r="F34" s="898"/>
    </row>
    <row r="35" spans="2:6" ht="20.100000000000001" customHeight="1">
      <c r="B35" s="192" t="s">
        <v>36</v>
      </c>
      <c r="C35" s="193" t="s">
        <v>8</v>
      </c>
      <c r="D35" s="898">
        <v>4178550.8125500004</v>
      </c>
      <c r="E35" s="898">
        <v>4178550.8125500004</v>
      </c>
      <c r="F35" s="898">
        <f t="shared" si="1"/>
        <v>334284.06500400003</v>
      </c>
    </row>
    <row r="36" spans="2:6" ht="20.100000000000001" customHeight="1">
      <c r="B36" s="192" t="s">
        <v>37</v>
      </c>
      <c r="C36" s="193" t="s">
        <v>38</v>
      </c>
      <c r="D36" s="898"/>
      <c r="E36" s="898"/>
      <c r="F36" s="898"/>
    </row>
    <row r="37" spans="2:6" ht="20.100000000000001" customHeight="1">
      <c r="B37" s="192">
        <v>24</v>
      </c>
      <c r="C37" s="193" t="s">
        <v>39</v>
      </c>
      <c r="D37" s="898">
        <v>2247365.6206750004</v>
      </c>
      <c r="E37" s="898">
        <v>1899725.7881500002</v>
      </c>
      <c r="F37" s="898">
        <f t="shared" si="1"/>
        <v>179789.24965400004</v>
      </c>
    </row>
    <row r="38" spans="2:6" ht="20.100000000000001" customHeight="1">
      <c r="B38" s="192">
        <v>25</v>
      </c>
      <c r="C38" s="196" t="s">
        <v>21</v>
      </c>
      <c r="D38" s="900"/>
      <c r="E38" s="900"/>
      <c r="F38" s="900"/>
    </row>
    <row r="39" spans="2:6" ht="20.100000000000001" customHeight="1">
      <c r="B39" s="192">
        <v>26</v>
      </c>
      <c r="C39" s="196" t="s">
        <v>21</v>
      </c>
      <c r="D39" s="900"/>
      <c r="E39" s="900"/>
      <c r="F39" s="900"/>
    </row>
    <row r="40" spans="2:6" ht="20.100000000000001" customHeight="1">
      <c r="B40" s="192">
        <v>27</v>
      </c>
      <c r="C40" s="196" t="s">
        <v>21</v>
      </c>
      <c r="D40" s="900"/>
      <c r="E40" s="900"/>
      <c r="F40" s="900"/>
    </row>
    <row r="41" spans="2:6" ht="20.100000000000001" customHeight="1">
      <c r="B41" s="192">
        <v>28</v>
      </c>
      <c r="C41" s="196" t="s">
        <v>21</v>
      </c>
      <c r="D41" s="900"/>
      <c r="E41" s="900"/>
      <c r="F41" s="900"/>
    </row>
    <row r="42" spans="2:6" ht="20.100000000000001" customHeight="1" thickBot="1">
      <c r="B42" s="307">
        <v>29</v>
      </c>
      <c r="C42" s="198" t="s">
        <v>40</v>
      </c>
      <c r="D42" s="902">
        <f>D6+D12+D23+D24+D29+D32+D33</f>
        <v>41849873.152749993</v>
      </c>
      <c r="E42" s="902">
        <v>41257824.446239986</v>
      </c>
      <c r="F42" s="902">
        <f t="shared" si="1"/>
        <v>3347989.8522199993</v>
      </c>
    </row>
    <row r="44" spans="2:6">
      <c r="D44" s="187"/>
      <c r="E44" s="187"/>
      <c r="F44" s="187"/>
    </row>
  </sheetData>
  <mergeCells count="2">
    <mergeCell ref="D3:E3"/>
    <mergeCell ref="B3:C5"/>
  </mergeCells>
  <hyperlinks>
    <hyperlink ref="H1" location="Índice!A1" display="Voltar ao Índice" xr:uid="{D87D5A02-387E-4575-931A-7F92F1819651}"/>
  </hyperlinks>
  <pageMargins left="0.7" right="0.7" top="0.75" bottom="0.75" header="0.3" footer="0.3"/>
  <pageSetup paperSize="9" orientation="landscape" r:id="rId1"/>
  <headerFooter>
    <oddHeader>&amp;CPT
Anexo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CE39F-639F-402B-BF49-C3B5FDEC6709}">
  <sheetPr>
    <pageSetUpPr fitToPage="1"/>
  </sheetPr>
  <dimension ref="B1:G23"/>
  <sheetViews>
    <sheetView showGridLines="0" zoomScale="90" zoomScaleNormal="90" zoomScalePageLayoutView="60" workbookViewId="0">
      <selection activeCell="F1" sqref="F1"/>
    </sheetView>
  </sheetViews>
  <sheetFormatPr defaultColWidth="11.42578125" defaultRowHeight="14.25"/>
  <cols>
    <col min="1" max="1" width="4.7109375" style="5" customWidth="1"/>
    <col min="2" max="2" width="5.5703125" style="9" customWidth="1"/>
    <col min="3" max="3" width="65" style="5" customWidth="1"/>
    <col min="4" max="5" width="17.85546875" style="5" customWidth="1"/>
    <col min="6" max="6" width="7.28515625" style="5" customWidth="1"/>
    <col min="7" max="7" width="14.140625" style="5" customWidth="1"/>
    <col min="8" max="16384" width="11.42578125" style="5"/>
  </cols>
  <sheetData>
    <row r="1" spans="2:7" ht="26.25" customHeight="1">
      <c r="B1" s="42" t="s">
        <v>837</v>
      </c>
      <c r="G1" s="72" t="s">
        <v>903</v>
      </c>
    </row>
    <row r="2" spans="2:7">
      <c r="B2" s="102" t="s">
        <v>1033</v>
      </c>
    </row>
    <row r="3" spans="2:7">
      <c r="B3" s="102"/>
      <c r="C3" s="102"/>
      <c r="D3" s="102"/>
      <c r="E3" s="102"/>
      <c r="F3" s="102"/>
    </row>
    <row r="4" spans="2:7" s="93" customFormat="1" ht="20.100000000000001" customHeight="1">
      <c r="B4" s="1107"/>
      <c r="C4" s="1107"/>
      <c r="D4" s="318" t="s">
        <v>4</v>
      </c>
      <c r="E4" s="318" t="s">
        <v>5</v>
      </c>
      <c r="F4" s="318"/>
    </row>
    <row r="5" spans="2:7" s="93" customFormat="1" ht="24.95" customHeight="1" thickBot="1">
      <c r="B5" s="1107"/>
      <c r="C5" s="1107"/>
      <c r="D5" s="507"/>
      <c r="E5" s="507"/>
      <c r="F5" s="318"/>
    </row>
    <row r="6" spans="2:7" s="181" customFormat="1" ht="20.100000000000001" customHeight="1">
      <c r="B6" s="502">
        <v>1</v>
      </c>
      <c r="C6" s="399" t="s">
        <v>1242</v>
      </c>
      <c r="D6" s="503">
        <v>216556.91950465713</v>
      </c>
      <c r="E6" s="503">
        <v>17324.553560372569</v>
      </c>
      <c r="F6" s="499"/>
    </row>
    <row r="7" spans="2:7" s="181" customFormat="1" ht="20.100000000000001" customHeight="1">
      <c r="B7" s="400" t="s">
        <v>94</v>
      </c>
      <c r="C7" s="401" t="s">
        <v>900</v>
      </c>
      <c r="D7" s="840"/>
      <c r="E7" s="504">
        <v>3167.1023497811011</v>
      </c>
      <c r="F7" s="499"/>
    </row>
    <row r="8" spans="2:7" s="181" customFormat="1" ht="20.100000000000001" customHeight="1">
      <c r="B8" s="400" t="s">
        <v>95</v>
      </c>
      <c r="C8" s="505" t="s">
        <v>848</v>
      </c>
      <c r="D8" s="840"/>
      <c r="E8" s="504">
        <v>17324.553560372569</v>
      </c>
      <c r="F8" s="499"/>
    </row>
    <row r="9" spans="2:7" s="181" customFormat="1" ht="20.100000000000001" customHeight="1">
      <c r="B9" s="506">
        <v>2</v>
      </c>
      <c r="C9" s="403" t="s">
        <v>1243</v>
      </c>
      <c r="D9" s="504">
        <v>394624.81992705434</v>
      </c>
      <c r="E9" s="504">
        <v>31569.985594164344</v>
      </c>
      <c r="F9" s="499"/>
    </row>
    <row r="10" spans="2:7" s="181" customFormat="1" ht="20.100000000000001" customHeight="1">
      <c r="B10" s="400" t="s">
        <v>94</v>
      </c>
      <c r="C10" s="401" t="s">
        <v>901</v>
      </c>
      <c r="D10" s="840"/>
      <c r="E10" s="504">
        <v>4851.467721922616</v>
      </c>
      <c r="F10" s="499"/>
    </row>
    <row r="11" spans="2:7" s="181" customFormat="1" ht="20.100000000000001" customHeight="1">
      <c r="B11" s="400" t="s">
        <v>95</v>
      </c>
      <c r="C11" s="505" t="s">
        <v>902</v>
      </c>
      <c r="D11" s="840"/>
      <c r="E11" s="504">
        <v>31569.985594164344</v>
      </c>
      <c r="F11" s="499"/>
    </row>
    <row r="12" spans="2:7" s="181" customFormat="1" ht="20.100000000000001" customHeight="1">
      <c r="B12" s="506">
        <v>3</v>
      </c>
      <c r="C12" s="403" t="s">
        <v>1244</v>
      </c>
      <c r="D12" s="504">
        <v>0</v>
      </c>
      <c r="E12" s="504">
        <v>0</v>
      </c>
      <c r="F12" s="499"/>
    </row>
    <row r="13" spans="2:7" s="181" customFormat="1" ht="20.100000000000001" customHeight="1">
      <c r="B13" s="400" t="s">
        <v>94</v>
      </c>
      <c r="C13" s="505" t="s">
        <v>849</v>
      </c>
      <c r="D13" s="840"/>
      <c r="E13" s="504"/>
      <c r="F13" s="499"/>
    </row>
    <row r="14" spans="2:7" s="181" customFormat="1" ht="20.100000000000001" customHeight="1">
      <c r="B14" s="400" t="s">
        <v>95</v>
      </c>
      <c r="C14" s="401" t="s">
        <v>850</v>
      </c>
      <c r="D14" s="840"/>
      <c r="E14" s="504"/>
      <c r="F14" s="499"/>
    </row>
    <row r="15" spans="2:7" s="181" customFormat="1" ht="20.100000000000001" customHeight="1">
      <c r="B15" s="506">
        <v>4</v>
      </c>
      <c r="C15" s="401" t="s">
        <v>1245</v>
      </c>
      <c r="D15" s="504">
        <v>0</v>
      </c>
      <c r="E15" s="504">
        <v>0</v>
      </c>
      <c r="F15" s="499"/>
    </row>
    <row r="16" spans="2:7" s="181" customFormat="1" ht="20.100000000000001" customHeight="1">
      <c r="B16" s="400" t="s">
        <v>94</v>
      </c>
      <c r="C16" s="505" t="s">
        <v>851</v>
      </c>
      <c r="D16" s="840"/>
      <c r="E16" s="504"/>
      <c r="F16" s="499"/>
    </row>
    <row r="17" spans="2:6" s="181" customFormat="1" ht="20.100000000000001" customHeight="1">
      <c r="B17" s="400" t="s">
        <v>95</v>
      </c>
      <c r="C17" s="505" t="s">
        <v>852</v>
      </c>
      <c r="D17" s="840"/>
      <c r="E17" s="504"/>
      <c r="F17" s="499"/>
    </row>
    <row r="18" spans="2:6" s="181" customFormat="1" ht="20.100000000000001" customHeight="1">
      <c r="B18" s="400" t="s">
        <v>96</v>
      </c>
      <c r="C18" s="121" t="s">
        <v>853</v>
      </c>
      <c r="D18" s="840"/>
      <c r="E18" s="504"/>
      <c r="F18" s="499"/>
    </row>
    <row r="19" spans="2:6" s="181" customFormat="1" ht="20.100000000000001" customHeight="1">
      <c r="B19" s="508">
        <v>5</v>
      </c>
      <c r="C19" s="509" t="s">
        <v>854</v>
      </c>
      <c r="D19" s="510">
        <v>0</v>
      </c>
      <c r="E19" s="510">
        <v>0</v>
      </c>
      <c r="F19" s="499"/>
    </row>
    <row r="20" spans="2:6" s="181" customFormat="1" ht="20.100000000000001" customHeight="1" thickBot="1">
      <c r="B20" s="511">
        <v>6</v>
      </c>
      <c r="C20" s="512" t="s">
        <v>40</v>
      </c>
      <c r="D20" s="515">
        <v>611181.7394317115</v>
      </c>
      <c r="E20" s="515">
        <v>48894.53915453692</v>
      </c>
      <c r="F20" s="499"/>
    </row>
    <row r="21" spans="2:6" s="104" customFormat="1" ht="12.75">
      <c r="B21" s="501"/>
    </row>
    <row r="22" spans="2:6" s="92" customFormat="1" ht="12.75">
      <c r="B22" s="501"/>
      <c r="C22" s="104"/>
      <c r="D22" s="104"/>
      <c r="E22" s="104"/>
      <c r="F22" s="104"/>
    </row>
    <row r="23" spans="2:6" s="92" customFormat="1" ht="12.75">
      <c r="B23" s="73"/>
    </row>
  </sheetData>
  <mergeCells count="2">
    <mergeCell ref="B4:C4"/>
    <mergeCell ref="B5:C5"/>
  </mergeCells>
  <hyperlinks>
    <hyperlink ref="G1" location="Índice!A1" display="Voltar ao Índice" xr:uid="{EAE9A1AC-6BFD-42C1-9869-CDBB5EB57161}"/>
  </hyperlinks>
  <pageMargins left="0.70866141732283472" right="0.70866141732283472" top="0.86614173228346458" bottom="0.74803149606299213" header="0.31496062992125984" footer="0.31496062992125984"/>
  <pageSetup paperSize="9" fitToHeight="0" orientation="landscape" r:id="rId1"/>
  <headerFooter>
    <oddHeader>&amp;CPT
Anexo XXIX</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D99D-6699-46AB-B09B-AA3F9994BEDA}">
  <sheetPr>
    <pageSetUpPr fitToPage="1"/>
  </sheetPr>
  <dimension ref="B1:L20"/>
  <sheetViews>
    <sheetView showGridLines="0" zoomScale="90" zoomScaleNormal="90" zoomScalePageLayoutView="60" workbookViewId="0">
      <selection activeCell="F1" sqref="F1"/>
    </sheetView>
  </sheetViews>
  <sheetFormatPr defaultColWidth="11.42578125" defaultRowHeight="14.25"/>
  <cols>
    <col min="1" max="1" width="4.7109375" style="5" customWidth="1"/>
    <col min="2" max="2" width="3.5703125" style="5" customWidth="1"/>
    <col min="3" max="3" width="50.140625" style="5" customWidth="1"/>
    <col min="4" max="9" width="14.5703125" style="5" customWidth="1"/>
    <col min="10" max="10" width="17.140625" style="5" customWidth="1"/>
    <col min="11" max="11" width="6.5703125" style="5" customWidth="1"/>
    <col min="12" max="12" width="14.7109375" style="5" customWidth="1"/>
    <col min="13" max="16384" width="11.42578125" style="5"/>
  </cols>
  <sheetData>
    <row r="1" spans="2:12" ht="21.95" customHeight="1">
      <c r="B1" s="42" t="s">
        <v>855</v>
      </c>
      <c r="D1" s="43"/>
      <c r="E1" s="43"/>
      <c r="F1" s="43"/>
      <c r="G1" s="43"/>
      <c r="L1" s="72" t="s">
        <v>903</v>
      </c>
    </row>
    <row r="2" spans="2:12" ht="15.75" customHeight="1">
      <c r="B2" s="102" t="s">
        <v>1033</v>
      </c>
      <c r="C2" s="43"/>
      <c r="D2" s="43"/>
      <c r="E2" s="43"/>
      <c r="F2" s="43"/>
      <c r="G2" s="43"/>
    </row>
    <row r="3" spans="2:12" s="65" customFormat="1" ht="12.75"/>
    <row r="4" spans="2:12" s="93" customFormat="1" ht="20.100000000000001" customHeight="1">
      <c r="B4" s="1034"/>
      <c r="C4" s="1034"/>
      <c r="D4" s="208" t="s">
        <v>4</v>
      </c>
      <c r="E4" s="208" t="s">
        <v>5</v>
      </c>
      <c r="F4" s="208" t="s">
        <v>6</v>
      </c>
      <c r="G4" s="208" t="s">
        <v>41</v>
      </c>
      <c r="H4" s="318" t="s">
        <v>42</v>
      </c>
      <c r="I4" s="208" t="s">
        <v>97</v>
      </c>
      <c r="J4" s="208" t="s">
        <v>98</v>
      </c>
      <c r="K4" s="208"/>
    </row>
    <row r="5" spans="2:12" s="93" customFormat="1" ht="27.95" customHeight="1" thickBot="1">
      <c r="B5" s="1034"/>
      <c r="C5" s="1034"/>
      <c r="D5" s="259" t="s">
        <v>856</v>
      </c>
      <c r="E5" s="259" t="s">
        <v>857</v>
      </c>
      <c r="F5" s="259" t="s">
        <v>858</v>
      </c>
      <c r="G5" s="259" t="s">
        <v>859</v>
      </c>
      <c r="H5" s="507" t="s">
        <v>618</v>
      </c>
      <c r="I5" s="259" t="s">
        <v>860</v>
      </c>
      <c r="J5" s="259" t="s">
        <v>861</v>
      </c>
      <c r="K5" s="208"/>
    </row>
    <row r="6" spans="2:12" s="181" customFormat="1" ht="20.100000000000001" customHeight="1">
      <c r="B6" s="321">
        <v>1</v>
      </c>
      <c r="C6" s="333" t="s">
        <v>862</v>
      </c>
      <c r="D6" s="458">
        <v>246796.97105039246</v>
      </c>
      <c r="E6" s="458">
        <v>494091.19919028151</v>
      </c>
      <c r="F6" s="458"/>
      <c r="G6" s="458"/>
      <c r="H6" s="458"/>
      <c r="I6" s="458">
        <v>740888.17024067405</v>
      </c>
      <c r="J6" s="458">
        <v>59271.053619253929</v>
      </c>
      <c r="K6" s="457"/>
    </row>
    <row r="7" spans="2:12" s="181" customFormat="1" ht="20.100000000000001" customHeight="1">
      <c r="B7" s="124" t="s">
        <v>863</v>
      </c>
      <c r="C7" s="123" t="s">
        <v>864</v>
      </c>
      <c r="D7" s="362">
        <v>-198892.68708805085</v>
      </c>
      <c r="E7" s="362">
        <v>-412145.98240879225</v>
      </c>
      <c r="F7" s="289"/>
      <c r="G7" s="289"/>
      <c r="H7" s="289"/>
      <c r="I7" s="289">
        <v>611038.66949684313</v>
      </c>
      <c r="J7" s="289">
        <v>48883.09355974746</v>
      </c>
      <c r="K7" s="457"/>
    </row>
    <row r="8" spans="2:12" s="181" customFormat="1" ht="20.100000000000001" customHeight="1">
      <c r="B8" s="124" t="s">
        <v>865</v>
      </c>
      <c r="C8" s="123" t="s">
        <v>866</v>
      </c>
      <c r="D8" s="289">
        <v>47904.283962341615</v>
      </c>
      <c r="E8" s="289">
        <v>81945.216781489275</v>
      </c>
      <c r="F8" s="289"/>
      <c r="G8" s="289"/>
      <c r="H8" s="289"/>
      <c r="I8" s="289">
        <v>129849.5007438309</v>
      </c>
      <c r="J8" s="289">
        <v>10387.960059506473</v>
      </c>
      <c r="K8" s="457"/>
    </row>
    <row r="9" spans="2:12" s="181" customFormat="1" ht="20.100000000000001" customHeight="1">
      <c r="B9" s="123">
        <v>2</v>
      </c>
      <c r="C9" s="123" t="s">
        <v>867</v>
      </c>
      <c r="D9" s="289">
        <v>-8315.5045900778478</v>
      </c>
      <c r="E9" s="289">
        <v>-21301.870257456572</v>
      </c>
      <c r="F9" s="289"/>
      <c r="G9" s="289"/>
      <c r="H9" s="289"/>
      <c r="I9" s="289">
        <v>-29617.374847534418</v>
      </c>
      <c r="J9" s="289">
        <v>-2369.3899878027541</v>
      </c>
      <c r="K9" s="457"/>
    </row>
    <row r="10" spans="2:12" s="181" customFormat="1" ht="20.100000000000001" customHeight="1">
      <c r="B10" s="123">
        <v>3</v>
      </c>
      <c r="C10" s="123" t="s">
        <v>868</v>
      </c>
      <c r="D10" s="289"/>
      <c r="E10" s="289"/>
      <c r="F10" s="289"/>
      <c r="G10" s="289"/>
      <c r="H10" s="289"/>
      <c r="I10" s="289"/>
      <c r="J10" s="289"/>
      <c r="K10" s="457"/>
    </row>
    <row r="11" spans="2:12" s="181" customFormat="1" ht="20.100000000000001" customHeight="1">
      <c r="B11" s="123">
        <v>4</v>
      </c>
      <c r="C11" s="123" t="s">
        <v>869</v>
      </c>
      <c r="D11" s="289"/>
      <c r="E11" s="289"/>
      <c r="F11" s="289"/>
      <c r="G11" s="289"/>
      <c r="H11" s="289"/>
      <c r="I11" s="289"/>
      <c r="J11" s="289"/>
      <c r="K11" s="457"/>
    </row>
    <row r="12" spans="2:12" s="181" customFormat="1" ht="20.100000000000001" customHeight="1">
      <c r="B12" s="271">
        <v>5</v>
      </c>
      <c r="C12" s="271" t="s">
        <v>870</v>
      </c>
      <c r="D12" s="289"/>
      <c r="E12" s="289"/>
      <c r="F12" s="289"/>
      <c r="G12" s="289"/>
      <c r="H12" s="289"/>
      <c r="I12" s="289"/>
      <c r="J12" s="289"/>
      <c r="K12" s="457"/>
    </row>
    <row r="13" spans="2:12" s="181" customFormat="1" ht="20.100000000000001" customHeight="1">
      <c r="B13" s="123">
        <v>6</v>
      </c>
      <c r="C13" s="123" t="s">
        <v>871</v>
      </c>
      <c r="D13" s="289"/>
      <c r="E13" s="289"/>
      <c r="F13" s="289"/>
      <c r="G13" s="289"/>
      <c r="H13" s="289"/>
      <c r="I13" s="289"/>
      <c r="J13" s="289"/>
      <c r="K13" s="457"/>
    </row>
    <row r="14" spans="2:12" s="181" customFormat="1" ht="20.100000000000001" customHeight="1">
      <c r="B14" s="123">
        <v>7</v>
      </c>
      <c r="C14" s="123" t="s">
        <v>854</v>
      </c>
      <c r="D14" s="289"/>
      <c r="E14" s="289"/>
      <c r="F14" s="289"/>
      <c r="G14" s="289"/>
      <c r="H14" s="289"/>
      <c r="I14" s="289"/>
      <c r="J14" s="289"/>
      <c r="K14" s="457"/>
    </row>
    <row r="15" spans="2:12" s="181" customFormat="1" ht="20.100000000000001" customHeight="1">
      <c r="B15" s="124" t="s">
        <v>872</v>
      </c>
      <c r="C15" s="123" t="s">
        <v>873</v>
      </c>
      <c r="D15" s="289">
        <v>39588.779372263765</v>
      </c>
      <c r="E15" s="289">
        <v>60643.346524032699</v>
      </c>
      <c r="F15" s="289"/>
      <c r="G15" s="289"/>
      <c r="H15" s="289"/>
      <c r="I15" s="289">
        <v>100232.12589629648</v>
      </c>
      <c r="J15" s="289">
        <v>8018.570071703718</v>
      </c>
      <c r="K15" s="457"/>
    </row>
    <row r="16" spans="2:12" s="181" customFormat="1" ht="20.100000000000001" customHeight="1">
      <c r="B16" s="306" t="s">
        <v>874</v>
      </c>
      <c r="C16" s="274" t="s">
        <v>864</v>
      </c>
      <c r="D16" s="513">
        <v>176968.14013239337</v>
      </c>
      <c r="E16" s="513">
        <v>333981.47340302164</v>
      </c>
      <c r="F16" s="513"/>
      <c r="G16" s="513"/>
      <c r="H16" s="513"/>
      <c r="I16" s="513">
        <v>510949.61353541492</v>
      </c>
      <c r="J16" s="513">
        <v>40875.969082833202</v>
      </c>
      <c r="K16" s="457"/>
    </row>
    <row r="17" spans="2:11" s="181" customFormat="1" ht="20.100000000000001" customHeight="1" thickBot="1">
      <c r="B17" s="359">
        <v>8</v>
      </c>
      <c r="C17" s="277" t="s">
        <v>875</v>
      </c>
      <c r="D17" s="514">
        <v>216556.91950465713</v>
      </c>
      <c r="E17" s="514">
        <v>394624.81992705434</v>
      </c>
      <c r="F17" s="514"/>
      <c r="G17" s="514"/>
      <c r="H17" s="514"/>
      <c r="I17" s="514">
        <v>611181.73943171138</v>
      </c>
      <c r="J17" s="514">
        <v>48894.53915453692</v>
      </c>
      <c r="K17" s="457"/>
    </row>
    <row r="18" spans="2:11" s="181" customFormat="1" ht="11.25"/>
    <row r="19" spans="2:11" s="93" customFormat="1" ht="12.75"/>
    <row r="20" spans="2:11" s="104" customFormat="1" ht="12.75"/>
  </sheetData>
  <mergeCells count="2">
    <mergeCell ref="B4:C4"/>
    <mergeCell ref="B5:C5"/>
  </mergeCells>
  <hyperlinks>
    <hyperlink ref="L1" location="Índice!A1" display="Voltar ao Índice" xr:uid="{BC3F7494-C3F6-4A1D-9F08-1D8949C9612A}"/>
  </hyperlinks>
  <pageMargins left="0.70866141732283472" right="0.70866141732283472" top="0.74803149606299213" bottom="0.74803149606299213" header="0.31496062992125984" footer="0.31496062992125984"/>
  <pageSetup paperSize="9" scale="88" orientation="landscape" r:id="rId1"/>
  <headerFooter>
    <oddHeader>&amp;CPT
Anexo XXIX</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A2013-20FD-4B2B-B1C0-A11E7E663152}">
  <sheetPr>
    <pageSetUpPr fitToPage="1"/>
  </sheetPr>
  <dimension ref="B1:F24"/>
  <sheetViews>
    <sheetView showGridLines="0" zoomScale="90" zoomScaleNormal="90" zoomScalePageLayoutView="80" workbookViewId="0">
      <selection activeCell="F1" sqref="F1"/>
    </sheetView>
  </sheetViews>
  <sheetFormatPr defaultColWidth="11.42578125" defaultRowHeight="14.25"/>
  <cols>
    <col min="1" max="1" width="4.7109375" style="5" customWidth="1"/>
    <col min="2" max="2" width="6.85546875" style="12" customWidth="1"/>
    <col min="3" max="3" width="32.5703125" style="5" customWidth="1"/>
    <col min="4" max="4" width="29.42578125" style="5" customWidth="1"/>
    <col min="5" max="5" width="11.42578125" style="5"/>
    <col min="6" max="6" width="14.42578125" style="5" customWidth="1"/>
    <col min="7" max="16384" width="11.42578125" style="5"/>
  </cols>
  <sheetData>
    <row r="1" spans="2:6" ht="18.75">
      <c r="B1" s="42" t="s">
        <v>838</v>
      </c>
      <c r="F1" s="72" t="s">
        <v>903</v>
      </c>
    </row>
    <row r="2" spans="2:6">
      <c r="B2" s="102" t="s">
        <v>1033</v>
      </c>
    </row>
    <row r="3" spans="2:6" ht="13.5" customHeight="1">
      <c r="B3" s="5"/>
    </row>
    <row r="4" spans="2:6" s="201" customFormat="1" ht="20.100000000000001" customHeight="1">
      <c r="B4" s="1034"/>
      <c r="C4" s="1034"/>
      <c r="D4" s="208" t="s">
        <v>4</v>
      </c>
    </row>
    <row r="5" spans="2:6" s="181" customFormat="1" ht="20.100000000000001" customHeight="1" thickBot="1">
      <c r="B5" s="1108" t="s">
        <v>876</v>
      </c>
      <c r="C5" s="1108"/>
      <c r="D5" s="1108"/>
    </row>
    <row r="6" spans="2:6" s="181" customFormat="1" ht="20.100000000000001" customHeight="1">
      <c r="B6" s="592">
        <v>1</v>
      </c>
      <c r="C6" s="593" t="s">
        <v>877</v>
      </c>
      <c r="D6" s="420">
        <v>4901.2349446674489</v>
      </c>
    </row>
    <row r="7" spans="2:6" s="181" customFormat="1" ht="20.100000000000001" customHeight="1">
      <c r="B7" s="527">
        <v>2</v>
      </c>
      <c r="C7" s="196" t="s">
        <v>878</v>
      </c>
      <c r="D7" s="373">
        <v>2365.5531824640493</v>
      </c>
    </row>
    <row r="8" spans="2:6" s="181" customFormat="1" ht="20.100000000000001" customHeight="1">
      <c r="B8" s="527">
        <v>3</v>
      </c>
      <c r="C8" s="196" t="s">
        <v>879</v>
      </c>
      <c r="D8" s="373">
        <v>903.21636465419931</v>
      </c>
    </row>
    <row r="9" spans="2:6" s="181" customFormat="1" ht="20.100000000000001" customHeight="1">
      <c r="B9" s="531">
        <v>4</v>
      </c>
      <c r="C9" s="532" t="s">
        <v>880</v>
      </c>
      <c r="D9" s="375">
        <v>4077.2948761799339</v>
      </c>
    </row>
    <row r="10" spans="2:6" s="181" customFormat="1" ht="20.100000000000001" customHeight="1" thickBot="1">
      <c r="B10" s="1108" t="s">
        <v>881</v>
      </c>
      <c r="C10" s="1108"/>
      <c r="D10" s="1108"/>
    </row>
    <row r="11" spans="2:6" s="181" customFormat="1" ht="20.100000000000001" customHeight="1">
      <c r="B11" s="592">
        <v>5</v>
      </c>
      <c r="C11" s="593" t="s">
        <v>877</v>
      </c>
      <c r="D11" s="420">
        <v>6639.5803445394276</v>
      </c>
    </row>
    <row r="12" spans="2:6" s="181" customFormat="1" ht="20.100000000000001" customHeight="1">
      <c r="B12" s="527">
        <v>6</v>
      </c>
      <c r="C12" s="196" t="s">
        <v>878</v>
      </c>
      <c r="D12" s="373">
        <v>4981.0287645719045</v>
      </c>
    </row>
    <row r="13" spans="2:6" s="181" customFormat="1" ht="20.100000000000001" customHeight="1">
      <c r="B13" s="527">
        <v>7</v>
      </c>
      <c r="C13" s="196" t="s">
        <v>879</v>
      </c>
      <c r="D13" s="373">
        <v>2521.8444896442725</v>
      </c>
    </row>
    <row r="14" spans="2:6" s="181" customFormat="1" ht="20.100000000000001" customHeight="1">
      <c r="B14" s="531">
        <v>8</v>
      </c>
      <c r="C14" s="532" t="s">
        <v>880</v>
      </c>
      <c r="D14" s="375">
        <v>6639.5803445394276</v>
      </c>
    </row>
    <row r="15" spans="2:6" s="181" customFormat="1" ht="20.100000000000001" customHeight="1" thickBot="1">
      <c r="B15" s="1108" t="s">
        <v>882</v>
      </c>
      <c r="C15" s="1108"/>
      <c r="D15" s="1108"/>
    </row>
    <row r="16" spans="2:6" s="181" customFormat="1" ht="20.100000000000001" customHeight="1">
      <c r="B16" s="592">
        <v>9</v>
      </c>
      <c r="C16" s="593" t="s">
        <v>877</v>
      </c>
      <c r="D16" s="594"/>
    </row>
    <row r="17" spans="2:4" s="181" customFormat="1" ht="20.100000000000001" customHeight="1">
      <c r="B17" s="527">
        <v>10</v>
      </c>
      <c r="C17" s="196" t="s">
        <v>878</v>
      </c>
      <c r="D17" s="595"/>
    </row>
    <row r="18" spans="2:4" s="181" customFormat="1" ht="20.100000000000001" customHeight="1">
      <c r="B18" s="527">
        <v>11</v>
      </c>
      <c r="C18" s="196" t="s">
        <v>879</v>
      </c>
      <c r="D18" s="595"/>
    </row>
    <row r="19" spans="2:4" s="181" customFormat="1" ht="20.100000000000001" customHeight="1">
      <c r="B19" s="531">
        <v>12</v>
      </c>
      <c r="C19" s="532" t="s">
        <v>880</v>
      </c>
      <c r="D19" s="596"/>
    </row>
    <row r="20" spans="2:4" s="181" customFormat="1" ht="20.100000000000001" customHeight="1" thickBot="1">
      <c r="B20" s="1108" t="s">
        <v>883</v>
      </c>
      <c r="C20" s="1108"/>
      <c r="D20" s="1108"/>
    </row>
    <row r="21" spans="2:4" s="181" customFormat="1" ht="20.100000000000001" customHeight="1">
      <c r="B21" s="261">
        <v>13</v>
      </c>
      <c r="C21" s="262" t="s">
        <v>877</v>
      </c>
      <c r="D21" s="420"/>
    </row>
    <row r="22" spans="2:4" s="181" customFormat="1" ht="20.100000000000001" customHeight="1">
      <c r="B22" s="192">
        <v>14</v>
      </c>
      <c r="C22" s="123" t="s">
        <v>878</v>
      </c>
      <c r="D22" s="373"/>
    </row>
    <row r="23" spans="2:4" s="181" customFormat="1" ht="20.100000000000001" customHeight="1">
      <c r="B23" s="192">
        <v>15</v>
      </c>
      <c r="C23" s="123" t="s">
        <v>879</v>
      </c>
      <c r="D23" s="373"/>
    </row>
    <row r="24" spans="2:4" s="181" customFormat="1" ht="20.100000000000001" customHeight="1" thickBot="1">
      <c r="B24" s="360">
        <v>16</v>
      </c>
      <c r="C24" s="334" t="s">
        <v>880</v>
      </c>
      <c r="D24" s="591"/>
    </row>
  </sheetData>
  <mergeCells count="5">
    <mergeCell ref="B4:C4"/>
    <mergeCell ref="B5:D5"/>
    <mergeCell ref="B10:D10"/>
    <mergeCell ref="B15:D15"/>
    <mergeCell ref="B20:D20"/>
  </mergeCells>
  <hyperlinks>
    <hyperlink ref="F1" location="Índice!A1" display="Voltar ao Índice" xr:uid="{0E963143-DB5F-4BD6-984E-CDE969B8095F}"/>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56434-BB9D-4E56-A615-BE2E24653E29}">
  <sheetPr>
    <pageSetUpPr fitToPage="1"/>
  </sheetPr>
  <dimension ref="A1:K44"/>
  <sheetViews>
    <sheetView showGridLines="0" zoomScale="90" zoomScaleNormal="90" workbookViewId="0">
      <selection activeCell="F1" sqref="F1"/>
    </sheetView>
  </sheetViews>
  <sheetFormatPr defaultColWidth="11.42578125" defaultRowHeight="14.25"/>
  <cols>
    <col min="1" max="1" width="4.5703125" style="859" customWidth="1"/>
    <col min="2" max="3" width="11.42578125" style="5"/>
    <col min="4" max="4" width="64" style="5" customWidth="1"/>
    <col min="5" max="9" width="11.42578125" style="5"/>
    <col min="10" max="10" width="4.5703125" style="5" customWidth="1"/>
    <col min="11" max="16384" width="11.42578125" style="5"/>
  </cols>
  <sheetData>
    <row r="1" spans="1:11" ht="24">
      <c r="B1" s="42" t="s">
        <v>839</v>
      </c>
      <c r="I1" s="72" t="s">
        <v>903</v>
      </c>
      <c r="J1" s="860"/>
      <c r="K1" s="1013"/>
    </row>
    <row r="2" spans="1:11" ht="15">
      <c r="B2" s="1109" t="s">
        <v>1224</v>
      </c>
      <c r="C2" s="1109"/>
      <c r="K2" s="1014"/>
    </row>
    <row r="3" spans="1:11">
      <c r="A3" s="92"/>
      <c r="J3" s="783"/>
      <c r="K3" s="156"/>
    </row>
    <row r="4" spans="1:11">
      <c r="A4" s="92"/>
      <c r="J4" s="783"/>
      <c r="K4" s="156"/>
    </row>
    <row r="5" spans="1:11">
      <c r="A5" s="119"/>
      <c r="J5" s="832"/>
    </row>
    <row r="6" spans="1:11">
      <c r="A6" s="119"/>
      <c r="J6" s="832"/>
    </row>
    <row r="7" spans="1:11">
      <c r="A7" s="119"/>
      <c r="J7" s="832"/>
    </row>
    <row r="8" spans="1:11">
      <c r="A8" s="119"/>
      <c r="J8" s="832"/>
    </row>
    <row r="9" spans="1:11">
      <c r="A9" s="119"/>
      <c r="J9" s="832"/>
    </row>
    <row r="10" spans="1:11">
      <c r="A10" s="119"/>
      <c r="J10" s="832"/>
    </row>
    <row r="11" spans="1:11">
      <c r="A11" s="119"/>
      <c r="J11" s="832"/>
    </row>
    <row r="12" spans="1:11">
      <c r="A12" s="119"/>
      <c r="J12" s="832"/>
    </row>
    <row r="13" spans="1:11">
      <c r="A13" s="119"/>
      <c r="J13" s="832"/>
    </row>
    <row r="14" spans="1:11">
      <c r="A14" s="119"/>
      <c r="J14" s="832"/>
    </row>
    <row r="15" spans="1:11">
      <c r="A15" s="119"/>
      <c r="J15" s="832"/>
    </row>
    <row r="16" spans="1:11">
      <c r="A16" s="119"/>
      <c r="J16" s="832"/>
    </row>
    <row r="17" spans="1:9">
      <c r="A17" s="119"/>
    </row>
    <row r="18" spans="1:9">
      <c r="A18" s="868"/>
    </row>
    <row r="19" spans="1:9">
      <c r="A19" s="868"/>
    </row>
    <row r="20" spans="1:9">
      <c r="A20" s="868"/>
    </row>
    <row r="21" spans="1:9" ht="65.25" customHeight="1">
      <c r="B21" s="1110"/>
      <c r="C21" s="1110"/>
      <c r="D21" s="1110"/>
      <c r="E21" s="1110"/>
      <c r="F21" s="1110"/>
      <c r="G21" s="1110"/>
      <c r="H21" s="1110"/>
      <c r="I21" s="1110"/>
    </row>
    <row r="22" spans="1:9" ht="37.5" customHeight="1">
      <c r="B22" s="1111"/>
      <c r="C22" s="1111"/>
      <c r="D22" s="1111"/>
      <c r="E22" s="1111"/>
      <c r="F22" s="1111"/>
      <c r="G22" s="1111"/>
      <c r="H22" s="1111"/>
      <c r="I22" s="1111"/>
    </row>
    <row r="33" spans="1:10" s="177" customFormat="1">
      <c r="A33" s="859"/>
      <c r="B33" s="1008" t="s">
        <v>1291</v>
      </c>
      <c r="C33" s="1009" t="s">
        <v>1147</v>
      </c>
      <c r="D33" s="1010" t="s">
        <v>1370</v>
      </c>
      <c r="J33" s="5"/>
    </row>
    <row r="34" spans="1:10" s="177" customFormat="1">
      <c r="A34" s="859"/>
      <c r="B34" s="1011">
        <v>44782</v>
      </c>
      <c r="C34" s="1012">
        <v>-13434.98304168645</v>
      </c>
      <c r="D34" s="1007" t="s">
        <v>1371</v>
      </c>
      <c r="J34" s="5"/>
    </row>
    <row r="35" spans="1:10" s="177" customFormat="1" ht="22.5">
      <c r="A35" s="859"/>
      <c r="B35" s="1011">
        <v>44852</v>
      </c>
      <c r="C35" s="1012">
        <v>-69405.570342802603</v>
      </c>
      <c r="D35" s="1007" t="s">
        <v>1372</v>
      </c>
      <c r="J35" s="5"/>
    </row>
    <row r="36" spans="1:10" s="177" customFormat="1">
      <c r="A36" s="859"/>
      <c r="B36" s="1011">
        <v>44911</v>
      </c>
      <c r="C36" s="1012">
        <v>-226109</v>
      </c>
      <c r="D36" s="1007" t="s">
        <v>1373</v>
      </c>
      <c r="J36" s="5"/>
    </row>
    <row r="37" spans="1:10" s="177" customFormat="1">
      <c r="A37" s="859"/>
      <c r="B37" s="1011">
        <v>44917</v>
      </c>
      <c r="C37" s="1012">
        <v>-388944</v>
      </c>
      <c r="D37" s="1007" t="s">
        <v>1373</v>
      </c>
      <c r="J37" s="5"/>
    </row>
    <row r="38" spans="1:10">
      <c r="B38" s="1011">
        <v>44929</v>
      </c>
      <c r="C38" s="1012">
        <v>-94135</v>
      </c>
      <c r="D38" s="1007" t="s">
        <v>1378</v>
      </c>
    </row>
    <row r="39" spans="1:10" ht="22.5">
      <c r="B39" s="1011">
        <v>44958</v>
      </c>
      <c r="C39" s="1012">
        <v>-34049</v>
      </c>
      <c r="D39" s="1007" t="s">
        <v>1374</v>
      </c>
    </row>
    <row r="40" spans="1:10" ht="22.5">
      <c r="B40" s="1011">
        <v>44999</v>
      </c>
      <c r="C40" s="1012">
        <v>-626306</v>
      </c>
      <c r="D40" s="1007" t="s">
        <v>1374</v>
      </c>
    </row>
    <row r="41" spans="1:10">
      <c r="B41" s="1011">
        <v>45021</v>
      </c>
      <c r="C41" s="1012">
        <v>-174811</v>
      </c>
      <c r="D41" s="1007" t="s">
        <v>1376</v>
      </c>
    </row>
    <row r="42" spans="1:10" ht="22.5">
      <c r="B42" s="1011">
        <v>45072</v>
      </c>
      <c r="C42" s="1012">
        <v>-111114</v>
      </c>
      <c r="D42" s="1007" t="s">
        <v>1377</v>
      </c>
    </row>
    <row r="43" spans="1:10">
      <c r="B43" s="1011">
        <v>45083</v>
      </c>
      <c r="C43" s="1012">
        <v>-29702.299999999988</v>
      </c>
      <c r="D43" s="1007" t="s">
        <v>1375</v>
      </c>
    </row>
    <row r="44" spans="1:10">
      <c r="B44" s="1011">
        <v>45085</v>
      </c>
      <c r="C44" s="1012">
        <v>-137040.07999999996</v>
      </c>
      <c r="D44" s="1007" t="s">
        <v>1375</v>
      </c>
    </row>
  </sheetData>
  <mergeCells count="3">
    <mergeCell ref="B2:C2"/>
    <mergeCell ref="B21:I21"/>
    <mergeCell ref="B22:I22"/>
  </mergeCells>
  <hyperlinks>
    <hyperlink ref="I1" location="Índice!A1" display="Voltar ao Índice" xr:uid="{F5EC0E64-90EC-4846-9987-7308C774F21E}"/>
  </hyperlink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1A3E6-A8DC-4A01-AFF1-E42863DE7E86}">
  <sheetPr>
    <pageSetUpPr fitToPage="1"/>
  </sheetPr>
  <dimension ref="B1:G22"/>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10" style="5" customWidth="1"/>
    <col min="3" max="3" width="86.140625" style="5" customWidth="1"/>
    <col min="4" max="4" width="28.140625" style="5" customWidth="1"/>
    <col min="5" max="6" width="9.140625" style="5"/>
    <col min="7" max="7" width="11.5703125" style="5" bestFit="1" customWidth="1"/>
    <col min="8" max="16384" width="9.140625" style="5"/>
  </cols>
  <sheetData>
    <row r="1" spans="2:7" ht="35.1" customHeight="1">
      <c r="B1" s="1112" t="s">
        <v>252</v>
      </c>
      <c r="C1" s="1113"/>
      <c r="D1" s="1113"/>
      <c r="G1" s="72" t="s">
        <v>903</v>
      </c>
    </row>
    <row r="2" spans="2:7" ht="15" customHeight="1">
      <c r="B2" s="102" t="s">
        <v>1033</v>
      </c>
      <c r="C2" s="16"/>
      <c r="D2" s="16"/>
    </row>
    <row r="4" spans="2:7" s="520" customFormat="1" ht="20.100000000000001" customHeight="1">
      <c r="D4" s="521" t="s">
        <v>4</v>
      </c>
    </row>
    <row r="5" spans="2:7" s="520" customFormat="1" ht="20.100000000000001" customHeight="1" thickBot="1">
      <c r="D5" s="530" t="s">
        <v>254</v>
      </c>
    </row>
    <row r="6" spans="2:7" s="523" customFormat="1" ht="24.95" customHeight="1">
      <c r="B6" s="524">
        <v>1</v>
      </c>
      <c r="C6" s="525" t="s">
        <v>255</v>
      </c>
      <c r="D6" s="526">
        <v>90950095.393280014</v>
      </c>
      <c r="E6" s="522"/>
    </row>
    <row r="7" spans="2:7" s="523" customFormat="1" ht="24.95" customHeight="1">
      <c r="B7" s="527">
        <v>2</v>
      </c>
      <c r="C7" s="196" t="s">
        <v>256</v>
      </c>
      <c r="D7" s="528">
        <v>4178.1780299991369</v>
      </c>
      <c r="E7" s="522"/>
    </row>
    <row r="8" spans="2:7" s="523" customFormat="1" ht="24.95" customHeight="1">
      <c r="B8" s="527">
        <v>3</v>
      </c>
      <c r="C8" s="196" t="s">
        <v>257</v>
      </c>
      <c r="D8" s="528"/>
    </row>
    <row r="9" spans="2:7" s="523" customFormat="1" ht="24.95" customHeight="1">
      <c r="B9" s="527">
        <v>4</v>
      </c>
      <c r="C9" s="196" t="s">
        <v>885</v>
      </c>
      <c r="D9" s="528"/>
    </row>
    <row r="10" spans="2:7" s="523" customFormat="1" ht="24.95" customHeight="1">
      <c r="B10" s="527">
        <v>5</v>
      </c>
      <c r="C10" s="196" t="s">
        <v>258</v>
      </c>
      <c r="D10" s="528"/>
    </row>
    <row r="11" spans="2:7" s="523" customFormat="1" ht="24.95" customHeight="1">
      <c r="B11" s="527">
        <v>6</v>
      </c>
      <c r="C11" s="196" t="s">
        <v>259</v>
      </c>
      <c r="D11" s="528"/>
    </row>
    <row r="12" spans="2:7" s="523" customFormat="1" ht="24.95" customHeight="1">
      <c r="B12" s="527">
        <v>7</v>
      </c>
      <c r="C12" s="196" t="s">
        <v>260</v>
      </c>
      <c r="D12" s="528"/>
    </row>
    <row r="13" spans="2:7" s="523" customFormat="1" ht="24.95" customHeight="1">
      <c r="B13" s="527">
        <v>8</v>
      </c>
      <c r="C13" s="196" t="s">
        <v>886</v>
      </c>
      <c r="D13" s="529">
        <v>644313.10298999981</v>
      </c>
    </row>
    <row r="14" spans="2:7" s="523" customFormat="1" ht="24.95" customHeight="1">
      <c r="B14" s="527">
        <v>9</v>
      </c>
      <c r="C14" s="196" t="s">
        <v>261</v>
      </c>
      <c r="D14" s="529"/>
    </row>
    <row r="15" spans="2:7" s="523" customFormat="1" ht="24.95" customHeight="1">
      <c r="B15" s="527">
        <v>10</v>
      </c>
      <c r="C15" s="196" t="s">
        <v>262</v>
      </c>
      <c r="D15" s="529">
        <v>8484002.9233927317</v>
      </c>
    </row>
    <row r="16" spans="2:7" s="523" customFormat="1" ht="24.95" customHeight="1">
      <c r="B16" s="527">
        <v>11</v>
      </c>
      <c r="C16" s="196" t="s">
        <v>263</v>
      </c>
      <c r="D16" s="529"/>
    </row>
    <row r="17" spans="2:4" s="523" customFormat="1" ht="24.95" customHeight="1">
      <c r="B17" s="527" t="s">
        <v>264</v>
      </c>
      <c r="C17" s="196" t="s">
        <v>265</v>
      </c>
      <c r="D17" s="529"/>
    </row>
    <row r="18" spans="2:4" s="523" customFormat="1" ht="24.95" customHeight="1">
      <c r="B18" s="527" t="s">
        <v>266</v>
      </c>
      <c r="C18" s="196" t="s">
        <v>267</v>
      </c>
      <c r="D18" s="529"/>
    </row>
    <row r="19" spans="2:4" s="523" customFormat="1" ht="24.95" customHeight="1">
      <c r="B19" s="531">
        <v>12</v>
      </c>
      <c r="C19" s="532" t="s">
        <v>268</v>
      </c>
      <c r="D19" s="533">
        <v>-636113.41624633968</v>
      </c>
    </row>
    <row r="20" spans="2:4" s="523" customFormat="1" ht="24.95" customHeight="1" thickBot="1">
      <c r="B20" s="534">
        <v>13</v>
      </c>
      <c r="C20" s="535" t="s">
        <v>73</v>
      </c>
      <c r="D20" s="536">
        <v>99446476.181446403</v>
      </c>
    </row>
    <row r="21" spans="2:4" s="104" customFormat="1" ht="12.75"/>
    <row r="22" spans="2:4" s="104" customFormat="1" ht="12.75"/>
  </sheetData>
  <mergeCells count="1">
    <mergeCell ref="B1:D1"/>
  </mergeCells>
  <hyperlinks>
    <hyperlink ref="G1" location="Índice!A1" display="Voltar ao Índice" xr:uid="{87F3D8BB-B088-4D1F-BEF8-DDF535F8DF6C}"/>
  </hyperlinks>
  <pageMargins left="0.70866141732283472" right="0.70866141732283472" top="0.74803149606299213" bottom="0.74803149606299213" header="0.31496062992125984" footer="0.31496062992125984"/>
  <pageSetup paperSize="9" scale="98" orientation="landscape" r:id="rId1"/>
  <headerFooter>
    <oddHeader>&amp;CPT
Anexo XI</oddHeader>
    <oddFooter>&amp;C1</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644C-1C7F-429D-99B7-35214BAB001A}">
  <sheetPr>
    <pageSetUpPr fitToPage="1"/>
  </sheetPr>
  <dimension ref="A1:M73"/>
  <sheetViews>
    <sheetView showGridLines="0" zoomScale="90" zoomScaleNormal="90" zoomScalePageLayoutView="60" workbookViewId="0">
      <selection activeCell="F1" sqref="F1"/>
    </sheetView>
  </sheetViews>
  <sheetFormatPr defaultColWidth="9.140625" defaultRowHeight="43.5" customHeight="1"/>
  <cols>
    <col min="1" max="1" width="4.7109375" style="5" customWidth="1"/>
    <col min="2" max="2" width="8.5703125" style="12" customWidth="1"/>
    <col min="3" max="3" width="91.7109375" style="5" customWidth="1"/>
    <col min="4" max="4" width="21.28515625" style="5" customWidth="1"/>
    <col min="5" max="5" width="22" style="5" customWidth="1"/>
    <col min="6" max="6" width="9.140625" style="5"/>
    <col min="7" max="7" width="16.140625" style="5" customWidth="1"/>
    <col min="8" max="16384" width="9.140625" style="5"/>
  </cols>
  <sheetData>
    <row r="1" spans="1:7" ht="24.6" customHeight="1">
      <c r="A1" s="18"/>
      <c r="B1" s="3" t="s">
        <v>253</v>
      </c>
      <c r="G1" s="58"/>
    </row>
    <row r="2" spans="1:7" ht="15.95" customHeight="1">
      <c r="B2" s="102" t="s">
        <v>1033</v>
      </c>
      <c r="G2" s="72" t="s">
        <v>903</v>
      </c>
    </row>
    <row r="3" spans="1:7" s="93" customFormat="1" ht="24.95" customHeight="1">
      <c r="B3" s="296"/>
      <c r="D3" s="1040" t="s">
        <v>269</v>
      </c>
      <c r="E3" s="1040"/>
    </row>
    <row r="4" spans="1:7" s="93" customFormat="1" ht="24.95" customHeight="1">
      <c r="B4" s="1115"/>
      <c r="C4" s="1115"/>
      <c r="D4" s="442" t="s">
        <v>4</v>
      </c>
      <c r="E4" s="442" t="s">
        <v>5</v>
      </c>
    </row>
    <row r="5" spans="1:7" s="93" customFormat="1" ht="24.95" customHeight="1">
      <c r="B5" s="1115"/>
      <c r="C5" s="1115"/>
      <c r="D5" s="979" t="s">
        <v>1311</v>
      </c>
      <c r="E5" s="979" t="s">
        <v>1298</v>
      </c>
    </row>
    <row r="6" spans="1:7" s="493" customFormat="1" ht="24.95" customHeight="1" thickBot="1">
      <c r="B6" s="1114" t="s">
        <v>270</v>
      </c>
      <c r="C6" s="1114"/>
      <c r="D6" s="1114"/>
      <c r="E6" s="1114"/>
    </row>
    <row r="7" spans="1:7" s="493" customFormat="1" ht="24.95" customHeight="1">
      <c r="B7" s="537">
        <v>1</v>
      </c>
      <c r="C7" s="538" t="s">
        <v>271</v>
      </c>
      <c r="D7" s="539">
        <v>89798908.759031802</v>
      </c>
      <c r="E7" s="564">
        <v>89281032.976161599</v>
      </c>
    </row>
    <row r="8" spans="1:7" s="493" customFormat="1" ht="24.95" customHeight="1">
      <c r="B8" s="400">
        <v>2</v>
      </c>
      <c r="C8" s="401" t="s">
        <v>272</v>
      </c>
      <c r="D8" s="540">
        <v>0</v>
      </c>
      <c r="E8" s="565">
        <v>0</v>
      </c>
    </row>
    <row r="9" spans="1:7" s="493" customFormat="1" ht="24.95" customHeight="1">
      <c r="B9" s="400">
        <v>3</v>
      </c>
      <c r="C9" s="401" t="s">
        <v>273</v>
      </c>
      <c r="D9" s="540">
        <v>-80136.025670000003</v>
      </c>
      <c r="E9" s="565">
        <v>-167053.331805027</v>
      </c>
    </row>
    <row r="10" spans="1:7" s="493" customFormat="1" ht="24.95" customHeight="1">
      <c r="B10" s="400">
        <v>4</v>
      </c>
      <c r="C10" s="401" t="s">
        <v>274</v>
      </c>
      <c r="D10" s="540">
        <v>0</v>
      </c>
      <c r="E10" s="565">
        <v>0</v>
      </c>
    </row>
    <row r="11" spans="1:7" s="493" customFormat="1" ht="24.95" customHeight="1">
      <c r="B11" s="400">
        <v>5</v>
      </c>
      <c r="C11" s="541" t="s">
        <v>275</v>
      </c>
      <c r="D11" s="540">
        <v>0</v>
      </c>
      <c r="E11" s="565">
        <v>0</v>
      </c>
    </row>
    <row r="12" spans="1:7" s="493" customFormat="1" ht="24.95" customHeight="1">
      <c r="B12" s="542">
        <v>6</v>
      </c>
      <c r="C12" s="401" t="s">
        <v>276</v>
      </c>
      <c r="D12" s="540">
        <v>0</v>
      </c>
      <c r="E12" s="565">
        <v>292787.670827394</v>
      </c>
    </row>
    <row r="13" spans="1:7" s="493" customFormat="1" ht="24.95" customHeight="1" thickBot="1">
      <c r="B13" s="562">
        <v>7</v>
      </c>
      <c r="C13" s="563" t="s">
        <v>277</v>
      </c>
      <c r="D13" s="543">
        <v>89718772.733361796</v>
      </c>
      <c r="E13" s="543">
        <v>89406767.315183967</v>
      </c>
    </row>
    <row r="14" spans="1:7" s="493" customFormat="1" ht="24.95" customHeight="1" thickBot="1">
      <c r="B14" s="1114" t="s">
        <v>278</v>
      </c>
      <c r="C14" s="1114"/>
      <c r="D14" s="1114"/>
      <c r="E14" s="1114"/>
    </row>
    <row r="15" spans="1:7" s="493" customFormat="1" ht="24.95" customHeight="1">
      <c r="B15" s="398">
        <v>8</v>
      </c>
      <c r="C15" s="545" t="s">
        <v>279</v>
      </c>
      <c r="D15" s="546">
        <v>888946.00973276491</v>
      </c>
      <c r="E15" s="566">
        <v>762642.61709847604</v>
      </c>
    </row>
    <row r="16" spans="1:7" s="493" customFormat="1" ht="24.95" customHeight="1">
      <c r="B16" s="400" t="s">
        <v>280</v>
      </c>
      <c r="C16" s="567" t="s">
        <v>281</v>
      </c>
      <c r="D16" s="540">
        <v>0</v>
      </c>
      <c r="E16" s="565">
        <v>0</v>
      </c>
    </row>
    <row r="17" spans="2:5" s="493" customFormat="1" ht="24.95" customHeight="1">
      <c r="B17" s="400">
        <v>9</v>
      </c>
      <c r="C17" s="401" t="s">
        <v>282</v>
      </c>
      <c r="D17" s="547">
        <v>276414.24342723499</v>
      </c>
      <c r="E17" s="565">
        <v>533124.88848717697</v>
      </c>
    </row>
    <row r="18" spans="2:5" s="493" customFormat="1" ht="24.95" customHeight="1">
      <c r="B18" s="400" t="s">
        <v>223</v>
      </c>
      <c r="C18" s="568" t="s">
        <v>283</v>
      </c>
      <c r="D18" s="540">
        <v>0</v>
      </c>
      <c r="E18" s="565">
        <v>0</v>
      </c>
    </row>
    <row r="19" spans="2:5" s="493" customFormat="1" ht="24.95" customHeight="1">
      <c r="B19" s="400" t="s">
        <v>224</v>
      </c>
      <c r="C19" s="568" t="s">
        <v>284</v>
      </c>
      <c r="D19" s="540">
        <v>0</v>
      </c>
      <c r="E19" s="565">
        <v>0</v>
      </c>
    </row>
    <row r="20" spans="2:5" s="493" customFormat="1" ht="24.95" customHeight="1">
      <c r="B20" s="400">
        <v>10</v>
      </c>
      <c r="C20" s="569" t="s">
        <v>285</v>
      </c>
      <c r="D20" s="547">
        <v>0</v>
      </c>
      <c r="E20" s="565">
        <v>0</v>
      </c>
    </row>
    <row r="21" spans="2:5" s="493" customFormat="1" ht="24.95" customHeight="1">
      <c r="B21" s="400" t="s">
        <v>286</v>
      </c>
      <c r="C21" s="569" t="s">
        <v>1246</v>
      </c>
      <c r="D21" s="540">
        <v>0</v>
      </c>
      <c r="E21" s="565">
        <v>0</v>
      </c>
    </row>
    <row r="22" spans="2:5" s="493" customFormat="1" ht="24.95" customHeight="1">
      <c r="B22" s="400" t="s">
        <v>287</v>
      </c>
      <c r="C22" s="569" t="s">
        <v>887</v>
      </c>
      <c r="D22" s="547">
        <v>0</v>
      </c>
      <c r="E22" s="565">
        <v>0</v>
      </c>
    </row>
    <row r="23" spans="2:5" s="493" customFormat="1" ht="24.95" customHeight="1">
      <c r="B23" s="400">
        <v>11</v>
      </c>
      <c r="C23" s="401" t="s">
        <v>288</v>
      </c>
      <c r="D23" s="540">
        <v>0</v>
      </c>
      <c r="E23" s="565">
        <v>1968.3983400000002</v>
      </c>
    </row>
    <row r="24" spans="2:5" s="493" customFormat="1" ht="24.95" customHeight="1">
      <c r="B24" s="400">
        <v>12</v>
      </c>
      <c r="C24" s="401" t="s">
        <v>289</v>
      </c>
      <c r="D24" s="540">
        <v>0</v>
      </c>
      <c r="E24" s="565">
        <v>0</v>
      </c>
    </row>
    <row r="25" spans="2:5" s="493" customFormat="1" ht="24.95" customHeight="1">
      <c r="B25" s="548">
        <v>13</v>
      </c>
      <c r="C25" s="555" t="s">
        <v>290</v>
      </c>
      <c r="D25" s="549">
        <v>1165360.2531599998</v>
      </c>
      <c r="E25" s="570">
        <v>1297735.9039256531</v>
      </c>
    </row>
    <row r="26" spans="2:5" s="493" customFormat="1" ht="24.95" customHeight="1" thickBot="1">
      <c r="B26" s="1114" t="s">
        <v>291</v>
      </c>
      <c r="C26" s="1114"/>
      <c r="D26" s="1114"/>
      <c r="E26" s="1114"/>
    </row>
    <row r="27" spans="2:5" s="493" customFormat="1" ht="24.95" customHeight="1">
      <c r="B27" s="550">
        <v>14</v>
      </c>
      <c r="C27" s="545" t="s">
        <v>292</v>
      </c>
      <c r="D27" s="546">
        <v>10757.398999999999</v>
      </c>
      <c r="E27" s="566">
        <v>1036.712</v>
      </c>
    </row>
    <row r="28" spans="2:5" s="493" customFormat="1" ht="24.95" customHeight="1">
      <c r="B28" s="542">
        <v>15</v>
      </c>
      <c r="C28" s="401" t="s">
        <v>293</v>
      </c>
      <c r="D28" s="540">
        <v>0</v>
      </c>
      <c r="E28" s="565">
        <v>0</v>
      </c>
    </row>
    <row r="29" spans="2:5" s="493" customFormat="1" ht="24.95" customHeight="1">
      <c r="B29" s="542">
        <v>16</v>
      </c>
      <c r="C29" s="401" t="s">
        <v>294</v>
      </c>
      <c r="D29" s="540">
        <v>0</v>
      </c>
      <c r="E29" s="565">
        <v>0</v>
      </c>
    </row>
    <row r="30" spans="2:5" s="493" customFormat="1" ht="24.95" customHeight="1">
      <c r="B30" s="400" t="s">
        <v>295</v>
      </c>
      <c r="C30" s="401" t="s">
        <v>296</v>
      </c>
      <c r="D30" s="540">
        <v>0</v>
      </c>
      <c r="E30" s="565">
        <v>0</v>
      </c>
    </row>
    <row r="31" spans="2:5" s="493" customFormat="1" ht="24.95" customHeight="1">
      <c r="B31" s="400">
        <v>17</v>
      </c>
      <c r="C31" s="401" t="s">
        <v>297</v>
      </c>
      <c r="D31" s="540">
        <v>0</v>
      </c>
      <c r="E31" s="565">
        <v>0</v>
      </c>
    </row>
    <row r="32" spans="2:5" s="493" customFormat="1" ht="24.95" customHeight="1">
      <c r="B32" s="400" t="s">
        <v>298</v>
      </c>
      <c r="C32" s="401" t="s">
        <v>299</v>
      </c>
      <c r="D32" s="540">
        <v>0</v>
      </c>
      <c r="E32" s="565">
        <v>0</v>
      </c>
    </row>
    <row r="33" spans="2:5" s="493" customFormat="1" ht="24.95" customHeight="1">
      <c r="B33" s="548">
        <v>18</v>
      </c>
      <c r="C33" s="555" t="s">
        <v>300</v>
      </c>
      <c r="D33" s="551">
        <v>10757.398999999999</v>
      </c>
      <c r="E33" s="551">
        <v>1036.712</v>
      </c>
    </row>
    <row r="34" spans="2:5" s="493" customFormat="1" ht="24.95" customHeight="1" thickBot="1">
      <c r="B34" s="1114" t="s">
        <v>301</v>
      </c>
      <c r="C34" s="1114"/>
      <c r="D34" s="1114"/>
      <c r="E34" s="1114"/>
    </row>
    <row r="35" spans="2:5" s="493" customFormat="1" ht="24.95" customHeight="1">
      <c r="B35" s="550">
        <v>19</v>
      </c>
      <c r="C35" s="545" t="s">
        <v>302</v>
      </c>
      <c r="D35" s="546">
        <v>15852698.793691499</v>
      </c>
      <c r="E35" s="566">
        <v>15617543.3489806</v>
      </c>
    </row>
    <row r="36" spans="2:5" s="493" customFormat="1" ht="24.95" customHeight="1">
      <c r="B36" s="542">
        <v>20</v>
      </c>
      <c r="C36" s="401" t="s">
        <v>303</v>
      </c>
      <c r="D36" s="547">
        <v>-7368695.8702987703</v>
      </c>
      <c r="E36" s="547">
        <v>-7983665.1817861302</v>
      </c>
    </row>
    <row r="37" spans="2:5" s="493" customFormat="1" ht="24.95" customHeight="1">
      <c r="B37" s="542">
        <v>21</v>
      </c>
      <c r="C37" s="401" t="s">
        <v>888</v>
      </c>
      <c r="D37" s="540">
        <v>0</v>
      </c>
      <c r="E37" s="565">
        <v>0</v>
      </c>
    </row>
    <row r="38" spans="2:5" s="493" customFormat="1" ht="24.95" customHeight="1">
      <c r="B38" s="548">
        <v>22</v>
      </c>
      <c r="C38" s="555" t="s">
        <v>304</v>
      </c>
      <c r="D38" s="549">
        <v>8484002.923392728</v>
      </c>
      <c r="E38" s="549">
        <v>7633878.1671944726</v>
      </c>
    </row>
    <row r="39" spans="2:5" s="493" customFormat="1" ht="24.95" customHeight="1" thickBot="1">
      <c r="B39" s="1114" t="s">
        <v>305</v>
      </c>
      <c r="C39" s="1114"/>
      <c r="D39" s="1114"/>
      <c r="E39" s="1114"/>
    </row>
    <row r="40" spans="2:5" s="493" customFormat="1" ht="24.95" customHeight="1">
      <c r="B40" s="398" t="s">
        <v>306</v>
      </c>
      <c r="C40" s="545" t="s">
        <v>307</v>
      </c>
      <c r="D40" s="552"/>
      <c r="E40" s="566"/>
    </row>
    <row r="41" spans="2:5" s="493" customFormat="1" ht="24.95" customHeight="1">
      <c r="B41" s="400" t="s">
        <v>308</v>
      </c>
      <c r="C41" s="401" t="s">
        <v>309</v>
      </c>
      <c r="D41" s="540"/>
      <c r="E41" s="565"/>
    </row>
    <row r="42" spans="2:5" s="493" customFormat="1" ht="24.95" customHeight="1">
      <c r="B42" s="542" t="s">
        <v>310</v>
      </c>
      <c r="C42" s="567" t="s">
        <v>311</v>
      </c>
      <c r="D42" s="540"/>
      <c r="E42" s="565"/>
    </row>
    <row r="43" spans="2:5" s="493" customFormat="1" ht="24.95" customHeight="1">
      <c r="B43" s="542" t="s">
        <v>312</v>
      </c>
      <c r="C43" s="567" t="s">
        <v>313</v>
      </c>
      <c r="D43" s="547"/>
      <c r="E43" s="565"/>
    </row>
    <row r="44" spans="2:5" s="493" customFormat="1" ht="24.95" customHeight="1">
      <c r="B44" s="542" t="s">
        <v>314</v>
      </c>
      <c r="C44" s="505" t="s">
        <v>1247</v>
      </c>
      <c r="D44" s="547"/>
      <c r="E44" s="565"/>
    </row>
    <row r="45" spans="2:5" s="493" customFormat="1" ht="24.95" customHeight="1">
      <c r="B45" s="542" t="s">
        <v>315</v>
      </c>
      <c r="C45" s="567" t="s">
        <v>316</v>
      </c>
      <c r="D45" s="540"/>
      <c r="E45" s="565"/>
    </row>
    <row r="46" spans="2:5" s="493" customFormat="1" ht="24.95" customHeight="1">
      <c r="B46" s="542" t="s">
        <v>317</v>
      </c>
      <c r="C46" s="567" t="s">
        <v>318</v>
      </c>
      <c r="D46" s="540"/>
      <c r="E46" s="565"/>
    </row>
    <row r="47" spans="2:5" s="493" customFormat="1" ht="24.95" customHeight="1">
      <c r="B47" s="542" t="s">
        <v>319</v>
      </c>
      <c r="C47" s="567" t="s">
        <v>320</v>
      </c>
      <c r="D47" s="540"/>
      <c r="E47" s="565"/>
    </row>
    <row r="48" spans="2:5" s="493" customFormat="1" ht="24.95" customHeight="1">
      <c r="B48" s="542" t="s">
        <v>321</v>
      </c>
      <c r="C48" s="567" t="s">
        <v>322</v>
      </c>
      <c r="D48" s="540"/>
      <c r="E48" s="565"/>
    </row>
    <row r="49" spans="2:13" s="493" customFormat="1" ht="24.95" customHeight="1">
      <c r="B49" s="542" t="s">
        <v>323</v>
      </c>
      <c r="C49" s="567" t="s">
        <v>324</v>
      </c>
      <c r="D49" s="540"/>
      <c r="E49" s="565"/>
    </row>
    <row r="50" spans="2:13" s="493" customFormat="1" ht="24.95" customHeight="1">
      <c r="B50" s="553" t="s">
        <v>325</v>
      </c>
      <c r="C50" s="571" t="s">
        <v>326</v>
      </c>
      <c r="D50" s="551"/>
      <c r="E50" s="572"/>
    </row>
    <row r="51" spans="2:13" s="493" customFormat="1" ht="24.95" customHeight="1" thickBot="1">
      <c r="B51" s="1114" t="s">
        <v>327</v>
      </c>
      <c r="C51" s="1114"/>
      <c r="D51" s="1114"/>
      <c r="E51" s="1114"/>
    </row>
    <row r="52" spans="2:13" s="493" customFormat="1" ht="24.95" customHeight="1">
      <c r="B52" s="550">
        <v>23</v>
      </c>
      <c r="C52" s="554" t="s">
        <v>196</v>
      </c>
      <c r="D52" s="546">
        <v>6360792.7437978005</v>
      </c>
      <c r="E52" s="566">
        <v>5938796.7137454897</v>
      </c>
    </row>
    <row r="53" spans="2:13" s="493" customFormat="1" ht="24.95" customHeight="1">
      <c r="B53" s="548">
        <v>24</v>
      </c>
      <c r="C53" s="555" t="s">
        <v>73</v>
      </c>
      <c r="D53" s="551">
        <v>99446476.181446403</v>
      </c>
      <c r="E53" s="551">
        <v>98339418.098304093</v>
      </c>
    </row>
    <row r="54" spans="2:13" s="493" customFormat="1" ht="24.95" customHeight="1" thickBot="1">
      <c r="B54" s="1114" t="s">
        <v>72</v>
      </c>
      <c r="C54" s="1114"/>
      <c r="D54" s="1114"/>
      <c r="E54" s="1114"/>
    </row>
    <row r="55" spans="2:13" s="493" customFormat="1" ht="24.95" customHeight="1">
      <c r="B55" s="550">
        <v>25</v>
      </c>
      <c r="C55" s="573" t="s">
        <v>74</v>
      </c>
      <c r="D55" s="556">
        <v>6.3961972188859975E-2</v>
      </c>
      <c r="E55" s="556">
        <v>6.0390805931033943E-2</v>
      </c>
    </row>
    <row r="56" spans="2:13" s="493" customFormat="1" ht="24.95" customHeight="1">
      <c r="B56" s="400" t="s">
        <v>328</v>
      </c>
      <c r="C56" s="401" t="s">
        <v>329</v>
      </c>
      <c r="D56" s="557">
        <v>6.3961972188859975E-2</v>
      </c>
      <c r="E56" s="557">
        <v>6.0390805931033943E-2</v>
      </c>
    </row>
    <row r="57" spans="2:13" s="493" customFormat="1" ht="24.95" customHeight="1">
      <c r="B57" s="400" t="s">
        <v>330</v>
      </c>
      <c r="C57" s="401" t="s">
        <v>889</v>
      </c>
      <c r="D57" s="557">
        <v>6.3961972188859975E-2</v>
      </c>
      <c r="E57" s="557">
        <v>6.0390805931033943E-2</v>
      </c>
    </row>
    <row r="58" spans="2:13" s="493" customFormat="1" ht="24.95" customHeight="1">
      <c r="B58" s="400">
        <v>26</v>
      </c>
      <c r="C58" s="401" t="s">
        <v>331</v>
      </c>
      <c r="D58" s="557">
        <v>0.03</v>
      </c>
      <c r="E58" s="557">
        <v>0.03</v>
      </c>
    </row>
    <row r="59" spans="2:13" s="493" customFormat="1" ht="24.95" customHeight="1">
      <c r="B59" s="400" t="s">
        <v>332</v>
      </c>
      <c r="C59" s="401" t="s">
        <v>76</v>
      </c>
      <c r="D59" s="557">
        <v>0</v>
      </c>
      <c r="E59" s="574">
        <v>0</v>
      </c>
    </row>
    <row r="60" spans="2:13" s="493" customFormat="1" ht="24.95" customHeight="1">
      <c r="B60" s="400" t="s">
        <v>333</v>
      </c>
      <c r="C60" s="401" t="s">
        <v>334</v>
      </c>
      <c r="D60" s="558">
        <v>0</v>
      </c>
      <c r="E60" s="574">
        <v>0</v>
      </c>
    </row>
    <row r="61" spans="2:13" s="493" customFormat="1" ht="24.95" customHeight="1">
      <c r="B61" s="400">
        <v>27</v>
      </c>
      <c r="C61" s="401" t="s">
        <v>80</v>
      </c>
      <c r="D61" s="558"/>
      <c r="E61" s="574"/>
    </row>
    <row r="62" spans="2:13" s="493" customFormat="1" ht="24.95" customHeight="1">
      <c r="B62" s="559" t="s">
        <v>335</v>
      </c>
      <c r="C62" s="560" t="s">
        <v>82</v>
      </c>
      <c r="D62" s="575"/>
      <c r="E62" s="575"/>
    </row>
    <row r="63" spans="2:13" s="493" customFormat="1" ht="24.95" customHeight="1" thickBot="1">
      <c r="B63" s="1114" t="s">
        <v>336</v>
      </c>
      <c r="C63" s="1114"/>
      <c r="D63" s="1114"/>
      <c r="E63" s="1114"/>
    </row>
    <row r="64" spans="2:13" s="493" customFormat="1" ht="24.95" customHeight="1">
      <c r="B64" s="500" t="s">
        <v>890</v>
      </c>
      <c r="C64" s="499" t="s">
        <v>337</v>
      </c>
      <c r="D64" s="576"/>
      <c r="E64" s="576"/>
      <c r="M64" s="494"/>
    </row>
    <row r="65" spans="2:13" s="493" customFormat="1" ht="24.95" customHeight="1" thickBot="1">
      <c r="B65" s="1114" t="s">
        <v>338</v>
      </c>
      <c r="C65" s="1114"/>
      <c r="D65" s="1114"/>
      <c r="E65" s="1114"/>
    </row>
    <row r="66" spans="2:13" s="493" customFormat="1" ht="35.1" customHeight="1">
      <c r="B66" s="398">
        <v>28</v>
      </c>
      <c r="C66" s="545" t="s">
        <v>1248</v>
      </c>
      <c r="D66" s="552">
        <v>173758.75587629699</v>
      </c>
      <c r="E66" s="552">
        <v>3565.8758913043498</v>
      </c>
      <c r="M66" s="494"/>
    </row>
    <row r="67" spans="2:13" s="493" customFormat="1" ht="35.1" customHeight="1">
      <c r="B67" s="400">
        <v>29</v>
      </c>
      <c r="C67" s="401" t="s">
        <v>339</v>
      </c>
      <c r="D67" s="547">
        <v>8689.930524226289</v>
      </c>
      <c r="E67" s="540">
        <v>1036.712</v>
      </c>
      <c r="M67" s="494"/>
    </row>
    <row r="68" spans="2:13" s="493" customFormat="1" ht="38.1" customHeight="1">
      <c r="B68" s="400">
        <v>30</v>
      </c>
      <c r="C68" s="401" t="s">
        <v>891</v>
      </c>
      <c r="D68" s="547">
        <v>99611545.006798476</v>
      </c>
      <c r="E68" s="540">
        <v>98341947.262195393</v>
      </c>
      <c r="M68" s="494"/>
    </row>
    <row r="69" spans="2:13" s="493" customFormat="1" ht="38.1" customHeight="1">
      <c r="B69" s="400" t="s">
        <v>340</v>
      </c>
      <c r="C69" s="401" t="s">
        <v>892</v>
      </c>
      <c r="D69" s="547">
        <v>99611545.006798476</v>
      </c>
      <c r="E69" s="540">
        <v>98341947.262195393</v>
      </c>
      <c r="M69" s="494"/>
    </row>
    <row r="70" spans="2:13" s="493" customFormat="1" ht="38.1" customHeight="1">
      <c r="B70" s="400">
        <v>31</v>
      </c>
      <c r="C70" s="401" t="s">
        <v>341</v>
      </c>
      <c r="D70" s="547">
        <v>6.3855979177550926E-2</v>
      </c>
      <c r="E70" s="540">
        <v>6.0389252796791852E-2</v>
      </c>
      <c r="M70" s="494"/>
    </row>
    <row r="71" spans="2:13" s="493" customFormat="1" ht="38.1" customHeight="1" thickBot="1">
      <c r="B71" s="405" t="s">
        <v>342</v>
      </c>
      <c r="C71" s="561" t="s">
        <v>343</v>
      </c>
      <c r="D71" s="543">
        <v>6.3855979177550926E-2</v>
      </c>
      <c r="E71" s="577">
        <v>6.0389252796791852E-2</v>
      </c>
      <c r="M71" s="494"/>
    </row>
    <row r="72" spans="2:13" s="104" customFormat="1" ht="43.5" customHeight="1">
      <c r="B72" s="544"/>
    </row>
    <row r="73" spans="2:13" s="104" customFormat="1" ht="43.5" customHeight="1">
      <c r="B73" s="544"/>
    </row>
  </sheetData>
  <mergeCells count="11">
    <mergeCell ref="B34:E34"/>
    <mergeCell ref="D3:E3"/>
    <mergeCell ref="B4:C5"/>
    <mergeCell ref="B6:E6"/>
    <mergeCell ref="B14:E14"/>
    <mergeCell ref="B26:E26"/>
    <mergeCell ref="B39:E39"/>
    <mergeCell ref="B51:E51"/>
    <mergeCell ref="B54:E54"/>
    <mergeCell ref="B63:E63"/>
    <mergeCell ref="B65:E65"/>
  </mergeCells>
  <hyperlinks>
    <hyperlink ref="G2" location="Índice!A1" display="Voltar ao Índice" xr:uid="{4E2FE0E9-38C2-49BE-B354-0744AB71FF68}"/>
  </hyperlinks>
  <pageMargins left="0.70866141732283472" right="0.70866141732283472" top="0.74803149606299213" bottom="0.74803149606299213" header="0.31496062992125984" footer="0.31496062992125984"/>
  <pageSetup paperSize="9" fitToHeight="0" orientation="landscape" verticalDpi="1200" r:id="rId1"/>
  <headerFooter>
    <oddHeader>&amp;CPT 
Anexo XI</oddHeader>
    <oddFooter>&amp;C1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237B0-5458-492A-88A0-AFDFA71E12F1}">
  <dimension ref="B1:F19"/>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9.140625" style="5"/>
    <col min="3" max="3" width="67.42578125" style="5" customWidth="1"/>
    <col min="4" max="4" width="46.85546875" style="5" customWidth="1"/>
    <col min="5" max="5" width="9.140625" style="5"/>
    <col min="6" max="6" width="17" style="5" customWidth="1"/>
    <col min="7" max="16384" width="9.140625" style="5"/>
  </cols>
  <sheetData>
    <row r="1" spans="2:6" ht="18.75" customHeight="1">
      <c r="B1" s="3" t="s">
        <v>344</v>
      </c>
      <c r="C1" s="3"/>
      <c r="D1" s="3"/>
    </row>
    <row r="2" spans="2:6" ht="12.95" customHeight="1">
      <c r="B2" s="102" t="s">
        <v>1033</v>
      </c>
      <c r="C2" s="3"/>
      <c r="D2" s="3"/>
      <c r="F2" s="72" t="s">
        <v>903</v>
      </c>
    </row>
    <row r="3" spans="2:6" ht="12.95" customHeight="1">
      <c r="C3" s="3"/>
      <c r="D3" s="3"/>
    </row>
    <row r="4" spans="2:6" s="93" customFormat="1" ht="20.100000000000001" customHeight="1">
      <c r="D4" s="296" t="s">
        <v>4</v>
      </c>
    </row>
    <row r="5" spans="2:6" s="733" customFormat="1" ht="24.95" customHeight="1" thickBot="1">
      <c r="D5" s="345" t="s">
        <v>269</v>
      </c>
    </row>
    <row r="6" spans="2:6" s="93" customFormat="1" ht="24.95" customHeight="1">
      <c r="B6" s="578" t="s">
        <v>345</v>
      </c>
      <c r="C6" s="578" t="s">
        <v>346</v>
      </c>
      <c r="D6" s="579">
        <v>89718772.732565641</v>
      </c>
    </row>
    <row r="7" spans="2:6" s="93" customFormat="1" ht="24.95" customHeight="1">
      <c r="B7" s="271" t="s">
        <v>347</v>
      </c>
      <c r="C7" s="580" t="s">
        <v>348</v>
      </c>
      <c r="D7" s="581">
        <v>1001005.8202609787</v>
      </c>
    </row>
    <row r="8" spans="2:6" s="93" customFormat="1" ht="24.95" customHeight="1">
      <c r="B8" s="271" t="s">
        <v>349</v>
      </c>
      <c r="C8" s="580" t="s">
        <v>350</v>
      </c>
      <c r="D8" s="582">
        <v>88717766.91230467</v>
      </c>
    </row>
    <row r="9" spans="2:6" s="93" customFormat="1" ht="24.95" customHeight="1">
      <c r="B9" s="271" t="s">
        <v>351</v>
      </c>
      <c r="C9" s="580" t="s">
        <v>352</v>
      </c>
      <c r="D9" s="583">
        <v>0</v>
      </c>
    </row>
    <row r="10" spans="2:6" s="93" customFormat="1" ht="24.95" customHeight="1">
      <c r="B10" s="271" t="s">
        <v>353</v>
      </c>
      <c r="C10" s="580" t="s">
        <v>354</v>
      </c>
      <c r="D10" s="583">
        <v>22649206.927252799</v>
      </c>
    </row>
    <row r="11" spans="2:6" s="93" customFormat="1" ht="24.95" customHeight="1">
      <c r="B11" s="271" t="s">
        <v>355</v>
      </c>
      <c r="C11" s="580" t="s">
        <v>356</v>
      </c>
      <c r="D11" s="583">
        <v>1290509.15742351</v>
      </c>
    </row>
    <row r="12" spans="2:6" s="93" customFormat="1" ht="24.95" customHeight="1">
      <c r="B12" s="271" t="s">
        <v>357</v>
      </c>
      <c r="C12" s="580" t="s">
        <v>358</v>
      </c>
      <c r="D12" s="583">
        <v>1227342.5483347899</v>
      </c>
    </row>
    <row r="13" spans="2:6" s="93" customFormat="1" ht="24.95" customHeight="1">
      <c r="B13" s="271" t="s">
        <v>359</v>
      </c>
      <c r="C13" s="580" t="s">
        <v>360</v>
      </c>
      <c r="D13" s="583">
        <v>28571991.390000001</v>
      </c>
    </row>
    <row r="14" spans="2:6" s="93" customFormat="1" ht="24.95" customHeight="1">
      <c r="B14" s="271" t="s">
        <v>361</v>
      </c>
      <c r="C14" s="580" t="s">
        <v>362</v>
      </c>
      <c r="D14" s="583">
        <v>11295980.403999999</v>
      </c>
    </row>
    <row r="15" spans="2:6" s="93" customFormat="1" ht="24.95" customHeight="1">
      <c r="B15" s="271" t="s">
        <v>363</v>
      </c>
      <c r="C15" s="580" t="s">
        <v>364</v>
      </c>
      <c r="D15" s="583">
        <v>12743008.174000001</v>
      </c>
    </row>
    <row r="16" spans="2:6" s="93" customFormat="1" ht="24.95" customHeight="1">
      <c r="B16" s="271" t="s">
        <v>365</v>
      </c>
      <c r="C16" s="580" t="s">
        <v>366</v>
      </c>
      <c r="D16" s="583">
        <v>1635876.9210000001</v>
      </c>
    </row>
    <row r="17" spans="2:4" s="93" customFormat="1" ht="24.95" customHeight="1" thickBot="1">
      <c r="B17" s="584" t="s">
        <v>367</v>
      </c>
      <c r="C17" s="585" t="s">
        <v>368</v>
      </c>
      <c r="D17" s="586">
        <v>9303851.3902935702</v>
      </c>
    </row>
    <row r="18" spans="2:4" s="102" customFormat="1" ht="20.100000000000001" customHeight="1"/>
    <row r="19" spans="2:4" s="102" customFormat="1" ht="20.100000000000001" customHeight="1"/>
  </sheetData>
  <hyperlinks>
    <hyperlink ref="F2" location="Índice!A1" display="Voltar ao Índice" xr:uid="{D9DFC4CF-08AF-4F7F-BE16-E49B3A2820A2}"/>
  </hyperlinks>
  <pageMargins left="0.70866141732283472" right="0.70866141732283472" top="0.74803149606299213" bottom="0.74803149606299213" header="0.31496062992125984" footer="0.31496062992125984"/>
  <pageSetup paperSize="9" orientation="landscape" verticalDpi="1200" r:id="rId1"/>
  <headerFooter>
    <oddHeader>&amp;CPT 
Anexo XI</oddHeader>
    <oddFooter>&amp;C1</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F91A3-3881-49E8-9D52-11C9FA084F8A}">
  <dimension ref="A1:M47"/>
  <sheetViews>
    <sheetView showGridLines="0" zoomScale="90" zoomScaleNormal="90" zoomScalePageLayoutView="60" workbookViewId="0">
      <selection activeCell="M1" sqref="M1"/>
    </sheetView>
  </sheetViews>
  <sheetFormatPr defaultColWidth="9.140625" defaultRowHeight="14.25"/>
  <cols>
    <col min="1" max="1" width="4.7109375" style="5" customWidth="1"/>
    <col min="2" max="2" width="7.85546875" style="5" customWidth="1"/>
    <col min="3" max="3" width="67.85546875" style="5" customWidth="1"/>
    <col min="4" max="11" width="17.140625" style="5" customWidth="1"/>
    <col min="12" max="12" width="3.28515625" style="5" customWidth="1"/>
    <col min="13" max="13" width="16" style="5" customWidth="1"/>
    <col min="14" max="16384" width="9.140625" style="5"/>
  </cols>
  <sheetData>
    <row r="1" spans="1:13" ht="18.75">
      <c r="B1" s="3" t="s">
        <v>369</v>
      </c>
      <c r="M1" s="72" t="s">
        <v>903</v>
      </c>
    </row>
    <row r="2" spans="1:13" ht="15.75">
      <c r="A2" s="20"/>
      <c r="B2" s="102" t="s">
        <v>1033</v>
      </c>
    </row>
    <row r="3" spans="1:13" ht="15.75">
      <c r="A3" s="20"/>
      <c r="C3" s="597"/>
    </row>
    <row r="4" spans="1:13" ht="15.75">
      <c r="A4" s="20"/>
      <c r="C4" s="21"/>
      <c r="D4" s="102"/>
      <c r="E4" s="102"/>
      <c r="F4" s="102"/>
      <c r="G4" s="102"/>
      <c r="H4" s="102"/>
      <c r="I4" s="102"/>
      <c r="J4" s="102"/>
      <c r="K4" s="102"/>
    </row>
    <row r="5" spans="1:13" s="65" customFormat="1" ht="20.100000000000001" customHeight="1">
      <c r="B5" s="413"/>
      <c r="C5" s="597" t="s">
        <v>1148</v>
      </c>
      <c r="D5" s="442" t="s">
        <v>4</v>
      </c>
      <c r="E5" s="442" t="s">
        <v>5</v>
      </c>
      <c r="F5" s="442" t="s">
        <v>6</v>
      </c>
      <c r="G5" s="442" t="s">
        <v>41</v>
      </c>
      <c r="H5" s="442" t="s">
        <v>42</v>
      </c>
      <c r="I5" s="442" t="s">
        <v>97</v>
      </c>
      <c r="J5" s="442" t="s">
        <v>98</v>
      </c>
      <c r="K5" s="442" t="s">
        <v>99</v>
      </c>
    </row>
    <row r="6" spans="1:13" s="590" customFormat="1" ht="20.100000000000001" customHeight="1">
      <c r="D6" s="1123" t="s">
        <v>371</v>
      </c>
      <c r="E6" s="1123"/>
      <c r="F6" s="1123"/>
      <c r="G6" s="1123"/>
      <c r="H6" s="1123" t="s">
        <v>372</v>
      </c>
      <c r="I6" s="1123"/>
      <c r="J6" s="1123"/>
      <c r="K6" s="1123"/>
    </row>
    <row r="7" spans="1:13" s="590" customFormat="1" ht="24.95" customHeight="1" thickBot="1">
      <c r="B7" s="181" t="s">
        <v>373</v>
      </c>
      <c r="C7" s="598" t="s">
        <v>374</v>
      </c>
      <c r="D7" s="481" t="s">
        <v>1363</v>
      </c>
      <c r="E7" s="481" t="s">
        <v>1364</v>
      </c>
      <c r="F7" s="481" t="s">
        <v>1365</v>
      </c>
      <c r="G7" s="481" t="s">
        <v>1366</v>
      </c>
      <c r="H7" s="481" t="s">
        <v>1363</v>
      </c>
      <c r="I7" s="481" t="s">
        <v>1364</v>
      </c>
      <c r="J7" s="481" t="s">
        <v>1365</v>
      </c>
      <c r="K7" s="481" t="s">
        <v>1366</v>
      </c>
    </row>
    <row r="8" spans="1:13" s="590" customFormat="1" ht="20.100000000000001" customHeight="1">
      <c r="B8" s="215" t="s">
        <v>375</v>
      </c>
      <c r="C8" s="598" t="s">
        <v>376</v>
      </c>
      <c r="D8" s="599">
        <v>12</v>
      </c>
      <c r="E8" s="599">
        <v>12</v>
      </c>
      <c r="F8" s="599">
        <v>12</v>
      </c>
      <c r="G8" s="599">
        <v>12</v>
      </c>
      <c r="H8" s="599">
        <v>12</v>
      </c>
      <c r="I8" s="599">
        <v>12</v>
      </c>
      <c r="J8" s="599">
        <v>12</v>
      </c>
      <c r="K8" s="599">
        <v>12</v>
      </c>
    </row>
    <row r="9" spans="1:13" s="493" customFormat="1" ht="20.100000000000001" customHeight="1" thickBot="1">
      <c r="B9" s="1059" t="s">
        <v>377</v>
      </c>
      <c r="C9" s="1059"/>
      <c r="D9" s="1059"/>
      <c r="E9" s="1059"/>
      <c r="F9" s="1059"/>
      <c r="G9" s="1059"/>
      <c r="H9" s="1059"/>
      <c r="I9" s="1059"/>
      <c r="J9" s="1059"/>
      <c r="K9" s="1059"/>
    </row>
    <row r="10" spans="1:13" s="590" customFormat="1" ht="20.100000000000001" customHeight="1">
      <c r="B10" s="599">
        <v>1</v>
      </c>
      <c r="C10" s="598" t="s">
        <v>378</v>
      </c>
      <c r="D10" s="1124"/>
      <c r="E10" s="1124"/>
      <c r="F10" s="1124"/>
      <c r="G10" s="1124"/>
      <c r="H10" s="980">
        <v>21544995.603104554</v>
      </c>
      <c r="I10" s="980">
        <v>22561065.177662235</v>
      </c>
      <c r="J10" s="980">
        <v>23539207.251130644</v>
      </c>
      <c r="K10" s="980">
        <v>23415772.012688477</v>
      </c>
    </row>
    <row r="11" spans="1:13" s="493" customFormat="1" ht="20.100000000000001" customHeight="1" thickBot="1">
      <c r="B11" s="1059" t="s">
        <v>379</v>
      </c>
      <c r="C11" s="1059"/>
      <c r="D11" s="1059"/>
      <c r="E11" s="1059"/>
      <c r="F11" s="1059"/>
      <c r="G11" s="1059"/>
      <c r="H11" s="1059"/>
      <c r="I11" s="1059"/>
      <c r="J11" s="1059"/>
      <c r="K11" s="1059"/>
    </row>
    <row r="12" spans="1:13" s="590" customFormat="1" ht="20.100000000000001" customHeight="1">
      <c r="B12" s="602">
        <v>2</v>
      </c>
      <c r="C12" s="603" t="s">
        <v>380</v>
      </c>
      <c r="D12" s="322">
        <v>59789099.203927487</v>
      </c>
      <c r="E12" s="322">
        <v>59209281.276900016</v>
      </c>
      <c r="F12" s="322">
        <v>58399537.399098411</v>
      </c>
      <c r="G12" s="322">
        <v>57447969.786860846</v>
      </c>
      <c r="H12" s="322">
        <v>3016110.0508067566</v>
      </c>
      <c r="I12" s="322">
        <v>3040693.8808630817</v>
      </c>
      <c r="J12" s="322">
        <v>3043734.3439153787</v>
      </c>
      <c r="K12" s="322">
        <v>3023325.6302944985</v>
      </c>
    </row>
    <row r="13" spans="1:13" s="590" customFormat="1" ht="20.100000000000001" customHeight="1">
      <c r="B13" s="605">
        <v>3</v>
      </c>
      <c r="C13" s="271" t="s">
        <v>381</v>
      </c>
      <c r="D13" s="981">
        <v>31281937.674443331</v>
      </c>
      <c r="E13" s="981">
        <v>31248507.738939989</v>
      </c>
      <c r="F13" s="981">
        <v>31172478.740527909</v>
      </c>
      <c r="G13" s="981">
        <v>30965964.439040989</v>
      </c>
      <c r="H13" s="981">
        <v>1564096.8837221668</v>
      </c>
      <c r="I13" s="981">
        <v>1562425.3869469997</v>
      </c>
      <c r="J13" s="981">
        <v>1558623.9370263955</v>
      </c>
      <c r="K13" s="981">
        <v>1548298.22195205</v>
      </c>
    </row>
    <row r="14" spans="1:13" s="590" customFormat="1" ht="20.100000000000001" customHeight="1">
      <c r="B14" s="605">
        <v>4</v>
      </c>
      <c r="C14" s="271" t="s">
        <v>382</v>
      </c>
      <c r="D14" s="981">
        <v>11042985.711198397</v>
      </c>
      <c r="E14" s="981">
        <v>11232738.471390814</v>
      </c>
      <c r="F14" s="981">
        <v>11271372.986722438</v>
      </c>
      <c r="G14" s="981">
        <v>11203403.730408601</v>
      </c>
      <c r="H14" s="981">
        <v>1452013.1670845898</v>
      </c>
      <c r="I14" s="981">
        <v>1478268.4939160815</v>
      </c>
      <c r="J14" s="981">
        <v>1485110.4068889825</v>
      </c>
      <c r="K14" s="981">
        <v>1475027.408342449</v>
      </c>
    </row>
    <row r="15" spans="1:13" s="590" customFormat="1" ht="20.100000000000001" customHeight="1">
      <c r="B15" s="605">
        <v>5</v>
      </c>
      <c r="C15" s="271" t="s">
        <v>383</v>
      </c>
      <c r="D15" s="981">
        <v>16356509.479443843</v>
      </c>
      <c r="E15" s="981">
        <v>16355209.346176995</v>
      </c>
      <c r="F15" s="981">
        <v>15969018.669595556</v>
      </c>
      <c r="G15" s="981">
        <v>15423811.475295098</v>
      </c>
      <c r="H15" s="981">
        <v>5435422.8909831764</v>
      </c>
      <c r="I15" s="981">
        <v>5491347.3323979536</v>
      </c>
      <c r="J15" s="981">
        <v>5424287.3436046261</v>
      </c>
      <c r="K15" s="981">
        <v>5310953.9577128915</v>
      </c>
    </row>
    <row r="16" spans="1:13" s="590" customFormat="1" ht="20.100000000000001" customHeight="1">
      <c r="B16" s="605">
        <v>6</v>
      </c>
      <c r="C16" s="271" t="s">
        <v>384</v>
      </c>
      <c r="D16" s="981">
        <v>8419036.3432466667</v>
      </c>
      <c r="E16" s="981">
        <v>8191820.7677524993</v>
      </c>
      <c r="F16" s="981">
        <v>7818356.4720435943</v>
      </c>
      <c r="G16" s="981">
        <v>7320155.2486070609</v>
      </c>
      <c r="H16" s="981">
        <v>2057789.3231273333</v>
      </c>
      <c r="I16" s="981">
        <v>2001454.6577646248</v>
      </c>
      <c r="J16" s="981">
        <v>1910659.7168815848</v>
      </c>
      <c r="K16" s="981">
        <v>1789679.8492390234</v>
      </c>
    </row>
    <row r="17" spans="2:11" s="590" customFormat="1" ht="20.100000000000001" customHeight="1">
      <c r="B17" s="605">
        <v>7</v>
      </c>
      <c r="C17" s="271" t="s">
        <v>385</v>
      </c>
      <c r="D17" s="981">
        <v>7934829.0450305101</v>
      </c>
      <c r="E17" s="981">
        <v>8163287.2050911626</v>
      </c>
      <c r="F17" s="981">
        <v>8150560.3638852919</v>
      </c>
      <c r="G17" s="981">
        <v>8103655.7408547057</v>
      </c>
      <c r="H17" s="981">
        <v>3374989.4766891752</v>
      </c>
      <c r="I17" s="981">
        <v>3489791.3012999953</v>
      </c>
      <c r="J17" s="981">
        <v>3513525.7930563749</v>
      </c>
      <c r="K17" s="981">
        <v>3521273.6226405352</v>
      </c>
    </row>
    <row r="18" spans="2:11" s="590" customFormat="1" ht="20.100000000000001" customHeight="1">
      <c r="B18" s="605">
        <v>8</v>
      </c>
      <c r="C18" s="271" t="s">
        <v>386</v>
      </c>
      <c r="D18" s="981">
        <v>2644.0911666666666</v>
      </c>
      <c r="E18" s="981">
        <v>101.37333333333333</v>
      </c>
      <c r="F18" s="981">
        <v>101.83366666666667</v>
      </c>
      <c r="G18" s="981">
        <v>0.48583333333333334</v>
      </c>
      <c r="H18" s="981">
        <v>2644.0911666666666</v>
      </c>
      <c r="I18" s="981">
        <v>101.37333333333333</v>
      </c>
      <c r="J18" s="981">
        <v>101.83366666666667</v>
      </c>
      <c r="K18" s="981">
        <v>0.48583333333333334</v>
      </c>
    </row>
    <row r="19" spans="2:11" s="590" customFormat="1" ht="20.100000000000001" customHeight="1">
      <c r="B19" s="605">
        <v>9</v>
      </c>
      <c r="C19" s="271" t="s">
        <v>387</v>
      </c>
      <c r="D19" s="982"/>
      <c r="E19" s="982"/>
      <c r="F19" s="982"/>
      <c r="G19" s="982"/>
      <c r="H19" s="981">
        <v>0</v>
      </c>
      <c r="I19" s="981">
        <v>277.77777750000001</v>
      </c>
      <c r="J19" s="981">
        <v>277.77777750000001</v>
      </c>
      <c r="K19" s="981">
        <v>694.4444441666667</v>
      </c>
    </row>
    <row r="20" spans="2:11" s="590" customFormat="1" ht="20.100000000000001" customHeight="1">
      <c r="B20" s="605">
        <v>10</v>
      </c>
      <c r="C20" s="271" t="s">
        <v>388</v>
      </c>
      <c r="D20" s="981">
        <v>12040696.133548729</v>
      </c>
      <c r="E20" s="981">
        <v>11877334.839082338</v>
      </c>
      <c r="F20" s="981">
        <v>11733971.980339028</v>
      </c>
      <c r="G20" s="981">
        <v>11652394.765216606</v>
      </c>
      <c r="H20" s="981">
        <v>1796754.8412121895</v>
      </c>
      <c r="I20" s="981">
        <v>1733965.7296867552</v>
      </c>
      <c r="J20" s="981">
        <v>1660773.4157516572</v>
      </c>
      <c r="K20" s="981">
        <v>1620033.9003190487</v>
      </c>
    </row>
    <row r="21" spans="2:11" s="590" customFormat="1" ht="20.100000000000001" customHeight="1">
      <c r="B21" s="605">
        <v>11</v>
      </c>
      <c r="C21" s="271" t="s">
        <v>389</v>
      </c>
      <c r="D21" s="981">
        <v>601421.29279456439</v>
      </c>
      <c r="E21" s="981">
        <v>567705.60118650505</v>
      </c>
      <c r="F21" s="981">
        <v>516802.88640818995</v>
      </c>
      <c r="G21" s="981">
        <v>469871.53307478235</v>
      </c>
      <c r="H21" s="981">
        <v>601421.29279456439</v>
      </c>
      <c r="I21" s="981">
        <v>567705.60118650505</v>
      </c>
      <c r="J21" s="981">
        <v>516802.88640818995</v>
      </c>
      <c r="K21" s="981">
        <v>469871.53307478235</v>
      </c>
    </row>
    <row r="22" spans="2:11" s="590" customFormat="1" ht="20.100000000000001" customHeight="1">
      <c r="B22" s="605">
        <v>12</v>
      </c>
      <c r="C22" s="271" t="s">
        <v>390</v>
      </c>
      <c r="D22" s="981">
        <v>0</v>
      </c>
      <c r="E22" s="981">
        <v>0</v>
      </c>
      <c r="F22" s="981">
        <v>0</v>
      </c>
      <c r="G22" s="981">
        <v>0</v>
      </c>
      <c r="H22" s="981">
        <v>0</v>
      </c>
      <c r="I22" s="981">
        <v>0</v>
      </c>
      <c r="J22" s="981">
        <v>0</v>
      </c>
      <c r="K22" s="981">
        <v>0</v>
      </c>
    </row>
    <row r="23" spans="2:11" s="590" customFormat="1" ht="20.100000000000001" customHeight="1">
      <c r="B23" s="605">
        <v>13</v>
      </c>
      <c r="C23" s="271" t="s">
        <v>391</v>
      </c>
      <c r="D23" s="981">
        <v>11439274.840754168</v>
      </c>
      <c r="E23" s="981">
        <v>11309629.237895833</v>
      </c>
      <c r="F23" s="981">
        <v>11217169.093930837</v>
      </c>
      <c r="G23" s="981">
        <v>11182523.232141824</v>
      </c>
      <c r="H23" s="981">
        <v>1195333.5484176253</v>
      </c>
      <c r="I23" s="981">
        <v>1166260.1285002499</v>
      </c>
      <c r="J23" s="981">
        <v>1143970.5293434672</v>
      </c>
      <c r="K23" s="981">
        <v>1150162.3672442662</v>
      </c>
    </row>
    <row r="24" spans="2:11" s="590" customFormat="1" ht="20.100000000000001" customHeight="1">
      <c r="B24" s="605">
        <v>14</v>
      </c>
      <c r="C24" s="271" t="s">
        <v>392</v>
      </c>
      <c r="D24" s="981">
        <v>986442.93110148632</v>
      </c>
      <c r="E24" s="981">
        <v>1044349.4359213575</v>
      </c>
      <c r="F24" s="981">
        <v>991983.18730051036</v>
      </c>
      <c r="G24" s="981">
        <v>988157.43652440829</v>
      </c>
      <c r="H24" s="981">
        <v>986442.93110148632</v>
      </c>
      <c r="I24" s="981">
        <v>1044349.4359213575</v>
      </c>
      <c r="J24" s="981">
        <v>991983.18730051036</v>
      </c>
      <c r="K24" s="981">
        <v>988157.43652440829</v>
      </c>
    </row>
    <row r="25" spans="2:11" s="590" customFormat="1" ht="20.100000000000001" customHeight="1">
      <c r="B25" s="605">
        <v>15</v>
      </c>
      <c r="C25" s="271" t="s">
        <v>393</v>
      </c>
      <c r="D25" s="981">
        <v>5230253.1362283314</v>
      </c>
      <c r="E25" s="981">
        <v>5255889.7808649996</v>
      </c>
      <c r="F25" s="981">
        <v>5151838.893237533</v>
      </c>
      <c r="G25" s="981">
        <v>4954067.2657260466</v>
      </c>
      <c r="H25" s="981">
        <v>742241.8373768219</v>
      </c>
      <c r="I25" s="981">
        <v>737418.855936351</v>
      </c>
      <c r="J25" s="981">
        <v>713620.4628056105</v>
      </c>
      <c r="K25" s="981">
        <v>658690.13466045528</v>
      </c>
    </row>
    <row r="26" spans="2:11" s="590" customFormat="1" ht="20.100000000000001" customHeight="1">
      <c r="B26" s="606">
        <v>16</v>
      </c>
      <c r="C26" s="607" t="s">
        <v>394</v>
      </c>
      <c r="D26" s="983"/>
      <c r="E26" s="983"/>
      <c r="F26" s="983"/>
      <c r="G26" s="983"/>
      <c r="H26" s="984">
        <v>11976972.551480431</v>
      </c>
      <c r="I26" s="984">
        <v>12048053.012582995</v>
      </c>
      <c r="J26" s="984">
        <v>11834676.531155283</v>
      </c>
      <c r="K26" s="984">
        <v>11601855.503955469</v>
      </c>
    </row>
    <row r="27" spans="2:11" s="493" customFormat="1" ht="20.100000000000001" customHeight="1" thickBot="1">
      <c r="B27" s="1059" t="s">
        <v>395</v>
      </c>
      <c r="C27" s="1059"/>
      <c r="D27" s="1059"/>
      <c r="E27" s="1059"/>
      <c r="F27" s="1059"/>
      <c r="G27" s="1059"/>
      <c r="H27" s="1059"/>
      <c r="I27" s="1059"/>
      <c r="J27" s="1059"/>
      <c r="K27" s="1059"/>
    </row>
    <row r="28" spans="2:11" s="590" customFormat="1" ht="20.100000000000001" customHeight="1">
      <c r="B28" s="602">
        <v>17</v>
      </c>
      <c r="C28" s="603" t="s">
        <v>396</v>
      </c>
      <c r="D28" s="604">
        <v>19745.346922740271</v>
      </c>
      <c r="E28" s="604">
        <v>18482.134659604191</v>
      </c>
      <c r="F28" s="604">
        <v>18825.636981066997</v>
      </c>
      <c r="G28" s="604">
        <v>23862.231819646255</v>
      </c>
      <c r="H28" s="604">
        <v>0</v>
      </c>
      <c r="I28" s="604">
        <v>0</v>
      </c>
      <c r="J28" s="604">
        <v>0</v>
      </c>
      <c r="K28" s="604">
        <v>0</v>
      </c>
    </row>
    <row r="29" spans="2:11" s="590" customFormat="1" ht="20.100000000000001" customHeight="1">
      <c r="B29" s="605">
        <v>18</v>
      </c>
      <c r="C29" s="271" t="s">
        <v>397</v>
      </c>
      <c r="D29" s="883">
        <v>2278165.4483916811</v>
      </c>
      <c r="E29" s="883">
        <v>2414791.0354743968</v>
      </c>
      <c r="F29" s="883">
        <v>2540731.4873492215</v>
      </c>
      <c r="G29" s="883">
        <v>2500694.8396096812</v>
      </c>
      <c r="H29" s="883">
        <v>1340568.2705429236</v>
      </c>
      <c r="I29" s="883">
        <v>1479566.6936604069</v>
      </c>
      <c r="J29" s="883">
        <v>1615306.4221968444</v>
      </c>
      <c r="K29" s="883">
        <v>1595599.8472570251</v>
      </c>
    </row>
    <row r="30" spans="2:11" s="590" customFormat="1" ht="20.100000000000001" customHeight="1">
      <c r="B30" s="605">
        <v>19</v>
      </c>
      <c r="C30" s="271" t="s">
        <v>398</v>
      </c>
      <c r="D30" s="883">
        <v>6036924.9664891651</v>
      </c>
      <c r="E30" s="883">
        <v>5988530.6211958323</v>
      </c>
      <c r="F30" s="883">
        <v>5850925.9475122904</v>
      </c>
      <c r="G30" s="883">
        <v>5688103.3631129786</v>
      </c>
      <c r="H30" s="883">
        <v>1499417.1754771669</v>
      </c>
      <c r="I30" s="883">
        <v>1515440.0873571665</v>
      </c>
      <c r="J30" s="883">
        <v>1471353.7796037912</v>
      </c>
      <c r="K30" s="883">
        <v>1424165.0540372622</v>
      </c>
    </row>
    <row r="31" spans="2:11" s="590" customFormat="1" ht="20.100000000000001" customHeight="1">
      <c r="B31" s="1117" t="s">
        <v>399</v>
      </c>
      <c r="C31" s="1119" t="s">
        <v>400</v>
      </c>
      <c r="D31" s="985"/>
      <c r="E31" s="985"/>
      <c r="F31" s="985"/>
      <c r="G31" s="985"/>
      <c r="H31" s="1122">
        <v>0</v>
      </c>
      <c r="I31" s="1122">
        <v>0</v>
      </c>
      <c r="J31" s="1122">
        <v>0</v>
      </c>
      <c r="K31" s="1122">
        <v>0</v>
      </c>
    </row>
    <row r="32" spans="2:11" s="590" customFormat="1" ht="20.100000000000001" customHeight="1">
      <c r="B32" s="1117"/>
      <c r="C32" s="1119"/>
      <c r="D32" s="985"/>
      <c r="E32" s="985"/>
      <c r="F32" s="985"/>
      <c r="G32" s="985"/>
      <c r="H32" s="1122"/>
      <c r="I32" s="1122"/>
      <c r="J32" s="1122"/>
      <c r="K32" s="1122"/>
    </row>
    <row r="33" spans="2:11" s="590" customFormat="1" ht="20.100000000000001" customHeight="1">
      <c r="B33" s="1117" t="s">
        <v>401</v>
      </c>
      <c r="C33" s="1119" t="s">
        <v>402</v>
      </c>
      <c r="D33" s="985"/>
      <c r="E33" s="985"/>
      <c r="F33" s="985"/>
      <c r="G33" s="985"/>
      <c r="H33" s="1122">
        <v>0</v>
      </c>
      <c r="I33" s="1122">
        <v>0</v>
      </c>
      <c r="J33" s="1122">
        <v>0</v>
      </c>
      <c r="K33" s="1122">
        <v>0</v>
      </c>
    </row>
    <row r="34" spans="2:11" s="590" customFormat="1" ht="20.100000000000001" customHeight="1">
      <c r="B34" s="1117"/>
      <c r="C34" s="1119"/>
      <c r="D34" s="985"/>
      <c r="E34" s="985"/>
      <c r="F34" s="985"/>
      <c r="G34" s="985"/>
      <c r="H34" s="1122"/>
      <c r="I34" s="1122"/>
      <c r="J34" s="1122"/>
      <c r="K34" s="1122"/>
    </row>
    <row r="35" spans="2:11" s="590" customFormat="1" ht="20.100000000000001" customHeight="1">
      <c r="B35" s="605">
        <v>20</v>
      </c>
      <c r="C35" s="271" t="s">
        <v>403</v>
      </c>
      <c r="D35" s="883">
        <v>8334835.761803586</v>
      </c>
      <c r="E35" s="883">
        <v>8421803.7913298346</v>
      </c>
      <c r="F35" s="883">
        <v>8410483.0718425792</v>
      </c>
      <c r="G35" s="883">
        <v>8212660.4345423058</v>
      </c>
      <c r="H35" s="883">
        <v>2839985.44602009</v>
      </c>
      <c r="I35" s="883">
        <v>2995006.7810175731</v>
      </c>
      <c r="J35" s="883">
        <v>3086660.2018006351</v>
      </c>
      <c r="K35" s="883">
        <v>3019764.9012942882</v>
      </c>
    </row>
    <row r="36" spans="2:11" s="590" customFormat="1" ht="20.100000000000001" customHeight="1">
      <c r="B36" s="1117" t="s">
        <v>132</v>
      </c>
      <c r="C36" s="1119" t="s">
        <v>404</v>
      </c>
      <c r="D36" s="986">
        <v>0</v>
      </c>
      <c r="E36" s="986">
        <v>0</v>
      </c>
      <c r="F36" s="986">
        <v>0</v>
      </c>
      <c r="G36" s="986">
        <v>0</v>
      </c>
      <c r="H36" s="986">
        <v>0</v>
      </c>
      <c r="I36" s="986">
        <v>0</v>
      </c>
      <c r="J36" s="986">
        <v>0</v>
      </c>
      <c r="K36" s="986">
        <v>0</v>
      </c>
    </row>
    <row r="37" spans="2:11" s="590" customFormat="1" ht="20.100000000000001" customHeight="1">
      <c r="B37" s="1117"/>
      <c r="C37" s="1119"/>
      <c r="D37" s="264"/>
      <c r="E37" s="264"/>
      <c r="F37" s="264"/>
      <c r="G37" s="264"/>
      <c r="H37" s="264"/>
      <c r="I37" s="264"/>
      <c r="J37" s="264"/>
      <c r="K37" s="264"/>
    </row>
    <row r="38" spans="2:11" s="590" customFormat="1" ht="20.100000000000001" customHeight="1">
      <c r="B38" s="1117" t="s">
        <v>134</v>
      </c>
      <c r="C38" s="1119" t="s">
        <v>405</v>
      </c>
      <c r="D38" s="986">
        <v>0</v>
      </c>
      <c r="E38" s="986">
        <v>0</v>
      </c>
      <c r="F38" s="986">
        <v>0</v>
      </c>
      <c r="G38" s="986">
        <v>0</v>
      </c>
      <c r="H38" s="986">
        <v>0</v>
      </c>
      <c r="I38" s="986">
        <v>0</v>
      </c>
      <c r="J38" s="986">
        <v>0</v>
      </c>
      <c r="K38" s="986">
        <v>0</v>
      </c>
    </row>
    <row r="39" spans="2:11" s="590" customFormat="1" ht="20.100000000000001" customHeight="1">
      <c r="B39" s="1117"/>
      <c r="C39" s="1119"/>
      <c r="D39" s="264"/>
      <c r="E39" s="264"/>
      <c r="F39" s="264"/>
      <c r="G39" s="264"/>
      <c r="H39" s="264"/>
      <c r="I39" s="264"/>
      <c r="J39" s="264"/>
      <c r="K39" s="264"/>
    </row>
    <row r="40" spans="2:11" s="590" customFormat="1" ht="20.100000000000001" customHeight="1">
      <c r="B40" s="1117" t="s">
        <v>136</v>
      </c>
      <c r="C40" s="1119" t="s">
        <v>406</v>
      </c>
      <c r="D40" s="986">
        <v>8334835.761803586</v>
      </c>
      <c r="E40" s="986">
        <v>8421803.7913298346</v>
      </c>
      <c r="F40" s="986">
        <v>8410483.0718425792</v>
      </c>
      <c r="G40" s="986">
        <v>8212660.4345423058</v>
      </c>
      <c r="H40" s="986">
        <v>2839985.44602009</v>
      </c>
      <c r="I40" s="986">
        <v>2995006.7810175731</v>
      </c>
      <c r="J40" s="986">
        <v>3086660.2018006351</v>
      </c>
      <c r="K40" s="986">
        <v>3019764.9012942882</v>
      </c>
    </row>
    <row r="41" spans="2:11" s="590" customFormat="1" ht="20.100000000000001" customHeight="1">
      <c r="B41" s="1118"/>
      <c r="C41" s="1120"/>
      <c r="D41" s="987"/>
      <c r="E41" s="987"/>
      <c r="F41" s="987"/>
      <c r="G41" s="987"/>
      <c r="H41" s="987"/>
      <c r="I41" s="987"/>
      <c r="J41" s="987"/>
      <c r="K41" s="987"/>
    </row>
    <row r="42" spans="2:11" s="493" customFormat="1" ht="20.100000000000001" customHeight="1" thickBot="1">
      <c r="B42" s="1059" t="s">
        <v>407</v>
      </c>
      <c r="C42" s="1059"/>
      <c r="D42" s="1059"/>
      <c r="E42" s="1059"/>
      <c r="F42" s="1059"/>
      <c r="G42" s="1059"/>
      <c r="H42" s="1059"/>
      <c r="I42" s="1059"/>
      <c r="J42" s="1059"/>
      <c r="K42" s="1059"/>
    </row>
    <row r="43" spans="2:11" s="590" customFormat="1" ht="20.100000000000001" customHeight="1">
      <c r="B43" s="600" t="s">
        <v>408</v>
      </c>
      <c r="C43" s="215" t="s">
        <v>409</v>
      </c>
      <c r="D43" s="1121"/>
      <c r="E43" s="1121"/>
      <c r="F43" s="1121"/>
      <c r="G43" s="1121"/>
      <c r="H43" s="988">
        <v>21544995.603104554</v>
      </c>
      <c r="I43" s="988">
        <v>22561065.177662235</v>
      </c>
      <c r="J43" s="988">
        <v>23539207.251130644</v>
      </c>
      <c r="K43" s="988">
        <v>23415772.012688477</v>
      </c>
    </row>
    <row r="44" spans="2:11" s="590" customFormat="1" ht="20.100000000000001" customHeight="1">
      <c r="B44" s="600">
        <v>22</v>
      </c>
      <c r="C44" s="215" t="s">
        <v>410</v>
      </c>
      <c r="D44" s="1121"/>
      <c r="E44" s="1121"/>
      <c r="F44" s="1121"/>
      <c r="G44" s="1121"/>
      <c r="H44" s="988">
        <v>9136987.1054603383</v>
      </c>
      <c r="I44" s="988">
        <v>9053046.2315654233</v>
      </c>
      <c r="J44" s="988">
        <v>8748016.3293546475</v>
      </c>
      <c r="K44" s="988">
        <v>8582090.6026611831</v>
      </c>
    </row>
    <row r="45" spans="2:11" s="590" customFormat="1" ht="20.100000000000001" customHeight="1" thickBot="1">
      <c r="B45" s="601">
        <v>23</v>
      </c>
      <c r="C45" s="721" t="s">
        <v>411</v>
      </c>
      <c r="D45" s="1116"/>
      <c r="E45" s="1116"/>
      <c r="F45" s="1116"/>
      <c r="G45" s="1116"/>
      <c r="H45" s="722">
        <v>2.3679886624638744</v>
      </c>
      <c r="I45" s="722">
        <v>2.5035932819765878</v>
      </c>
      <c r="J45" s="722">
        <v>2.6936635159741082</v>
      </c>
      <c r="K45" s="722">
        <v>2.7304086756290906</v>
      </c>
    </row>
    <row r="46" spans="2:11" s="201" customFormat="1"/>
    <row r="47" spans="2:11">
      <c r="B47" s="15"/>
    </row>
  </sheetData>
  <mergeCells count="28">
    <mergeCell ref="D6:G6"/>
    <mergeCell ref="H6:K6"/>
    <mergeCell ref="B9:K9"/>
    <mergeCell ref="D10:G10"/>
    <mergeCell ref="B11:K11"/>
    <mergeCell ref="B27:K27"/>
    <mergeCell ref="B31:B32"/>
    <mergeCell ref="C31:C32"/>
    <mergeCell ref="H31:H32"/>
    <mergeCell ref="I31:I32"/>
    <mergeCell ref="J31:J32"/>
    <mergeCell ref="K31:K32"/>
    <mergeCell ref="K33:K34"/>
    <mergeCell ref="B36:B37"/>
    <mergeCell ref="C36:C37"/>
    <mergeCell ref="B33:B34"/>
    <mergeCell ref="C33:C34"/>
    <mergeCell ref="H33:H34"/>
    <mergeCell ref="I33:I34"/>
    <mergeCell ref="J33:J34"/>
    <mergeCell ref="D45:G45"/>
    <mergeCell ref="B40:B41"/>
    <mergeCell ref="C40:C41"/>
    <mergeCell ref="B38:B39"/>
    <mergeCell ref="C38:C39"/>
    <mergeCell ref="B42:K42"/>
    <mergeCell ref="D43:G43"/>
    <mergeCell ref="D44:G44"/>
  </mergeCells>
  <hyperlinks>
    <hyperlink ref="M1" location="Índice!A1" display="Voltar ao Índice" xr:uid="{5F80BEB8-A0B2-4516-9DA3-ED74C3CF18AB}"/>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05A1E-37B1-4C8C-B0C7-81109ECCE0F9}">
  <dimension ref="B1:J44"/>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9.140625" style="5"/>
    <col min="3" max="3" width="83.140625" style="5" customWidth="1"/>
    <col min="4" max="8" width="21.140625" style="611" customWidth="1"/>
    <col min="9" max="9" width="7.7109375" style="5" customWidth="1"/>
    <col min="10" max="10" width="15" style="5" customWidth="1"/>
    <col min="11" max="16384" width="9.140625" style="5"/>
  </cols>
  <sheetData>
    <row r="1" spans="2:10" ht="18.75">
      <c r="B1" s="3" t="s">
        <v>370</v>
      </c>
      <c r="J1" s="72" t="s">
        <v>903</v>
      </c>
    </row>
    <row r="2" spans="2:10" ht="15">
      <c r="B2" s="19" t="s">
        <v>412</v>
      </c>
    </row>
    <row r="3" spans="2:10" s="11" customFormat="1">
      <c r="B3" s="102" t="s">
        <v>1033</v>
      </c>
    </row>
    <row r="4" spans="2:10" s="11" customFormat="1">
      <c r="B4" s="5"/>
    </row>
    <row r="5" spans="2:10" s="590" customFormat="1" ht="20.100000000000001" customHeight="1">
      <c r="B5" s="1125"/>
      <c r="C5" s="1125"/>
      <c r="D5" s="587" t="s">
        <v>4</v>
      </c>
      <c r="E5" s="587" t="s">
        <v>5</v>
      </c>
      <c r="F5" s="587" t="s">
        <v>6</v>
      </c>
      <c r="G5" s="587" t="s">
        <v>41</v>
      </c>
      <c r="H5" s="347" t="s">
        <v>42</v>
      </c>
    </row>
    <row r="6" spans="2:10" s="590" customFormat="1" ht="30" customHeight="1">
      <c r="B6" s="1125"/>
      <c r="C6" s="1125"/>
      <c r="D6" s="1051" t="s">
        <v>413</v>
      </c>
      <c r="E6" s="1051"/>
      <c r="F6" s="1051"/>
      <c r="G6" s="1051"/>
      <c r="H6" s="1041" t="s">
        <v>414</v>
      </c>
    </row>
    <row r="7" spans="2:10" s="590" customFormat="1" ht="30" customHeight="1">
      <c r="B7" s="1125"/>
      <c r="C7" s="1125"/>
      <c r="D7" s="589" t="s">
        <v>415</v>
      </c>
      <c r="E7" s="589" t="s">
        <v>416</v>
      </c>
      <c r="F7" s="589" t="s">
        <v>417</v>
      </c>
      <c r="G7" s="589" t="s">
        <v>418</v>
      </c>
      <c r="H7" s="1045"/>
    </row>
    <row r="8" spans="2:10" s="590" customFormat="1" ht="20.100000000000001" customHeight="1" thickBot="1">
      <c r="B8" s="608" t="s">
        <v>419</v>
      </c>
      <c r="C8" s="608"/>
      <c r="D8" s="608"/>
      <c r="E8" s="608"/>
      <c r="F8" s="608"/>
      <c r="G8" s="608"/>
      <c r="H8" s="608"/>
    </row>
    <row r="9" spans="2:10" s="493" customFormat="1" ht="20.100000000000001" customHeight="1">
      <c r="B9" s="398">
        <v>1</v>
      </c>
      <c r="C9" s="545" t="s">
        <v>420</v>
      </c>
      <c r="D9" s="617">
        <v>5586667.8688821653</v>
      </c>
      <c r="E9" s="617">
        <v>0</v>
      </c>
      <c r="F9" s="617">
        <v>0</v>
      </c>
      <c r="G9" s="618">
        <v>1395123.1615988449</v>
      </c>
      <c r="H9" s="618">
        <v>6981791.0304810107</v>
      </c>
    </row>
    <row r="10" spans="2:10" s="590" customFormat="1" ht="20.100000000000001" customHeight="1">
      <c r="B10" s="116">
        <v>2</v>
      </c>
      <c r="C10" s="365" t="s">
        <v>421</v>
      </c>
      <c r="D10" s="612">
        <v>5586667.8688821653</v>
      </c>
      <c r="E10" s="612">
        <v>0</v>
      </c>
      <c r="F10" s="612">
        <v>0</v>
      </c>
      <c r="G10" s="884">
        <v>1395123.1615988449</v>
      </c>
      <c r="H10" s="884">
        <v>6981791.0304810107</v>
      </c>
    </row>
    <row r="11" spans="2:10" s="590" customFormat="1" ht="20.100000000000001" customHeight="1">
      <c r="B11" s="116">
        <v>3</v>
      </c>
      <c r="C11" s="365" t="s">
        <v>422</v>
      </c>
      <c r="D11" s="835"/>
      <c r="E11" s="612">
        <v>0</v>
      </c>
      <c r="F11" s="612">
        <v>0</v>
      </c>
      <c r="G11" s="884">
        <v>0</v>
      </c>
      <c r="H11" s="884">
        <v>0</v>
      </c>
    </row>
    <row r="12" spans="2:10" s="493" customFormat="1" ht="20.100000000000001" customHeight="1">
      <c r="B12" s="542">
        <v>4</v>
      </c>
      <c r="C12" s="401" t="s">
        <v>423</v>
      </c>
      <c r="D12" s="835"/>
      <c r="E12" s="989">
        <v>54114983.60907907</v>
      </c>
      <c r="F12" s="619">
        <v>4939223.9768615318</v>
      </c>
      <c r="G12" s="619">
        <v>1749531.0786194764</v>
      </c>
      <c r="H12" s="619">
        <v>57077088.32844802</v>
      </c>
    </row>
    <row r="13" spans="2:10" s="590" customFormat="1" ht="20.100000000000001" customHeight="1">
      <c r="B13" s="116">
        <v>5</v>
      </c>
      <c r="C13" s="365" t="s">
        <v>381</v>
      </c>
      <c r="D13" s="835"/>
      <c r="E13" s="884">
        <v>40699041.533640012</v>
      </c>
      <c r="F13" s="884">
        <v>2876366.9159999993</v>
      </c>
      <c r="G13" s="884">
        <v>1178967.3068899997</v>
      </c>
      <c r="H13" s="884">
        <v>42575605.33404801</v>
      </c>
    </row>
    <row r="14" spans="2:10" s="590" customFormat="1" ht="20.100000000000001" customHeight="1">
      <c r="B14" s="116">
        <v>6</v>
      </c>
      <c r="C14" s="365" t="s">
        <v>382</v>
      </c>
      <c r="D14" s="835"/>
      <c r="E14" s="884">
        <v>13415942.075439056</v>
      </c>
      <c r="F14" s="884">
        <v>2062857.0608615326</v>
      </c>
      <c r="G14" s="884">
        <v>570563.77172947652</v>
      </c>
      <c r="H14" s="884">
        <v>14501482.994400008</v>
      </c>
    </row>
    <row r="15" spans="2:10" s="493" customFormat="1" ht="20.100000000000001" customHeight="1">
      <c r="B15" s="542">
        <v>7</v>
      </c>
      <c r="C15" s="401" t="s">
        <v>424</v>
      </c>
      <c r="D15" s="835"/>
      <c r="E15" s="990">
        <v>24971410.385650013</v>
      </c>
      <c r="F15" s="990">
        <v>151346.3864868157</v>
      </c>
      <c r="G15" s="990">
        <v>1814801.3785111143</v>
      </c>
      <c r="H15" s="990">
        <v>13463458.164229529</v>
      </c>
    </row>
    <row r="16" spans="2:10" s="590" customFormat="1" ht="20.100000000000001" customHeight="1">
      <c r="B16" s="116">
        <v>8</v>
      </c>
      <c r="C16" s="365" t="s">
        <v>425</v>
      </c>
      <c r="D16" s="835"/>
      <c r="E16" s="885">
        <v>8020018.5618999973</v>
      </c>
      <c r="F16" s="885">
        <v>59232.159190000013</v>
      </c>
      <c r="G16" s="885">
        <v>1226.55412</v>
      </c>
      <c r="H16" s="885">
        <v>4040851.9146649982</v>
      </c>
    </row>
    <row r="17" spans="2:8" s="590" customFormat="1" ht="20.100000000000001" customHeight="1">
      <c r="B17" s="116">
        <v>9</v>
      </c>
      <c r="C17" s="365" t="s">
        <v>426</v>
      </c>
      <c r="D17" s="835"/>
      <c r="E17" s="885">
        <v>16951391.823750015</v>
      </c>
      <c r="F17" s="885">
        <v>92114.22729681569</v>
      </c>
      <c r="G17" s="885">
        <v>1813574.8243911143</v>
      </c>
      <c r="H17" s="885">
        <v>9422606.2495645303</v>
      </c>
    </row>
    <row r="18" spans="2:8" s="493" customFormat="1" ht="20.100000000000001" customHeight="1">
      <c r="B18" s="542">
        <v>10</v>
      </c>
      <c r="C18" s="401" t="s">
        <v>427</v>
      </c>
      <c r="D18" s="835"/>
      <c r="E18" s="619">
        <v>0</v>
      </c>
      <c r="F18" s="619">
        <v>0</v>
      </c>
      <c r="G18" s="619">
        <v>0</v>
      </c>
      <c r="H18" s="619">
        <v>0</v>
      </c>
    </row>
    <row r="19" spans="2:8" s="493" customFormat="1" ht="20.100000000000001" customHeight="1">
      <c r="B19" s="542">
        <v>11</v>
      </c>
      <c r="C19" s="401" t="s">
        <v>428</v>
      </c>
      <c r="D19" s="991">
        <v>0</v>
      </c>
      <c r="E19" s="619">
        <v>1696646.3981208929</v>
      </c>
      <c r="F19" s="619">
        <v>0</v>
      </c>
      <c r="G19" s="619">
        <v>2130008.1619600002</v>
      </c>
      <c r="H19" s="619">
        <v>2130008.1619600002</v>
      </c>
    </row>
    <row r="20" spans="2:8" s="590" customFormat="1" ht="20.100000000000001" customHeight="1">
      <c r="B20" s="116">
        <v>12</v>
      </c>
      <c r="C20" s="365" t="s">
        <v>429</v>
      </c>
      <c r="D20" s="836">
        <v>0</v>
      </c>
      <c r="E20" s="835"/>
      <c r="F20" s="835"/>
      <c r="G20" s="835"/>
      <c r="H20" s="835"/>
    </row>
    <row r="21" spans="2:8" s="590" customFormat="1" ht="20.100000000000001" customHeight="1">
      <c r="B21" s="116">
        <v>13</v>
      </c>
      <c r="C21" s="365" t="s">
        <v>430</v>
      </c>
      <c r="D21" s="835"/>
      <c r="E21" s="884">
        <v>1696646.3981208929</v>
      </c>
      <c r="F21" s="884">
        <v>0</v>
      </c>
      <c r="G21" s="884">
        <v>2130008.1619600002</v>
      </c>
      <c r="H21" s="884">
        <v>2130008.1619600002</v>
      </c>
    </row>
    <row r="22" spans="2:8" s="590" customFormat="1" ht="20.100000000000001" customHeight="1">
      <c r="B22" s="614">
        <v>14</v>
      </c>
      <c r="C22" s="615" t="s">
        <v>431</v>
      </c>
      <c r="D22" s="837"/>
      <c r="E22" s="837"/>
      <c r="F22" s="837"/>
      <c r="G22" s="837"/>
      <c r="H22" s="616">
        <v>75611493.770453587</v>
      </c>
    </row>
    <row r="23" spans="2:8" s="590" customFormat="1" ht="20.100000000000001" customHeight="1" thickBot="1">
      <c r="B23" s="608" t="s">
        <v>432</v>
      </c>
      <c r="C23" s="608"/>
      <c r="D23" s="609"/>
      <c r="E23" s="609"/>
      <c r="F23" s="609"/>
      <c r="G23" s="609"/>
      <c r="H23" s="609"/>
    </row>
    <row r="24" spans="2:8" s="493" customFormat="1" ht="20.100000000000001" customHeight="1">
      <c r="B24" s="550">
        <v>15</v>
      </c>
      <c r="C24" s="545" t="s">
        <v>378</v>
      </c>
      <c r="D24" s="838"/>
      <c r="E24" s="839"/>
      <c r="F24" s="839"/>
      <c r="G24" s="839"/>
      <c r="H24" s="617">
        <v>1129898.6738599916</v>
      </c>
    </row>
    <row r="25" spans="2:8" s="493" customFormat="1" ht="20.100000000000001" customHeight="1">
      <c r="B25" s="542" t="s">
        <v>433</v>
      </c>
      <c r="C25" s="401" t="s">
        <v>434</v>
      </c>
      <c r="D25" s="835"/>
      <c r="E25" s="619">
        <v>0</v>
      </c>
      <c r="F25" s="619">
        <v>0</v>
      </c>
      <c r="G25" s="619">
        <v>0</v>
      </c>
      <c r="H25" s="619">
        <v>0</v>
      </c>
    </row>
    <row r="26" spans="2:8" s="493" customFormat="1" ht="20.100000000000001" customHeight="1">
      <c r="B26" s="542">
        <v>16</v>
      </c>
      <c r="C26" s="401" t="s">
        <v>435</v>
      </c>
      <c r="D26" s="835"/>
      <c r="E26" s="619">
        <v>253182.34310999993</v>
      </c>
      <c r="F26" s="619">
        <v>0</v>
      </c>
      <c r="G26" s="619">
        <v>0</v>
      </c>
      <c r="H26" s="619">
        <v>126591.17155499996</v>
      </c>
    </row>
    <row r="27" spans="2:8" s="493" customFormat="1" ht="20.100000000000001" customHeight="1">
      <c r="B27" s="542">
        <v>17</v>
      </c>
      <c r="C27" s="401" t="s">
        <v>436</v>
      </c>
      <c r="D27" s="835"/>
      <c r="E27" s="619">
        <v>9820182.4202834219</v>
      </c>
      <c r="F27" s="619">
        <v>3052846.4154612413</v>
      </c>
      <c r="G27" s="619">
        <v>45285535.732817315</v>
      </c>
      <c r="H27" s="619">
        <v>39480226.416232623</v>
      </c>
    </row>
    <row r="28" spans="2:8" s="590" customFormat="1" ht="30" customHeight="1">
      <c r="B28" s="116">
        <v>18</v>
      </c>
      <c r="C28" s="365" t="s">
        <v>893</v>
      </c>
      <c r="D28" s="835"/>
      <c r="E28" s="884">
        <v>2067.46819</v>
      </c>
      <c r="F28" s="884">
        <v>0</v>
      </c>
      <c r="G28" s="884">
        <v>0</v>
      </c>
      <c r="H28" s="884">
        <v>0</v>
      </c>
    </row>
    <row r="29" spans="2:8" s="590" customFormat="1" ht="30" customHeight="1">
      <c r="B29" s="116">
        <v>19</v>
      </c>
      <c r="C29" s="365" t="s">
        <v>894</v>
      </c>
      <c r="D29" s="835"/>
      <c r="E29" s="884">
        <v>566185.21346</v>
      </c>
      <c r="F29" s="884">
        <v>41524.607430000004</v>
      </c>
      <c r="G29" s="884">
        <v>871118.91214999976</v>
      </c>
      <c r="H29" s="884">
        <v>948499.73721099971</v>
      </c>
    </row>
    <row r="30" spans="2:8" s="590" customFormat="1" ht="30" customHeight="1">
      <c r="B30" s="116">
        <v>20</v>
      </c>
      <c r="C30" s="365" t="s">
        <v>895</v>
      </c>
      <c r="D30" s="835"/>
      <c r="E30" s="884">
        <v>8444191.833416773</v>
      </c>
      <c r="F30" s="884">
        <v>2316280.4581980943</v>
      </c>
      <c r="G30" s="884">
        <v>16883602.646705147</v>
      </c>
      <c r="H30" s="884">
        <v>19137445.49374681</v>
      </c>
    </row>
    <row r="31" spans="2:8" s="590" customFormat="1" ht="30" customHeight="1">
      <c r="B31" s="116">
        <v>21</v>
      </c>
      <c r="C31" s="365" t="s">
        <v>437</v>
      </c>
      <c r="D31" s="835"/>
      <c r="E31" s="884">
        <v>1395125.978540001</v>
      </c>
      <c r="F31" s="884">
        <v>623778.69736000081</v>
      </c>
      <c r="G31" s="884">
        <v>3267977.7960499991</v>
      </c>
      <c r="H31" s="884">
        <v>3193370.5470000021</v>
      </c>
    </row>
    <row r="32" spans="2:8" s="590" customFormat="1" ht="20.100000000000001" customHeight="1">
      <c r="B32" s="116">
        <v>22</v>
      </c>
      <c r="C32" s="365" t="s">
        <v>438</v>
      </c>
      <c r="D32" s="835"/>
      <c r="E32" s="884">
        <v>590958.71089999937</v>
      </c>
      <c r="F32" s="884">
        <v>571464.86215000006</v>
      </c>
      <c r="G32" s="884">
        <v>25119174.603089999</v>
      </c>
      <c r="H32" s="884">
        <v>17124818.415762499</v>
      </c>
    </row>
    <row r="33" spans="2:8" s="590" customFormat="1" ht="20.100000000000001" customHeight="1">
      <c r="B33" s="116">
        <v>23</v>
      </c>
      <c r="C33" s="365" t="s">
        <v>437</v>
      </c>
      <c r="D33" s="835"/>
      <c r="E33" s="884">
        <v>577361.89623999945</v>
      </c>
      <c r="F33" s="884">
        <v>557520.82537000009</v>
      </c>
      <c r="G33" s="884">
        <v>24074015.840999998</v>
      </c>
      <c r="H33" s="884">
        <v>16222506.322719999</v>
      </c>
    </row>
    <row r="34" spans="2:8" s="590" customFormat="1" ht="30" customHeight="1">
      <c r="B34" s="116">
        <v>24</v>
      </c>
      <c r="C34" s="365" t="s">
        <v>439</v>
      </c>
      <c r="D34" s="835"/>
      <c r="E34" s="884">
        <v>216779.19431665362</v>
      </c>
      <c r="F34" s="884">
        <v>123576.48768314664</v>
      </c>
      <c r="G34" s="884">
        <v>2411639.570872169</v>
      </c>
      <c r="H34" s="884">
        <v>2269462.7695123111</v>
      </c>
    </row>
    <row r="35" spans="2:8" s="493" customFormat="1" ht="20.100000000000001" customHeight="1">
      <c r="B35" s="542">
        <v>25</v>
      </c>
      <c r="C35" s="401" t="s">
        <v>440</v>
      </c>
      <c r="D35" s="835"/>
      <c r="E35" s="619">
        <v>0</v>
      </c>
      <c r="F35" s="619">
        <v>0</v>
      </c>
      <c r="G35" s="619">
        <v>0</v>
      </c>
      <c r="H35" s="619">
        <v>0</v>
      </c>
    </row>
    <row r="36" spans="2:8" s="493" customFormat="1" ht="20.100000000000001" customHeight="1">
      <c r="B36" s="542">
        <v>26</v>
      </c>
      <c r="C36" s="401" t="s">
        <v>441</v>
      </c>
      <c r="D36" s="619"/>
      <c r="E36" s="620">
        <f>+E37+E38+E39+E40+E41</f>
        <v>917252.1747796617</v>
      </c>
      <c r="F36" s="620">
        <f t="shared" ref="F36:H36" si="0">+F37+F38+F39+F40+F41</f>
        <v>195599.807834348</v>
      </c>
      <c r="G36" s="620">
        <f t="shared" si="0"/>
        <v>7050194.0386840682</v>
      </c>
      <c r="H36" s="620">
        <f t="shared" si="0"/>
        <v>7447481.0421756487</v>
      </c>
    </row>
    <row r="37" spans="2:8" s="590" customFormat="1" ht="20.100000000000001" customHeight="1">
      <c r="B37" s="116">
        <v>27</v>
      </c>
      <c r="C37" s="365" t="s">
        <v>442</v>
      </c>
      <c r="D37" s="835"/>
      <c r="E37" s="835"/>
      <c r="F37" s="835"/>
      <c r="G37" s="884">
        <v>0</v>
      </c>
      <c r="H37" s="613">
        <v>0</v>
      </c>
    </row>
    <row r="38" spans="2:8" s="590" customFormat="1" ht="20.100000000000001" customHeight="1">
      <c r="B38" s="116">
        <v>28</v>
      </c>
      <c r="C38" s="365" t="s">
        <v>443</v>
      </c>
      <c r="D38" s="835"/>
      <c r="E38" s="884">
        <v>0</v>
      </c>
      <c r="F38" s="884">
        <v>0</v>
      </c>
      <c r="G38" s="884">
        <v>669898.67567000003</v>
      </c>
      <c r="H38" s="884">
        <v>569413.87431950006</v>
      </c>
    </row>
    <row r="39" spans="2:8" s="590" customFormat="1" ht="20.100000000000001" customHeight="1">
      <c r="B39" s="116">
        <v>29</v>
      </c>
      <c r="C39" s="365" t="s">
        <v>1149</v>
      </c>
      <c r="D39" s="835"/>
      <c r="E39" s="885">
        <v>56684.406379999877</v>
      </c>
      <c r="F39" s="835"/>
      <c r="G39" s="835"/>
      <c r="H39" s="884">
        <v>56684.406379999877</v>
      </c>
    </row>
    <row r="40" spans="2:8" s="590" customFormat="1" ht="20.100000000000001" customHeight="1">
      <c r="B40" s="116">
        <v>30</v>
      </c>
      <c r="C40" s="365" t="s">
        <v>444</v>
      </c>
      <c r="D40" s="835"/>
      <c r="E40" s="884">
        <v>358228.10153999989</v>
      </c>
      <c r="F40" s="835"/>
      <c r="G40" s="835"/>
      <c r="H40" s="884">
        <v>17911.405076999996</v>
      </c>
    </row>
    <row r="41" spans="2:8" s="590" customFormat="1" ht="20.100000000000001" customHeight="1">
      <c r="B41" s="116">
        <v>31</v>
      </c>
      <c r="C41" s="365" t="s">
        <v>445</v>
      </c>
      <c r="D41" s="835"/>
      <c r="E41" s="613">
        <v>502339.66685966193</v>
      </c>
      <c r="F41" s="613">
        <v>195599.807834348</v>
      </c>
      <c r="G41" s="613">
        <v>6380295.3630140685</v>
      </c>
      <c r="H41" s="613">
        <v>6803471.3563991487</v>
      </c>
    </row>
    <row r="42" spans="2:8" s="590" customFormat="1" ht="20.100000000000001" customHeight="1">
      <c r="B42" s="542">
        <v>32</v>
      </c>
      <c r="C42" s="401" t="s">
        <v>446</v>
      </c>
      <c r="D42" s="835"/>
      <c r="E42" s="619">
        <v>2931776.4004916977</v>
      </c>
      <c r="F42" s="619">
        <v>1825175.814033868</v>
      </c>
      <c r="G42" s="619">
        <v>7303545.5426544277</v>
      </c>
      <c r="H42" s="620">
        <v>661818.68985724973</v>
      </c>
    </row>
    <row r="43" spans="2:8" s="590" customFormat="1" ht="20.100000000000001" customHeight="1">
      <c r="B43" s="614">
        <v>33</v>
      </c>
      <c r="C43" s="615" t="s">
        <v>447</v>
      </c>
      <c r="D43" s="837"/>
      <c r="E43" s="837"/>
      <c r="F43" s="837"/>
      <c r="G43" s="837"/>
      <c r="H43" s="616">
        <v>48846015.993680507</v>
      </c>
    </row>
    <row r="44" spans="2:8" s="590" customFormat="1" ht="20.100000000000001" customHeight="1" thickBot="1">
      <c r="B44" s="608">
        <v>34</v>
      </c>
      <c r="C44" s="608" t="s">
        <v>448</v>
      </c>
      <c r="D44" s="609"/>
      <c r="E44" s="609"/>
      <c r="F44" s="609"/>
      <c r="G44" s="609"/>
      <c r="H44" s="610">
        <v>1.5479562095757387</v>
      </c>
    </row>
  </sheetData>
  <mergeCells count="4">
    <mergeCell ref="H6:H7"/>
    <mergeCell ref="B5:C5"/>
    <mergeCell ref="B6:C7"/>
    <mergeCell ref="D6:G6"/>
  </mergeCells>
  <hyperlinks>
    <hyperlink ref="J1" location="Índice!A1" display="Voltar ao Índice" xr:uid="{6DB9FB9A-8BD5-4B3F-A05D-DA260AD0FA87}"/>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AD995-B8C3-4F7A-8C7C-6DB7B50743E3}">
  <dimension ref="A1:G19"/>
  <sheetViews>
    <sheetView showGridLines="0" zoomScale="90" zoomScaleNormal="90" workbookViewId="0">
      <selection activeCell="F1" sqref="F1"/>
    </sheetView>
  </sheetViews>
  <sheetFormatPr defaultColWidth="9.140625" defaultRowHeight="14.25"/>
  <cols>
    <col min="1" max="1" width="4.7109375" style="859" customWidth="1"/>
    <col min="2" max="2" width="8.85546875" style="873" customWidth="1"/>
    <col min="3" max="3" width="66.42578125" style="873" customWidth="1"/>
    <col min="4" max="4" width="128.28515625" style="873" customWidth="1"/>
    <col min="5" max="5" width="21.42578125" style="859" customWidth="1"/>
    <col min="6" max="6" width="108.5703125" style="873" customWidth="1"/>
    <col min="7" max="7" width="109.42578125" style="873" customWidth="1"/>
    <col min="8" max="16384" width="9.140625" style="873"/>
  </cols>
  <sheetData>
    <row r="1" spans="1:7" ht="15" customHeight="1">
      <c r="B1" s="887" t="s">
        <v>1367</v>
      </c>
      <c r="C1" s="888"/>
      <c r="E1" s="72" t="s">
        <v>903</v>
      </c>
    </row>
    <row r="2" spans="1:7" ht="12.75">
      <c r="A2" s="92"/>
      <c r="E2" s="92"/>
    </row>
    <row r="3" spans="1:7" customFormat="1" ht="30">
      <c r="A3" s="92"/>
      <c r="B3" s="889" t="s">
        <v>1319</v>
      </c>
      <c r="C3" s="1126" t="s">
        <v>1320</v>
      </c>
      <c r="D3" s="1127"/>
      <c r="E3" s="92"/>
      <c r="F3" s="873"/>
      <c r="G3" s="873"/>
    </row>
    <row r="4" spans="1:7" customFormat="1" ht="93" customHeight="1">
      <c r="A4" s="119"/>
      <c r="B4" s="889" t="s">
        <v>1256</v>
      </c>
      <c r="C4" s="890" t="s">
        <v>1263</v>
      </c>
      <c r="D4" s="1128" t="s">
        <v>1321</v>
      </c>
      <c r="E4" s="92"/>
      <c r="F4" s="873"/>
      <c r="G4" s="873"/>
    </row>
    <row r="5" spans="1:7" customFormat="1" ht="58.5" customHeight="1">
      <c r="A5" s="119"/>
      <c r="B5" s="889" t="s">
        <v>1257</v>
      </c>
      <c r="C5" s="891" t="s">
        <v>1264</v>
      </c>
      <c r="D5" s="1129"/>
      <c r="E5" s="92"/>
      <c r="F5" s="873"/>
      <c r="G5" s="873"/>
    </row>
    <row r="6" spans="1:7" customFormat="1" ht="157.5">
      <c r="A6" s="119"/>
      <c r="B6" s="892" t="s">
        <v>1258</v>
      </c>
      <c r="C6" s="891" t="s">
        <v>1265</v>
      </c>
      <c r="D6" s="893" t="s">
        <v>1322</v>
      </c>
      <c r="E6" s="92"/>
      <c r="F6" s="873"/>
      <c r="G6" s="873"/>
    </row>
    <row r="7" spans="1:7" customFormat="1" ht="110.25">
      <c r="A7" s="119"/>
      <c r="B7" s="889" t="s">
        <v>1259</v>
      </c>
      <c r="C7" s="891" t="s">
        <v>1323</v>
      </c>
      <c r="D7" s="893" t="s">
        <v>1281</v>
      </c>
      <c r="E7" s="92"/>
      <c r="F7" s="873"/>
      <c r="G7" s="873"/>
    </row>
    <row r="8" spans="1:7" customFormat="1" ht="105.75" customHeight="1">
      <c r="A8" s="119"/>
      <c r="B8" s="889" t="s">
        <v>1260</v>
      </c>
      <c r="C8" s="891" t="s">
        <v>1266</v>
      </c>
      <c r="D8" s="893" t="s">
        <v>1282</v>
      </c>
      <c r="E8" s="92"/>
      <c r="F8" s="873"/>
      <c r="G8" s="873"/>
    </row>
    <row r="9" spans="1:7" customFormat="1" ht="70.5" customHeight="1">
      <c r="A9" s="119"/>
      <c r="B9" s="889" t="s">
        <v>1261</v>
      </c>
      <c r="C9" s="891" t="s">
        <v>1267</v>
      </c>
      <c r="D9" s="893" t="s">
        <v>1283</v>
      </c>
      <c r="E9" s="92"/>
      <c r="F9" s="873"/>
      <c r="G9" s="873"/>
    </row>
    <row r="10" spans="1:7" customFormat="1" ht="47.25">
      <c r="A10" s="119"/>
      <c r="B10" s="889" t="s">
        <v>1262</v>
      </c>
      <c r="C10" s="891" t="s">
        <v>1268</v>
      </c>
      <c r="D10" s="893" t="s">
        <v>1284</v>
      </c>
      <c r="E10" s="92"/>
      <c r="F10" s="873"/>
      <c r="G10" s="873"/>
    </row>
    <row r="11" spans="1:7" ht="12.75">
      <c r="A11" s="119"/>
      <c r="E11" s="92"/>
    </row>
    <row r="12" spans="1:7" ht="12.75">
      <c r="A12" s="119"/>
      <c r="E12" s="119"/>
    </row>
    <row r="13" spans="1:7" ht="12.75">
      <c r="A13" s="119"/>
      <c r="E13" s="119"/>
    </row>
    <row r="14" spans="1:7" ht="12.75">
      <c r="A14" s="119"/>
      <c r="E14" s="119"/>
    </row>
    <row r="15" spans="1:7" ht="12.75">
      <c r="A15" s="119"/>
      <c r="E15" s="119"/>
    </row>
    <row r="16" spans="1:7" ht="12.75">
      <c r="A16" s="119"/>
      <c r="E16" s="119"/>
    </row>
    <row r="17" spans="1:5" ht="12.75">
      <c r="A17" s="868"/>
      <c r="E17" s="868"/>
    </row>
    <row r="18" spans="1:5" ht="12.75">
      <c r="A18" s="868"/>
      <c r="E18" s="868"/>
    </row>
    <row r="19" spans="1:5" ht="12.75">
      <c r="A19" s="868"/>
      <c r="E19" s="868"/>
    </row>
  </sheetData>
  <mergeCells count="2">
    <mergeCell ref="C3:D3"/>
    <mergeCell ref="D4:D5"/>
  </mergeCells>
  <hyperlinks>
    <hyperlink ref="E1" location="Índice!A1" display="Voltar ao Índice" xr:uid="{504E3FBC-8547-4680-AA77-6966E77C326B}"/>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3"/>
  <sheetViews>
    <sheetView showGridLines="0" zoomScale="90" zoomScaleNormal="90" zoomScalePageLayoutView="70" workbookViewId="0">
      <selection activeCell="F1" sqref="F1"/>
    </sheetView>
  </sheetViews>
  <sheetFormatPr defaultColWidth="8.7109375" defaultRowHeight="14.25"/>
  <cols>
    <col min="1" max="1" width="4.7109375" style="5" customWidth="1"/>
    <col min="2" max="2" width="8.42578125" style="5" customWidth="1"/>
    <col min="3" max="3" width="85.28515625" style="5" customWidth="1"/>
    <col min="4" max="8" width="18.85546875" style="203" customWidth="1"/>
    <col min="9" max="9" width="4.5703125" style="5" customWidth="1"/>
    <col min="10" max="10" width="14.5703125" style="5" customWidth="1"/>
    <col min="11" max="16384" width="8.7109375" style="5"/>
  </cols>
  <sheetData>
    <row r="1" spans="2:10" ht="24.6" customHeight="1">
      <c r="B1" s="3" t="s">
        <v>1</v>
      </c>
      <c r="J1" s="72" t="s">
        <v>903</v>
      </c>
    </row>
    <row r="2" spans="2:10">
      <c r="B2" s="102" t="s">
        <v>1033</v>
      </c>
    </row>
    <row r="4" spans="2:10" ht="15">
      <c r="B4" s="199"/>
      <c r="C4" s="200"/>
      <c r="D4" s="204" t="s">
        <v>4</v>
      </c>
      <c r="E4" s="204" t="s">
        <v>5</v>
      </c>
      <c r="F4" s="204" t="s">
        <v>6</v>
      </c>
      <c r="G4" s="204" t="s">
        <v>41</v>
      </c>
      <c r="H4" s="204" t="s">
        <v>42</v>
      </c>
    </row>
    <row r="5" spans="2:10" s="90" customFormat="1" ht="20.100000000000001" customHeight="1" thickBot="1">
      <c r="B5" s="202"/>
      <c r="C5" s="202"/>
      <c r="D5" s="205" t="s">
        <v>1311</v>
      </c>
      <c r="E5" s="205" t="s">
        <v>1312</v>
      </c>
      <c r="F5" s="205" t="s">
        <v>1313</v>
      </c>
      <c r="G5" s="205" t="s">
        <v>1314</v>
      </c>
      <c r="H5" s="205" t="s">
        <v>1299</v>
      </c>
    </row>
    <row r="6" spans="2:10" s="104" customFormat="1" ht="20.100000000000001" customHeight="1">
      <c r="B6" s="207"/>
      <c r="C6" s="1031" t="s">
        <v>43</v>
      </c>
      <c r="D6" s="1031"/>
      <c r="E6" s="1031"/>
      <c r="F6" s="1031"/>
      <c r="G6" s="1031"/>
      <c r="H6" s="1031"/>
    </row>
    <row r="7" spans="2:10" s="119" customFormat="1" ht="20.100000000000001" customHeight="1">
      <c r="B7" s="178">
        <v>1</v>
      </c>
      <c r="C7" s="179" t="s">
        <v>44</v>
      </c>
      <c r="D7" s="874">
        <v>5861884.4100000001</v>
      </c>
      <c r="E7" s="874">
        <v>5428996.2800000003</v>
      </c>
      <c r="F7" s="874">
        <v>5442455.6900000004</v>
      </c>
      <c r="G7" s="874">
        <v>5360923.58</v>
      </c>
      <c r="H7" s="874">
        <v>5320199.72</v>
      </c>
    </row>
    <row r="8" spans="2:10" s="119" customFormat="1" ht="20.100000000000001" customHeight="1">
      <c r="B8" s="178">
        <v>2</v>
      </c>
      <c r="C8" s="179" t="s">
        <v>45</v>
      </c>
      <c r="D8" s="874">
        <v>6360792.7400000002</v>
      </c>
      <c r="E8" s="874">
        <v>5924283.25</v>
      </c>
      <c r="F8" s="874">
        <v>5938796.71</v>
      </c>
      <c r="G8" s="874">
        <v>5795258.5800000001</v>
      </c>
      <c r="H8" s="874">
        <v>5827638.5999999996</v>
      </c>
    </row>
    <row r="9" spans="2:10" s="119" customFormat="1" ht="20.100000000000001" customHeight="1" thickBot="1">
      <c r="B9" s="178">
        <v>3</v>
      </c>
      <c r="C9" s="179" t="s">
        <v>46</v>
      </c>
      <c r="D9" s="874">
        <v>7675084.4500000002</v>
      </c>
      <c r="E9" s="874">
        <v>7249295.4199999999</v>
      </c>
      <c r="F9" s="874">
        <v>7278711.8700000001</v>
      </c>
      <c r="G9" s="874">
        <v>7122796.0300000003</v>
      </c>
      <c r="H9" s="874">
        <v>7146370.1500000004</v>
      </c>
    </row>
    <row r="10" spans="2:10" s="104" customFormat="1" ht="20.100000000000001" customHeight="1">
      <c r="B10" s="207"/>
      <c r="C10" s="1031" t="s">
        <v>47</v>
      </c>
      <c r="D10" s="1031"/>
      <c r="E10" s="1031"/>
      <c r="F10" s="1031"/>
      <c r="G10" s="1031"/>
      <c r="H10" s="1031"/>
    </row>
    <row r="11" spans="2:10" s="119" customFormat="1" ht="20.100000000000001" customHeight="1" thickBot="1">
      <c r="B11" s="178">
        <v>4</v>
      </c>
      <c r="C11" s="179" t="s">
        <v>48</v>
      </c>
      <c r="D11" s="874">
        <v>41849873.149999999</v>
      </c>
      <c r="E11" s="874">
        <v>41257824.450000003</v>
      </c>
      <c r="F11" s="874">
        <v>43102759.049999997</v>
      </c>
      <c r="G11" s="874">
        <v>46101219.469999999</v>
      </c>
      <c r="H11" s="874">
        <v>46207717.710000001</v>
      </c>
    </row>
    <row r="12" spans="2:10" s="104" customFormat="1" ht="20.100000000000001" customHeight="1">
      <c r="B12" s="207"/>
      <c r="C12" s="1031" t="s">
        <v>884</v>
      </c>
      <c r="D12" s="1031"/>
      <c r="E12" s="1031"/>
      <c r="F12" s="1031"/>
      <c r="G12" s="1031"/>
      <c r="H12" s="1031"/>
    </row>
    <row r="13" spans="2:10" s="119" customFormat="1" ht="20.100000000000001" customHeight="1">
      <c r="B13" s="178">
        <v>5</v>
      </c>
      <c r="C13" s="179" t="s">
        <v>1233</v>
      </c>
      <c r="D13" s="903">
        <v>0.14006934717669001</v>
      </c>
      <c r="E13" s="903">
        <v>0.13159999999999999</v>
      </c>
      <c r="F13" s="903">
        <v>0.1263</v>
      </c>
      <c r="G13" s="903">
        <v>0.1163</v>
      </c>
      <c r="H13" s="903">
        <v>0.11509999999999999</v>
      </c>
    </row>
    <row r="14" spans="2:10" s="119" customFormat="1" ht="20.100000000000001" customHeight="1">
      <c r="B14" s="178">
        <v>6</v>
      </c>
      <c r="C14" s="179" t="s">
        <v>49</v>
      </c>
      <c r="D14" s="903">
        <v>0.15199072935235999</v>
      </c>
      <c r="E14" s="903">
        <v>0.14360000000000001</v>
      </c>
      <c r="F14" s="903">
        <v>0.13780000000000001</v>
      </c>
      <c r="G14" s="903">
        <v>0.12570000000000001</v>
      </c>
      <c r="H14" s="903">
        <v>0.12609999999999999</v>
      </c>
    </row>
    <row r="15" spans="2:10" s="119" customFormat="1" ht="20.100000000000001" customHeight="1" thickBot="1">
      <c r="B15" s="178">
        <v>7</v>
      </c>
      <c r="C15" s="179" t="s">
        <v>50</v>
      </c>
      <c r="D15" s="903">
        <v>0.18339564429366001</v>
      </c>
      <c r="E15" s="903">
        <v>0.1757</v>
      </c>
      <c r="F15" s="903">
        <v>0.16889999999999999</v>
      </c>
      <c r="G15" s="903">
        <v>0.1545</v>
      </c>
      <c r="H15" s="903">
        <v>0.1547</v>
      </c>
    </row>
    <row r="16" spans="2:10" s="104" customFormat="1" ht="20.100000000000001" customHeight="1">
      <c r="B16" s="207"/>
      <c r="C16" s="1031" t="s">
        <v>51</v>
      </c>
      <c r="D16" s="1031"/>
      <c r="E16" s="1031"/>
      <c r="F16" s="1031"/>
      <c r="G16" s="1031"/>
      <c r="H16" s="1031"/>
    </row>
    <row r="17" spans="2:8" s="119" customFormat="1" ht="20.100000000000001" customHeight="1">
      <c r="B17" s="178" t="s">
        <v>52</v>
      </c>
      <c r="C17" s="180" t="s">
        <v>1234</v>
      </c>
      <c r="D17" s="210">
        <v>2.4999999999999994E-2</v>
      </c>
      <c r="E17" s="210">
        <v>2.4999999999999994E-2</v>
      </c>
      <c r="F17" s="210">
        <v>2.4999999999999994E-2</v>
      </c>
      <c r="G17" s="210">
        <v>2.4999999999999994E-2</v>
      </c>
      <c r="H17" s="210">
        <v>2.4999999999999994E-2</v>
      </c>
    </row>
    <row r="18" spans="2:8" s="119" customFormat="1" ht="20.100000000000001" customHeight="1">
      <c r="B18" s="178" t="s">
        <v>53</v>
      </c>
      <c r="C18" s="180" t="s">
        <v>54</v>
      </c>
      <c r="D18" s="210">
        <v>1.4062499999999999E-2</v>
      </c>
      <c r="E18" s="210">
        <v>1.4100000000000001E-2</v>
      </c>
      <c r="F18" s="210">
        <v>1.4100000000000001E-2</v>
      </c>
      <c r="G18" s="210">
        <v>1.4100000000000001E-2</v>
      </c>
      <c r="H18" s="210">
        <v>1.4100000000000001E-2</v>
      </c>
    </row>
    <row r="19" spans="2:8" s="119" customFormat="1" ht="20.100000000000001" customHeight="1">
      <c r="B19" s="178" t="s">
        <v>55</v>
      </c>
      <c r="C19" s="180" t="s">
        <v>56</v>
      </c>
      <c r="D19" s="210">
        <v>1.8750000000000003E-2</v>
      </c>
      <c r="E19" s="210">
        <v>1.8799999999999997E-2</v>
      </c>
      <c r="F19" s="210">
        <v>1.8799999999999997E-2</v>
      </c>
      <c r="G19" s="210">
        <v>1.8799999999999997E-2</v>
      </c>
      <c r="H19" s="210">
        <v>1.8799999999999997E-2</v>
      </c>
    </row>
    <row r="20" spans="2:8" s="119" customFormat="1" ht="20.100000000000001" customHeight="1" thickBot="1">
      <c r="B20" s="178" t="s">
        <v>57</v>
      </c>
      <c r="C20" s="180" t="s">
        <v>58</v>
      </c>
      <c r="D20" s="210">
        <v>0.105</v>
      </c>
      <c r="E20" s="210">
        <v>0.105</v>
      </c>
      <c r="F20" s="210">
        <v>0.105</v>
      </c>
      <c r="G20" s="210">
        <v>0.105</v>
      </c>
      <c r="H20" s="210">
        <v>0.105</v>
      </c>
    </row>
    <row r="21" spans="2:8" s="104" customFormat="1" ht="20.100000000000001" customHeight="1">
      <c r="B21" s="207"/>
      <c r="C21" s="1031" t="s">
        <v>59</v>
      </c>
      <c r="D21" s="1031"/>
      <c r="E21" s="1031"/>
      <c r="F21" s="1031"/>
      <c r="G21" s="1031"/>
      <c r="H21" s="1031"/>
    </row>
    <row r="22" spans="2:8" s="119" customFormat="1" ht="20.100000000000001" customHeight="1">
      <c r="B22" s="178">
        <v>8</v>
      </c>
      <c r="C22" s="179" t="s">
        <v>60</v>
      </c>
      <c r="D22" s="903">
        <v>2.4999999998327353E-2</v>
      </c>
      <c r="E22" s="903">
        <v>2.5000000000096952E-2</v>
      </c>
      <c r="F22" s="903">
        <v>2.49999999999014E-2</v>
      </c>
      <c r="G22" s="903">
        <v>2.4999999999972888E-2</v>
      </c>
      <c r="H22" s="903">
        <v>2.4999999999945895E-2</v>
      </c>
    </row>
    <row r="23" spans="2:8" s="119" customFormat="1" ht="20.100000000000001" customHeight="1">
      <c r="B23" s="178" t="s">
        <v>16</v>
      </c>
      <c r="C23" s="179" t="s">
        <v>61</v>
      </c>
      <c r="D23" s="903">
        <v>0</v>
      </c>
      <c r="E23" s="903">
        <v>0</v>
      </c>
      <c r="F23" s="903">
        <v>0</v>
      </c>
      <c r="G23" s="903">
        <v>0</v>
      </c>
      <c r="H23" s="903">
        <v>0</v>
      </c>
    </row>
    <row r="24" spans="2:8" s="119" customFormat="1" ht="20.100000000000001" customHeight="1">
      <c r="B24" s="178">
        <v>9</v>
      </c>
      <c r="C24" s="179" t="s">
        <v>62</v>
      </c>
      <c r="D24" s="903">
        <v>0</v>
      </c>
      <c r="E24" s="903">
        <v>0</v>
      </c>
      <c r="F24" s="903">
        <v>0</v>
      </c>
      <c r="G24" s="903">
        <v>0</v>
      </c>
      <c r="H24" s="903">
        <v>0</v>
      </c>
    </row>
    <row r="25" spans="2:8" s="119" customFormat="1" ht="20.100000000000001" customHeight="1">
      <c r="B25" s="178" t="s">
        <v>63</v>
      </c>
      <c r="C25" s="179" t="s">
        <v>64</v>
      </c>
      <c r="D25" s="903">
        <v>0</v>
      </c>
      <c r="E25" s="903">
        <v>0</v>
      </c>
      <c r="F25" s="903">
        <v>0</v>
      </c>
      <c r="G25" s="903">
        <v>0</v>
      </c>
      <c r="H25" s="903">
        <v>0</v>
      </c>
    </row>
    <row r="26" spans="2:8" s="119" customFormat="1" ht="20.100000000000001" customHeight="1">
      <c r="B26" s="178">
        <v>10</v>
      </c>
      <c r="C26" s="179" t="s">
        <v>65</v>
      </c>
      <c r="D26" s="903">
        <v>0</v>
      </c>
      <c r="E26" s="903">
        <v>0</v>
      </c>
      <c r="F26" s="903">
        <v>0</v>
      </c>
      <c r="G26" s="903">
        <v>0</v>
      </c>
      <c r="H26" s="903">
        <v>0</v>
      </c>
    </row>
    <row r="27" spans="2:8" s="119" customFormat="1" ht="20.100000000000001" customHeight="1">
      <c r="B27" s="178" t="s">
        <v>66</v>
      </c>
      <c r="C27" s="179" t="s">
        <v>67</v>
      </c>
      <c r="D27" s="903">
        <v>9.9999999993309416E-3</v>
      </c>
      <c r="E27" s="903">
        <v>9.9999999999418297E-3</v>
      </c>
      <c r="F27" s="903">
        <v>7.5000000000400207E-3</v>
      </c>
      <c r="G27" s="903">
        <v>7.4999999999701746E-3</v>
      </c>
      <c r="H27" s="903">
        <v>7.4999999999621272E-3</v>
      </c>
    </row>
    <row r="28" spans="2:8" s="119" customFormat="1" ht="20.100000000000001" customHeight="1">
      <c r="B28" s="178">
        <v>11</v>
      </c>
      <c r="C28" s="179" t="s">
        <v>68</v>
      </c>
      <c r="D28" s="903">
        <v>3.4999999997658293E-2</v>
      </c>
      <c r="E28" s="903">
        <v>3.5000000000038778E-2</v>
      </c>
      <c r="F28" s="903">
        <v>3.2499999999941423E-2</v>
      </c>
      <c r="G28" s="903">
        <v>3.2499999999943061E-2</v>
      </c>
      <c r="H28" s="903">
        <v>3.2499999999908019E-2</v>
      </c>
    </row>
    <row r="29" spans="2:8" s="119" customFormat="1" ht="20.100000000000001" customHeight="1">
      <c r="B29" s="178" t="s">
        <v>69</v>
      </c>
      <c r="C29" s="179" t="s">
        <v>70</v>
      </c>
      <c r="D29" s="903">
        <v>0.14000000000000001</v>
      </c>
      <c r="E29" s="903">
        <v>0.14000000000000001</v>
      </c>
      <c r="F29" s="903">
        <v>0.13750000000000001</v>
      </c>
      <c r="G29" s="903">
        <v>0.13750000000000001</v>
      </c>
      <c r="H29" s="903">
        <v>0.13750000000000001</v>
      </c>
    </row>
    <row r="30" spans="2:8" s="119" customFormat="1" ht="20.100000000000001" customHeight="1" thickBot="1">
      <c r="B30" s="178">
        <v>12</v>
      </c>
      <c r="C30" s="179" t="s">
        <v>71</v>
      </c>
      <c r="D30" s="874">
        <v>3065115.23</v>
      </c>
      <c r="E30" s="874">
        <v>2675229.5699999998</v>
      </c>
      <c r="F30" s="874">
        <v>2544454.44</v>
      </c>
      <c r="G30" s="874">
        <v>2164787.54</v>
      </c>
      <c r="H30" s="874">
        <v>3131418.89</v>
      </c>
    </row>
    <row r="31" spans="2:8" s="104" customFormat="1" ht="20.100000000000001" customHeight="1">
      <c r="B31" s="207"/>
      <c r="C31" s="1031" t="s">
        <v>72</v>
      </c>
      <c r="D31" s="1031"/>
      <c r="E31" s="1031"/>
      <c r="F31" s="1031"/>
      <c r="G31" s="1031"/>
      <c r="H31" s="1031"/>
    </row>
    <row r="32" spans="2:8" s="119" customFormat="1" ht="20.100000000000001" customHeight="1">
      <c r="B32" s="178">
        <v>13</v>
      </c>
      <c r="C32" s="211" t="s">
        <v>73</v>
      </c>
      <c r="D32" s="874">
        <v>99446476.181446403</v>
      </c>
      <c r="E32" s="874">
        <v>97288102.880136907</v>
      </c>
      <c r="F32" s="874">
        <v>98339418.098304093</v>
      </c>
      <c r="G32" s="874">
        <v>102560156.29231301</v>
      </c>
      <c r="H32" s="874">
        <v>100518280.83474001</v>
      </c>
    </row>
    <row r="33" spans="2:8" s="119" customFormat="1" ht="20.100000000000001" customHeight="1" thickBot="1">
      <c r="B33" s="178">
        <v>14</v>
      </c>
      <c r="C33" s="155" t="s">
        <v>74</v>
      </c>
      <c r="D33" s="210">
        <v>6.3961972188859947E-2</v>
      </c>
      <c r="E33" s="210">
        <v>6.0894221116236484E-2</v>
      </c>
      <c r="F33" s="210">
        <v>6.0390805931033971E-2</v>
      </c>
      <c r="G33" s="210">
        <v>5.6505945256498255E-2</v>
      </c>
      <c r="H33" s="210">
        <v>5.797590794175516E-2</v>
      </c>
    </row>
    <row r="34" spans="2:8" s="104" customFormat="1" ht="20.100000000000001" customHeight="1">
      <c r="B34" s="207"/>
      <c r="C34" s="1031" t="s">
        <v>1235</v>
      </c>
      <c r="D34" s="1031"/>
      <c r="E34" s="1031"/>
      <c r="F34" s="1031"/>
      <c r="G34" s="1031"/>
      <c r="H34" s="1031"/>
    </row>
    <row r="35" spans="2:8" s="144" customFormat="1" ht="20.100000000000001" customHeight="1">
      <c r="B35" s="212" t="s">
        <v>75</v>
      </c>
      <c r="C35" s="180" t="s">
        <v>1222</v>
      </c>
      <c r="D35" s="210">
        <v>0</v>
      </c>
      <c r="E35" s="210">
        <v>0</v>
      </c>
      <c r="F35" s="210">
        <v>0</v>
      </c>
      <c r="G35" s="210">
        <v>0</v>
      </c>
      <c r="H35" s="210">
        <v>0</v>
      </c>
    </row>
    <row r="36" spans="2:8" s="144" customFormat="1" ht="20.100000000000001" customHeight="1">
      <c r="B36" s="212" t="s">
        <v>77</v>
      </c>
      <c r="C36" s="180" t="s">
        <v>1221</v>
      </c>
      <c r="D36" s="210">
        <v>0</v>
      </c>
      <c r="E36" s="210">
        <v>0</v>
      </c>
      <c r="F36" s="210">
        <v>0</v>
      </c>
      <c r="G36" s="210">
        <v>0</v>
      </c>
      <c r="H36" s="210">
        <v>0</v>
      </c>
    </row>
    <row r="37" spans="2:8" s="144" customFormat="1" ht="20.100000000000001" customHeight="1">
      <c r="B37" s="212" t="s">
        <v>78</v>
      </c>
      <c r="C37" s="180" t="s">
        <v>1223</v>
      </c>
      <c r="D37" s="210">
        <v>0</v>
      </c>
      <c r="E37" s="210">
        <v>0</v>
      </c>
      <c r="F37" s="210">
        <v>0</v>
      </c>
      <c r="G37" s="210">
        <v>0</v>
      </c>
      <c r="H37" s="210">
        <v>0</v>
      </c>
    </row>
    <row r="38" spans="2:8" s="144" customFormat="1" ht="20.100000000000001" customHeight="1">
      <c r="B38" s="212" t="s">
        <v>79</v>
      </c>
      <c r="C38" s="180" t="s">
        <v>1218</v>
      </c>
      <c r="D38" s="210">
        <v>0.03</v>
      </c>
      <c r="E38" s="210">
        <v>0.03</v>
      </c>
      <c r="F38" s="210">
        <v>0.03</v>
      </c>
      <c r="G38" s="210">
        <v>0.03</v>
      </c>
      <c r="H38" s="210">
        <v>0.03</v>
      </c>
    </row>
    <row r="39" spans="2:8" s="144" customFormat="1" ht="20.100000000000001" customHeight="1">
      <c r="B39" s="212" t="s">
        <v>81</v>
      </c>
      <c r="C39" s="180" t="s">
        <v>1220</v>
      </c>
      <c r="D39" s="210">
        <v>0</v>
      </c>
      <c r="E39" s="210">
        <v>0</v>
      </c>
      <c r="F39" s="210">
        <v>0</v>
      </c>
      <c r="G39" s="210">
        <v>0</v>
      </c>
      <c r="H39" s="210">
        <v>0</v>
      </c>
    </row>
    <row r="40" spans="2:8" s="144" customFormat="1" ht="20.100000000000001" customHeight="1" thickBot="1">
      <c r="B40" s="212" t="s">
        <v>1217</v>
      </c>
      <c r="C40" s="180" t="s">
        <v>1219</v>
      </c>
      <c r="D40" s="210">
        <v>0.03</v>
      </c>
      <c r="E40" s="210">
        <v>0.03</v>
      </c>
      <c r="F40" s="210">
        <v>0.03</v>
      </c>
      <c r="G40" s="210">
        <v>0.03</v>
      </c>
      <c r="H40" s="210">
        <v>0.03</v>
      </c>
    </row>
    <row r="41" spans="2:8" s="104" customFormat="1" ht="20.100000000000001" customHeight="1">
      <c r="B41" s="207"/>
      <c r="C41" s="1031" t="s">
        <v>1082</v>
      </c>
      <c r="D41" s="1031"/>
      <c r="E41" s="1031"/>
      <c r="F41" s="1031"/>
      <c r="G41" s="1031"/>
      <c r="H41" s="1031"/>
    </row>
    <row r="42" spans="2:8" s="119" customFormat="1" ht="20.100000000000001" customHeight="1">
      <c r="B42" s="178">
        <v>15</v>
      </c>
      <c r="C42" s="211" t="s">
        <v>83</v>
      </c>
      <c r="D42" s="874">
        <v>21544995.603104554</v>
      </c>
      <c r="E42" s="874">
        <v>22561065.177662235</v>
      </c>
      <c r="F42" s="874">
        <v>23539207.251130644</v>
      </c>
      <c r="G42" s="874">
        <v>23415772.012688477</v>
      </c>
      <c r="H42" s="874">
        <v>23060322.394673381</v>
      </c>
    </row>
    <row r="43" spans="2:8" s="119" customFormat="1" ht="20.100000000000001" customHeight="1">
      <c r="B43" s="178" t="s">
        <v>84</v>
      </c>
      <c r="C43" s="211" t="s">
        <v>85</v>
      </c>
      <c r="D43" s="874">
        <v>11976972.551480431</v>
      </c>
      <c r="E43" s="874">
        <v>12048053.012582995</v>
      </c>
      <c r="F43" s="874">
        <v>11834676.531155283</v>
      </c>
      <c r="G43" s="874">
        <v>11601855.503955469</v>
      </c>
      <c r="H43" s="874">
        <v>11647434.722905127</v>
      </c>
    </row>
    <row r="44" spans="2:8" s="119" customFormat="1" ht="20.100000000000001" customHeight="1">
      <c r="B44" s="178" t="s">
        <v>86</v>
      </c>
      <c r="C44" s="211" t="s">
        <v>87</v>
      </c>
      <c r="D44" s="874">
        <v>2839985.44602009</v>
      </c>
      <c r="E44" s="874">
        <v>2995006.7810175731</v>
      </c>
      <c r="F44" s="874">
        <v>3086660.2018006351</v>
      </c>
      <c r="G44" s="874">
        <v>3019764.9012942882</v>
      </c>
      <c r="H44" s="874">
        <v>3211737.8624005569</v>
      </c>
    </row>
    <row r="45" spans="2:8" s="119" customFormat="1" ht="20.100000000000001" customHeight="1">
      <c r="B45" s="178">
        <v>16</v>
      </c>
      <c r="C45" s="211" t="s">
        <v>88</v>
      </c>
      <c r="D45" s="874">
        <v>9136987.1054603383</v>
      </c>
      <c r="E45" s="874">
        <v>9053046.2315654233</v>
      </c>
      <c r="F45" s="874">
        <v>8748016.3293546475</v>
      </c>
      <c r="G45" s="874">
        <v>8582090.6026611831</v>
      </c>
      <c r="H45" s="874">
        <v>8435696.8605045695</v>
      </c>
    </row>
    <row r="46" spans="2:8" s="119" customFormat="1" ht="20.100000000000001" customHeight="1" thickBot="1">
      <c r="B46" s="178">
        <v>17</v>
      </c>
      <c r="C46" s="211" t="s">
        <v>89</v>
      </c>
      <c r="D46" s="904">
        <v>2.3679886624638744</v>
      </c>
      <c r="E46" s="904">
        <v>2.5035932819765878</v>
      </c>
      <c r="F46" s="904">
        <v>2.6936635159741082</v>
      </c>
      <c r="G46" s="904">
        <v>2.7304086756290906</v>
      </c>
      <c r="H46" s="904">
        <v>2.7356075355203688</v>
      </c>
    </row>
    <row r="47" spans="2:8" s="104" customFormat="1" ht="20.100000000000001" customHeight="1">
      <c r="B47" s="207"/>
      <c r="C47" s="1031" t="s">
        <v>1379</v>
      </c>
      <c r="D47" s="1031"/>
      <c r="E47" s="1031"/>
      <c r="F47" s="1031"/>
      <c r="G47" s="1031"/>
      <c r="H47" s="1031"/>
    </row>
    <row r="48" spans="2:8" s="119" customFormat="1" ht="20.100000000000001" customHeight="1">
      <c r="B48" s="178">
        <v>18</v>
      </c>
      <c r="C48" s="211" t="s">
        <v>90</v>
      </c>
      <c r="D48" s="874">
        <v>75611493.770453587</v>
      </c>
      <c r="E48" s="874">
        <v>74455204.971591979</v>
      </c>
      <c r="F48" s="874">
        <v>75782802.025735646</v>
      </c>
      <c r="G48" s="874">
        <v>76906596.522833139</v>
      </c>
      <c r="H48" s="874">
        <v>76993583.455654919</v>
      </c>
    </row>
    <row r="49" spans="2:8" s="119" customFormat="1" ht="20.100000000000001" customHeight="1">
      <c r="B49" s="178">
        <v>19</v>
      </c>
      <c r="C49" s="215" t="s">
        <v>91</v>
      </c>
      <c r="D49" s="874">
        <v>48846015.993680507</v>
      </c>
      <c r="E49" s="874">
        <v>48588674.760455221</v>
      </c>
      <c r="F49" s="874">
        <v>49176996.090406306</v>
      </c>
      <c r="G49" s="874">
        <v>50317599.874348082</v>
      </c>
      <c r="H49" s="874">
        <v>50167087.561127141</v>
      </c>
    </row>
    <row r="50" spans="2:8" s="119" customFormat="1" ht="20.100000000000001" customHeight="1">
      <c r="B50" s="213">
        <v>20</v>
      </c>
      <c r="C50" s="214" t="s">
        <v>92</v>
      </c>
      <c r="D50" s="216">
        <v>1.5479562095757387</v>
      </c>
      <c r="E50" s="216">
        <v>1.5323571869095038</v>
      </c>
      <c r="F50" s="216">
        <v>1.5410213728064559</v>
      </c>
      <c r="G50" s="216">
        <v>1.5284233889311587</v>
      </c>
      <c r="H50" s="216">
        <v>1.5347429400170076</v>
      </c>
    </row>
    <row r="51" spans="2:8">
      <c r="B51" s="102"/>
      <c r="C51" s="102"/>
      <c r="D51" s="206"/>
      <c r="E51" s="206"/>
      <c r="F51" s="206"/>
      <c r="G51" s="206"/>
      <c r="H51" s="206"/>
    </row>
    <row r="52" spans="2:8">
      <c r="B52" s="102"/>
      <c r="C52" s="104" t="s">
        <v>1083</v>
      </c>
      <c r="D52" s="206"/>
      <c r="E52" s="206"/>
      <c r="F52" s="206"/>
      <c r="G52" s="206"/>
      <c r="H52" s="206"/>
    </row>
    <row r="53" spans="2:8">
      <c r="B53" s="102"/>
      <c r="C53" s="104"/>
      <c r="D53" s="206"/>
      <c r="E53" s="206"/>
      <c r="F53" s="206"/>
      <c r="G53" s="206"/>
      <c r="H53" s="206"/>
    </row>
  </sheetData>
  <mergeCells count="9">
    <mergeCell ref="C31:H31"/>
    <mergeCell ref="C41:H41"/>
    <mergeCell ref="C47:H47"/>
    <mergeCell ref="C6:H6"/>
    <mergeCell ref="C10:H10"/>
    <mergeCell ref="C12:H12"/>
    <mergeCell ref="C16:H16"/>
    <mergeCell ref="C21:H21"/>
    <mergeCell ref="C34:H34"/>
  </mergeCells>
  <hyperlinks>
    <hyperlink ref="J1" location="Índice!A1" display="Voltar ao Índice" xr:uid="{DE2E31B2-773E-41B2-AE0C-D1AD60194FC1}"/>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32929-4228-48A8-87F5-855A25595911}">
  <dimension ref="A1:L21"/>
  <sheetViews>
    <sheetView showGridLines="0" topLeftCell="A7" zoomScale="90" zoomScaleNormal="90" zoomScalePageLayoutView="64" workbookViewId="0">
      <selection activeCell="F1" sqref="F1"/>
    </sheetView>
  </sheetViews>
  <sheetFormatPr defaultColWidth="9.140625" defaultRowHeight="14.25"/>
  <cols>
    <col min="1" max="1" width="4.7109375" style="859" customWidth="1"/>
    <col min="2" max="2" width="4.85546875" style="5" customWidth="1"/>
    <col min="3" max="3" width="43.85546875" style="5" customWidth="1"/>
    <col min="4" max="4" width="23.42578125" style="5" bestFit="1" customWidth="1"/>
    <col min="5" max="6" width="22.140625" style="5" customWidth="1"/>
    <col min="7" max="9" width="22.140625" style="5" hidden="1" customWidth="1"/>
    <col min="10" max="10" width="22.140625" style="5" customWidth="1"/>
    <col min="11" max="11" width="4.7109375" style="5" customWidth="1"/>
    <col min="12" max="12" width="12.7109375" style="5" bestFit="1" customWidth="1"/>
    <col min="13" max="16384" width="9.140625" style="5"/>
  </cols>
  <sheetData>
    <row r="1" spans="1:12" hidden="1">
      <c r="K1" s="860"/>
    </row>
    <row r="2" spans="1:12" ht="15" hidden="1">
      <c r="L2" s="861"/>
    </row>
    <row r="3" spans="1:12" ht="31.5" hidden="1" customHeight="1">
      <c r="A3" s="92"/>
      <c r="B3" s="1133" t="s">
        <v>1293</v>
      </c>
      <c r="C3" s="1136" t="s">
        <v>1294</v>
      </c>
      <c r="D3" s="1137"/>
      <c r="E3" s="1137"/>
      <c r="F3" s="1137"/>
      <c r="G3" s="1137"/>
      <c r="H3" s="1137"/>
      <c r="I3" s="1137"/>
      <c r="J3" s="1137"/>
      <c r="K3" s="783"/>
      <c r="L3" s="27"/>
    </row>
    <row r="4" spans="1:12" ht="32.25" hidden="1" customHeight="1">
      <c r="A4" s="92"/>
      <c r="B4" s="1134"/>
      <c r="C4" s="1138" t="s">
        <v>1295</v>
      </c>
      <c r="D4" s="1139"/>
      <c r="E4" s="1139"/>
      <c r="F4" s="1139"/>
      <c r="G4" s="1139"/>
      <c r="H4" s="1139"/>
      <c r="I4" s="1139"/>
      <c r="J4" s="1139"/>
      <c r="K4" s="783"/>
    </row>
    <row r="5" spans="1:12" ht="25.5" hidden="1" customHeight="1">
      <c r="A5" s="119"/>
      <c r="B5" s="1135"/>
      <c r="C5" s="1136" t="s">
        <v>1296</v>
      </c>
      <c r="D5" s="1137"/>
      <c r="E5" s="1137"/>
      <c r="F5" s="1137"/>
      <c r="G5" s="1137"/>
      <c r="H5" s="1137"/>
      <c r="I5" s="1137"/>
      <c r="J5" s="1137"/>
      <c r="K5" s="832"/>
    </row>
    <row r="6" spans="1:12" ht="15" hidden="1">
      <c r="A6" s="119"/>
      <c r="B6" s="862"/>
      <c r="C6" s="23"/>
      <c r="D6" s="23"/>
      <c r="E6" s="23"/>
      <c r="F6" s="23"/>
      <c r="G6" s="23"/>
      <c r="H6" s="23"/>
      <c r="I6" s="23"/>
      <c r="J6" s="23"/>
      <c r="K6" s="832"/>
    </row>
    <row r="7" spans="1:12" s="863" customFormat="1" ht="18.75">
      <c r="A7" s="119"/>
      <c r="B7" s="42" t="s">
        <v>1300</v>
      </c>
      <c r="D7" s="864"/>
      <c r="K7" s="832"/>
      <c r="L7" s="72" t="s">
        <v>903</v>
      </c>
    </row>
    <row r="8" spans="1:12" s="863" customFormat="1">
      <c r="A8" s="119"/>
      <c r="K8" s="832"/>
    </row>
    <row r="9" spans="1:12" s="104" customFormat="1" ht="20.100000000000001" customHeight="1">
      <c r="A9" s="92"/>
      <c r="B9" s="1140"/>
      <c r="C9" s="1140"/>
      <c r="D9" s="783" t="s">
        <v>4</v>
      </c>
      <c r="E9" s="783" t="s">
        <v>5</v>
      </c>
      <c r="F9" s="783" t="s">
        <v>6</v>
      </c>
      <c r="G9" s="783" t="s">
        <v>477</v>
      </c>
      <c r="H9" s="808" t="s">
        <v>479</v>
      </c>
      <c r="I9" s="783"/>
      <c r="J9" s="783" t="s">
        <v>41</v>
      </c>
      <c r="K9" s="783"/>
    </row>
    <row r="10" spans="1:12" s="104" customFormat="1" ht="27.95" customHeight="1" thickBot="1">
      <c r="A10" s="92"/>
      <c r="B10" s="1068" t="s">
        <v>1297</v>
      </c>
      <c r="C10" s="1068"/>
      <c r="D10" s="1131" t="s">
        <v>1308</v>
      </c>
      <c r="E10" s="1131"/>
      <c r="F10" s="1131" t="s">
        <v>1309</v>
      </c>
      <c r="G10" s="1131"/>
      <c r="H10" s="1131"/>
      <c r="I10" s="1131"/>
      <c r="J10" s="1131"/>
      <c r="K10" s="783"/>
    </row>
    <row r="11" spans="1:12" s="104" customFormat="1" ht="20.100000000000001" customHeight="1">
      <c r="A11" s="92"/>
      <c r="B11" s="1132"/>
      <c r="C11" s="1132"/>
      <c r="D11" s="865">
        <v>45078</v>
      </c>
      <c r="E11" s="865">
        <v>44896</v>
      </c>
      <c r="F11" s="865">
        <v>45078</v>
      </c>
      <c r="G11" s="865">
        <v>44713</v>
      </c>
      <c r="H11" s="808"/>
      <c r="I11" s="783"/>
      <c r="J11" s="865">
        <v>44896</v>
      </c>
      <c r="K11" s="783"/>
    </row>
    <row r="12" spans="1:12" ht="20.100000000000001" customHeight="1">
      <c r="A12" s="119"/>
      <c r="B12" s="866">
        <v>1</v>
      </c>
      <c r="C12" s="867" t="s">
        <v>1302</v>
      </c>
      <c r="D12" s="992">
        <v>14922.392767861957</v>
      </c>
      <c r="E12" s="992">
        <v>212128.14290118017</v>
      </c>
      <c r="F12" s="992">
        <v>496313.99751822674</v>
      </c>
      <c r="G12" s="992">
        <v>0</v>
      </c>
      <c r="H12" s="993">
        <v>0</v>
      </c>
      <c r="I12" s="994">
        <v>0</v>
      </c>
      <c r="J12" s="992">
        <v>323223.14285447885</v>
      </c>
      <c r="K12" s="832"/>
    </row>
    <row r="13" spans="1:12" ht="20.100000000000001" customHeight="1">
      <c r="A13" s="119"/>
      <c r="B13" s="866">
        <v>2</v>
      </c>
      <c r="C13" s="867" t="s">
        <v>1303</v>
      </c>
      <c r="D13" s="995">
        <v>-10608.391295923142</v>
      </c>
      <c r="E13" s="995">
        <v>-216729.39014017567</v>
      </c>
      <c r="F13" s="995">
        <v>-496309.51805022621</v>
      </c>
      <c r="G13" s="996">
        <v>0</v>
      </c>
      <c r="H13" s="997">
        <v>0</v>
      </c>
      <c r="I13" s="998">
        <v>0</v>
      </c>
      <c r="J13" s="995">
        <v>-323232.63042306784</v>
      </c>
      <c r="K13" s="832"/>
    </row>
    <row r="14" spans="1:12" ht="20.100000000000001" customHeight="1">
      <c r="A14" s="119"/>
      <c r="B14" s="866">
        <v>3</v>
      </c>
      <c r="C14" s="867" t="s">
        <v>1304</v>
      </c>
      <c r="D14" s="995">
        <v>109007.3101938258</v>
      </c>
      <c r="E14" s="995">
        <v>6846.1997633468263</v>
      </c>
      <c r="F14" s="999"/>
      <c r="G14" s="999"/>
      <c r="H14" s="997"/>
      <c r="I14" s="1000"/>
      <c r="J14" s="999"/>
      <c r="K14" s="832"/>
    </row>
    <row r="15" spans="1:12" ht="20.100000000000001" customHeight="1">
      <c r="A15" s="119"/>
      <c r="B15" s="866">
        <v>4</v>
      </c>
      <c r="C15" s="867" t="s">
        <v>1305</v>
      </c>
      <c r="D15" s="995">
        <v>-104236.53607399498</v>
      </c>
      <c r="E15" s="995">
        <v>37691.3813693169</v>
      </c>
      <c r="F15" s="999"/>
      <c r="G15" s="999"/>
      <c r="H15" s="997"/>
      <c r="I15" s="1000"/>
      <c r="J15" s="999"/>
    </row>
    <row r="16" spans="1:12" ht="20.100000000000001" customHeight="1">
      <c r="A16" s="868"/>
      <c r="B16" s="866">
        <v>5</v>
      </c>
      <c r="C16" s="867" t="s">
        <v>1306</v>
      </c>
      <c r="D16" s="995">
        <v>-101590.13816833308</v>
      </c>
      <c r="E16" s="995">
        <v>100442.3393270409</v>
      </c>
      <c r="F16" s="999"/>
      <c r="G16" s="999"/>
      <c r="H16" s="997"/>
      <c r="I16" s="1000"/>
      <c r="J16" s="999"/>
    </row>
    <row r="17" spans="1:10" ht="20.100000000000001" customHeight="1" thickBot="1">
      <c r="A17" s="868"/>
      <c r="B17" s="869">
        <v>6</v>
      </c>
      <c r="C17" s="870" t="s">
        <v>1307</v>
      </c>
      <c r="D17" s="1001">
        <v>106821.8131764212</v>
      </c>
      <c r="E17" s="1001">
        <v>-105731.24287274553</v>
      </c>
      <c r="F17" s="1002"/>
      <c r="G17" s="1002"/>
      <c r="H17" s="1003"/>
      <c r="I17" s="1004"/>
      <c r="J17" s="1002"/>
    </row>
    <row r="18" spans="1:10">
      <c r="A18" s="868"/>
    </row>
    <row r="21" spans="1:10" ht="75.75" customHeight="1">
      <c r="C21" s="1130" t="s">
        <v>1380</v>
      </c>
      <c r="D21" s="1130"/>
      <c r="E21" s="1130"/>
      <c r="F21" s="1130"/>
      <c r="G21" s="1130"/>
      <c r="H21" s="1130"/>
      <c r="I21" s="1130"/>
      <c r="J21" s="1130"/>
    </row>
  </sheetData>
  <mergeCells count="9">
    <mergeCell ref="C21:J21"/>
    <mergeCell ref="D10:E10"/>
    <mergeCell ref="F10:J10"/>
    <mergeCell ref="B10:C11"/>
    <mergeCell ref="B3:B5"/>
    <mergeCell ref="C3:J3"/>
    <mergeCell ref="C4:J4"/>
    <mergeCell ref="C5:J5"/>
    <mergeCell ref="B9:C9"/>
  </mergeCells>
  <hyperlinks>
    <hyperlink ref="L7" location="Índice!A1" display="Voltar ao Índice" xr:uid="{DCC78152-F128-47B8-AE9E-C7AAB4D4C76B}"/>
  </hyperlinks>
  <pageMargins left="0.7" right="0.7" top="0.75" bottom="0.75" header="0.3" footer="0.3"/>
  <pageSetup paperSize="9" scale="75" orientation="landscape" r:id="rId1"/>
  <headerFooter>
    <oddHeader>&amp;CEN
Annex XX</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349F7-4E8D-4029-8015-5E33F137218B}">
  <dimension ref="B1:L22"/>
  <sheetViews>
    <sheetView showGridLines="0" showZeros="0" zoomScale="90" zoomScaleNormal="90" workbookViewId="0">
      <selection activeCell="F1" sqref="F1"/>
    </sheetView>
  </sheetViews>
  <sheetFormatPr defaultColWidth="9.140625" defaultRowHeight="15" customHeight="1"/>
  <cols>
    <col min="1" max="1" width="4.7109375" style="48" customWidth="1"/>
    <col min="2" max="2" width="45.42578125" style="48" customWidth="1"/>
    <col min="3" max="6" width="17.42578125" style="48" customWidth="1"/>
    <col min="7" max="7" width="10.85546875" style="48" customWidth="1"/>
    <col min="8" max="8" width="13.5703125" style="48" customWidth="1"/>
    <col min="9" max="9" width="12.7109375" style="49" customWidth="1"/>
    <col min="10" max="16384" width="9.140625" style="48"/>
  </cols>
  <sheetData>
    <row r="1" spans="2:12" ht="15" customHeight="1">
      <c r="B1" s="1141" t="s">
        <v>904</v>
      </c>
      <c r="C1" s="1141"/>
      <c r="D1" s="1141"/>
      <c r="E1" s="1141"/>
      <c r="F1" s="47"/>
      <c r="G1" s="47"/>
    </row>
    <row r="2" spans="2:12" ht="13.5" customHeight="1">
      <c r="B2" s="102" t="s">
        <v>1033</v>
      </c>
      <c r="C2" s="46"/>
      <c r="D2" s="46"/>
      <c r="E2" s="46"/>
      <c r="F2" s="47"/>
      <c r="G2" s="47"/>
    </row>
    <row r="3" spans="2:12" ht="15" customHeight="1">
      <c r="B3" s="50"/>
      <c r="C3" s="51"/>
      <c r="D3" s="51"/>
      <c r="H3" s="72" t="s">
        <v>903</v>
      </c>
      <c r="I3" s="48"/>
    </row>
    <row r="4" spans="2:12" s="623" customFormat="1" ht="20.100000000000001" customHeight="1">
      <c r="B4" s="625"/>
      <c r="C4" s="1142" t="s">
        <v>905</v>
      </c>
      <c r="D4" s="1142"/>
      <c r="E4" s="1142" t="s">
        <v>906</v>
      </c>
      <c r="F4" s="1142"/>
      <c r="G4" s="79"/>
      <c r="H4" s="621"/>
      <c r="I4" s="622"/>
    </row>
    <row r="5" spans="2:12" s="621" customFormat="1" ht="20.100000000000001" customHeight="1">
      <c r="B5" s="626"/>
      <c r="C5" s="636" t="s">
        <v>1315</v>
      </c>
      <c r="D5" s="636" t="s">
        <v>1316</v>
      </c>
      <c r="E5" s="636" t="s">
        <v>1315</v>
      </c>
      <c r="F5" s="636" t="s">
        <v>1316</v>
      </c>
      <c r="G5" s="80"/>
      <c r="I5" s="622"/>
    </row>
    <row r="6" spans="2:12" s="590" customFormat="1" ht="20.100000000000001" customHeight="1" thickBot="1">
      <c r="B6" s="608" t="s">
        <v>907</v>
      </c>
      <c r="C6" s="608"/>
      <c r="D6" s="608"/>
      <c r="E6" s="608"/>
      <c r="F6" s="608"/>
      <c r="G6" s="80"/>
      <c r="H6" s="621"/>
    </row>
    <row r="7" spans="2:12" s="623" customFormat="1" ht="20.100000000000001" customHeight="1">
      <c r="B7" s="628" t="s">
        <v>908</v>
      </c>
      <c r="C7" s="632">
        <v>6353350.6799999997</v>
      </c>
      <c r="D7" s="632">
        <v>5919018.8200000003</v>
      </c>
      <c r="E7" s="632">
        <v>6360792.7400000002</v>
      </c>
      <c r="F7" s="632">
        <v>5924283.25</v>
      </c>
      <c r="G7" s="81"/>
      <c r="H7" s="624"/>
      <c r="I7" s="624"/>
      <c r="J7" s="624"/>
      <c r="K7" s="624"/>
      <c r="L7" s="624"/>
    </row>
    <row r="8" spans="2:12" s="623" customFormat="1" ht="20.100000000000001" customHeight="1">
      <c r="B8" s="629" t="s">
        <v>909</v>
      </c>
      <c r="C8" s="633">
        <v>5854781.1200000001</v>
      </c>
      <c r="D8" s="633">
        <v>5423949.6299999999</v>
      </c>
      <c r="E8" s="633">
        <v>5861884.4100000001</v>
      </c>
      <c r="F8" s="633">
        <v>5428996.2800000003</v>
      </c>
      <c r="G8" s="81"/>
      <c r="H8" s="624"/>
      <c r="I8" s="624"/>
      <c r="J8" s="624"/>
      <c r="K8" s="624"/>
      <c r="L8" s="624"/>
    </row>
    <row r="9" spans="2:12" s="623" customFormat="1" ht="20.100000000000001" customHeight="1">
      <c r="B9" s="629" t="s">
        <v>910</v>
      </c>
      <c r="C9" s="633">
        <v>1316294.53</v>
      </c>
      <c r="D9" s="633">
        <v>1326891.75</v>
      </c>
      <c r="E9" s="633">
        <v>1314291.71</v>
      </c>
      <c r="F9" s="633">
        <v>1325012.17</v>
      </c>
      <c r="G9" s="81"/>
      <c r="H9" s="624"/>
      <c r="I9" s="624"/>
      <c r="J9" s="624"/>
      <c r="K9" s="624"/>
      <c r="L9" s="624"/>
    </row>
    <row r="10" spans="2:12" s="623" customFormat="1" ht="20.100000000000001" customHeight="1">
      <c r="B10" s="635" t="s">
        <v>911</v>
      </c>
      <c r="C10" s="637">
        <v>7669645.21</v>
      </c>
      <c r="D10" s="637">
        <v>7245910.5700000003</v>
      </c>
      <c r="E10" s="637">
        <v>7675084.4500000002</v>
      </c>
      <c r="F10" s="637">
        <v>7249295.4199999999</v>
      </c>
      <c r="G10" s="82"/>
      <c r="H10" s="624"/>
      <c r="I10" s="624"/>
      <c r="J10" s="624"/>
      <c r="K10" s="624"/>
      <c r="L10" s="624"/>
    </row>
    <row r="11" spans="2:12" s="590" customFormat="1" ht="20.100000000000001" customHeight="1" thickBot="1">
      <c r="B11" s="608" t="s">
        <v>602</v>
      </c>
      <c r="C11" s="608"/>
      <c r="D11" s="608"/>
      <c r="E11" s="608"/>
      <c r="F11" s="608"/>
      <c r="G11" s="80"/>
      <c r="H11" s="621"/>
    </row>
    <row r="12" spans="2:12" s="623" customFormat="1" ht="20.100000000000001" customHeight="1">
      <c r="B12" s="628" t="s">
        <v>912</v>
      </c>
      <c r="C12" s="632">
        <v>36738772.979999997</v>
      </c>
      <c r="D12" s="632">
        <v>36020981.990000002</v>
      </c>
      <c r="E12" s="632">
        <v>36770942.780000001</v>
      </c>
      <c r="F12" s="632">
        <v>36044982.880000003</v>
      </c>
      <c r="G12" s="81"/>
      <c r="H12" s="624"/>
      <c r="I12" s="624"/>
      <c r="J12" s="624"/>
      <c r="K12" s="624"/>
      <c r="L12" s="624"/>
    </row>
    <row r="13" spans="2:12" s="623" customFormat="1" ht="20.100000000000001" customHeight="1">
      <c r="B13" s="629" t="s">
        <v>913</v>
      </c>
      <c r="C13" s="633">
        <v>832686.78</v>
      </c>
      <c r="D13" s="633">
        <v>967185.04</v>
      </c>
      <c r="E13" s="633">
        <v>832686.78</v>
      </c>
      <c r="F13" s="633">
        <v>967185.04</v>
      </c>
      <c r="G13" s="81"/>
      <c r="H13" s="624"/>
      <c r="I13" s="624"/>
      <c r="J13" s="624"/>
      <c r="K13" s="624"/>
      <c r="L13" s="624"/>
    </row>
    <row r="14" spans="2:12" s="623" customFormat="1" ht="20.100000000000001" customHeight="1">
      <c r="B14" s="629" t="s">
        <v>101</v>
      </c>
      <c r="C14" s="633">
        <v>4178550.81</v>
      </c>
      <c r="D14" s="633">
        <v>4178550.81</v>
      </c>
      <c r="E14" s="633">
        <v>4178550.81</v>
      </c>
      <c r="F14" s="633">
        <v>4178550.81</v>
      </c>
      <c r="G14" s="81"/>
      <c r="H14" s="624"/>
      <c r="I14" s="624"/>
      <c r="J14" s="624"/>
      <c r="K14" s="624"/>
      <c r="L14" s="624"/>
    </row>
    <row r="15" spans="2:12" s="623" customFormat="1" ht="20.100000000000001" customHeight="1">
      <c r="B15" s="629" t="s">
        <v>914</v>
      </c>
      <c r="C15" s="633">
        <v>67692.77</v>
      </c>
      <c r="D15" s="633">
        <v>67105.710000000006</v>
      </c>
      <c r="E15" s="633">
        <v>67692.77</v>
      </c>
      <c r="F15" s="633">
        <v>67105.710000000006</v>
      </c>
      <c r="G15" s="81"/>
      <c r="H15" s="624"/>
      <c r="I15" s="624"/>
      <c r="J15" s="624"/>
      <c r="K15" s="624"/>
      <c r="L15" s="624"/>
    </row>
    <row r="16" spans="2:12" s="623" customFormat="1" ht="20.100000000000001" customHeight="1">
      <c r="B16" s="634" t="s">
        <v>615</v>
      </c>
      <c r="C16" s="637">
        <v>41817703.350000001</v>
      </c>
      <c r="D16" s="637">
        <v>41233823.560000002</v>
      </c>
      <c r="E16" s="637">
        <v>41849873.149999999</v>
      </c>
      <c r="F16" s="637">
        <v>41257824.450000003</v>
      </c>
      <c r="G16" s="82"/>
      <c r="H16" s="624"/>
      <c r="I16" s="624"/>
      <c r="J16" s="624"/>
      <c r="K16" s="624"/>
      <c r="L16" s="624"/>
    </row>
    <row r="17" spans="2:12" s="590" customFormat="1" ht="20.100000000000001" customHeight="1" thickBot="1">
      <c r="B17" s="608" t="s">
        <v>915</v>
      </c>
      <c r="C17" s="608"/>
      <c r="D17" s="608"/>
      <c r="E17" s="608"/>
      <c r="F17" s="608"/>
      <c r="G17" s="80"/>
      <c r="H17" s="621"/>
    </row>
    <row r="18" spans="2:12" s="623" customFormat="1" ht="20.100000000000001" customHeight="1">
      <c r="B18" s="628" t="s">
        <v>916</v>
      </c>
      <c r="C18" s="638">
        <v>0.14000723744715221</v>
      </c>
      <c r="D18" s="638">
        <v>0.13154127277130381</v>
      </c>
      <c r="E18" s="638">
        <v>0.14006934718634931</v>
      </c>
      <c r="F18" s="638">
        <v>0.13158707106610304</v>
      </c>
      <c r="G18" s="83"/>
      <c r="H18" s="624"/>
      <c r="I18" s="624"/>
      <c r="J18" s="624"/>
      <c r="K18" s="624"/>
      <c r="L18" s="624"/>
    </row>
    <row r="19" spans="2:12" s="623" customFormat="1" ht="20.100000000000001" customHeight="1">
      <c r="B19" s="629" t="s">
        <v>917</v>
      </c>
      <c r="C19" s="639">
        <v>0.15192968939717624</v>
      </c>
      <c r="D19" s="639">
        <v>0.14354765850164969</v>
      </c>
      <c r="E19" s="640">
        <v>0.15199072936284716</v>
      </c>
      <c r="F19" s="639">
        <v>0.14359175085640929</v>
      </c>
      <c r="G19" s="84"/>
      <c r="H19" s="624"/>
      <c r="I19" s="624"/>
      <c r="J19" s="624"/>
      <c r="K19" s="624"/>
      <c r="L19" s="624"/>
    </row>
    <row r="20" spans="2:12" s="623" customFormat="1" ht="20.100000000000001" customHeight="1" thickBot="1">
      <c r="B20" s="631" t="s">
        <v>918</v>
      </c>
      <c r="C20" s="641">
        <v>0.18340665792076294</v>
      </c>
      <c r="D20" s="641">
        <v>0.17572735058668476</v>
      </c>
      <c r="E20" s="641">
        <v>0.18339564430630534</v>
      </c>
      <c r="F20" s="641">
        <v>0.17570716620688132</v>
      </c>
      <c r="G20" s="85"/>
      <c r="H20" s="624"/>
      <c r="I20" s="624"/>
      <c r="J20" s="624"/>
      <c r="K20" s="624"/>
      <c r="L20" s="624"/>
    </row>
    <row r="21" spans="2:12" ht="15" customHeight="1">
      <c r="B21" s="1143"/>
      <c r="C21" s="1143"/>
      <c r="D21" s="1143"/>
      <c r="E21" s="1143"/>
      <c r="F21" s="1143"/>
      <c r="G21" s="86"/>
    </row>
    <row r="22" spans="2:12" ht="39.950000000000003" customHeight="1">
      <c r="B22" s="1144"/>
      <c r="C22" s="1144"/>
      <c r="D22" s="1144"/>
      <c r="E22" s="1144"/>
      <c r="F22" s="1144"/>
      <c r="G22" s="87"/>
    </row>
  </sheetData>
  <mergeCells count="5">
    <mergeCell ref="B1:E1"/>
    <mergeCell ref="C4:D4"/>
    <mergeCell ref="E4:F4"/>
    <mergeCell ref="B21:F21"/>
    <mergeCell ref="B22:F22"/>
  </mergeCells>
  <hyperlinks>
    <hyperlink ref="H3" location="Índice!A1" display="Voltar ao Índice" xr:uid="{DC1788FC-ECCB-4824-BCD1-05E3C2DD0856}"/>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80BF-B934-40E5-BBD7-57E84D057ABE}">
  <dimension ref="B1:G56"/>
  <sheetViews>
    <sheetView showGridLines="0" showZeros="0" zoomScale="90" zoomScaleNormal="90" workbookViewId="0">
      <selection activeCell="F1" sqref="F1"/>
    </sheetView>
  </sheetViews>
  <sheetFormatPr defaultColWidth="9.140625" defaultRowHeight="15" customHeight="1"/>
  <cols>
    <col min="1" max="2" width="4.7109375" style="52" customWidth="1"/>
    <col min="3" max="3" width="61.140625" style="52" customWidth="1"/>
    <col min="4" max="4" width="21.7109375" style="52" customWidth="1"/>
    <col min="5" max="5" width="15.7109375" style="649" customWidth="1"/>
    <col min="6" max="6" width="15" style="52" customWidth="1"/>
    <col min="7" max="16384" width="9.140625" style="52"/>
  </cols>
  <sheetData>
    <row r="1" spans="2:7" ht="15" customHeight="1">
      <c r="B1" s="1145" t="s">
        <v>919</v>
      </c>
      <c r="C1" s="1145"/>
      <c r="D1" s="1145"/>
      <c r="E1" s="648"/>
    </row>
    <row r="2" spans="2:7" ht="20.100000000000001" customHeight="1">
      <c r="B2" s="102" t="s">
        <v>1033</v>
      </c>
      <c r="C2" s="5"/>
      <c r="D2" s="45"/>
      <c r="F2" s="72" t="s">
        <v>903</v>
      </c>
    </row>
    <row r="3" spans="2:7" ht="20.100000000000001" customHeight="1">
      <c r="B3" s="53"/>
      <c r="C3" s="53"/>
      <c r="D3" s="54"/>
      <c r="E3" s="650"/>
    </row>
    <row r="4" spans="2:7" s="626" customFormat="1" ht="20.100000000000001" customHeight="1" thickBot="1">
      <c r="B4" s="643"/>
      <c r="C4" s="643"/>
      <c r="D4" s="654" t="s">
        <v>1315</v>
      </c>
      <c r="E4" s="644"/>
      <c r="F4" s="642"/>
    </row>
    <row r="5" spans="2:7" s="646" customFormat="1" ht="20.100000000000001" customHeight="1">
      <c r="B5" s="658">
        <v>1</v>
      </c>
      <c r="C5" s="659" t="s">
        <v>920</v>
      </c>
      <c r="D5" s="660">
        <v>3000000</v>
      </c>
      <c r="E5" s="645"/>
    </row>
    <row r="6" spans="2:7" s="646" customFormat="1" ht="20.100000000000001" customHeight="1">
      <c r="B6" s="661">
        <v>2</v>
      </c>
      <c r="C6" s="629" t="s">
        <v>921</v>
      </c>
      <c r="D6" s="662">
        <v>0</v>
      </c>
      <c r="E6" s="645"/>
    </row>
    <row r="7" spans="2:7" s="646" customFormat="1" ht="20.100000000000001" customHeight="1">
      <c r="B7" s="661">
        <v>3</v>
      </c>
      <c r="C7" s="629" t="s">
        <v>922</v>
      </c>
      <c r="D7" s="662">
        <v>16470.669999999998</v>
      </c>
      <c r="E7" s="645"/>
    </row>
    <row r="8" spans="2:7" s="646" customFormat="1" ht="20.100000000000001" customHeight="1">
      <c r="B8" s="661">
        <v>4</v>
      </c>
      <c r="C8" s="629" t="s">
        <v>923</v>
      </c>
      <c r="D8" s="662">
        <v>0</v>
      </c>
      <c r="E8" s="645"/>
    </row>
    <row r="9" spans="2:7" s="646" customFormat="1" ht="20.100000000000001" customHeight="1">
      <c r="B9" s="661">
        <v>5</v>
      </c>
      <c r="C9" s="629" t="s">
        <v>924</v>
      </c>
      <c r="D9" s="662">
        <v>400000</v>
      </c>
      <c r="E9" s="645"/>
    </row>
    <row r="10" spans="2:7" s="646" customFormat="1" ht="20.100000000000001" customHeight="1">
      <c r="B10" s="661">
        <v>6</v>
      </c>
      <c r="C10" s="629" t="s">
        <v>925</v>
      </c>
      <c r="D10" s="662">
        <v>1837781.4</v>
      </c>
      <c r="E10" s="645"/>
    </row>
    <row r="11" spans="2:7" s="646" customFormat="1" ht="20.100000000000001" customHeight="1">
      <c r="B11" s="663">
        <v>7</v>
      </c>
      <c r="C11" s="635" t="s">
        <v>926</v>
      </c>
      <c r="D11" s="664">
        <v>423249.23</v>
      </c>
      <c r="E11" s="645"/>
    </row>
    <row r="12" spans="2:7" s="590" customFormat="1" ht="20.100000000000001" customHeight="1" thickBot="1">
      <c r="B12" s="609"/>
      <c r="C12" s="609" t="s">
        <v>927</v>
      </c>
      <c r="D12" s="657">
        <v>5677501.2999999998</v>
      </c>
      <c r="E12" s="151"/>
      <c r="F12" s="80"/>
      <c r="G12" s="621"/>
    </row>
    <row r="13" spans="2:7" s="646" customFormat="1" ht="20.100000000000001" customHeight="1">
      <c r="B13" s="655">
        <v>8</v>
      </c>
      <c r="C13" s="627" t="s">
        <v>928</v>
      </c>
      <c r="D13" s="656">
        <v>877111.43</v>
      </c>
      <c r="E13" s="645"/>
    </row>
    <row r="14" spans="2:7" s="590" customFormat="1" ht="20.100000000000001" customHeight="1" thickBot="1">
      <c r="B14" s="609"/>
      <c r="C14" s="609" t="s">
        <v>929</v>
      </c>
      <c r="D14" s="657">
        <v>6554612.7300000004</v>
      </c>
      <c r="E14" s="151"/>
      <c r="F14" s="80"/>
      <c r="G14" s="621"/>
    </row>
    <row r="15" spans="2:7" s="646" customFormat="1" ht="20.100000000000001" customHeight="1">
      <c r="B15" s="665">
        <v>9</v>
      </c>
      <c r="C15" s="628" t="s">
        <v>930</v>
      </c>
      <c r="D15" s="666">
        <v>-1017.52</v>
      </c>
      <c r="E15" s="645"/>
    </row>
    <row r="16" spans="2:7" s="646" customFormat="1" ht="20.100000000000001" customHeight="1">
      <c r="B16" s="661">
        <v>10</v>
      </c>
      <c r="C16" s="629" t="s">
        <v>931</v>
      </c>
      <c r="D16" s="662">
        <v>0</v>
      </c>
      <c r="E16" s="645"/>
    </row>
    <row r="17" spans="2:7" s="646" customFormat="1" ht="20.100000000000001" customHeight="1">
      <c r="B17" s="661">
        <v>11</v>
      </c>
      <c r="C17" s="629" t="s">
        <v>932</v>
      </c>
      <c r="D17" s="662">
        <v>-400000</v>
      </c>
      <c r="E17" s="645"/>
    </row>
    <row r="18" spans="2:7" s="646" customFormat="1" ht="20.100000000000001" customHeight="1">
      <c r="B18" s="661">
        <v>12</v>
      </c>
      <c r="C18" s="629" t="s">
        <v>933</v>
      </c>
      <c r="D18" s="662">
        <v>-90833.41</v>
      </c>
      <c r="E18" s="645"/>
    </row>
    <row r="19" spans="2:7" s="646" customFormat="1" ht="20.100000000000001" customHeight="1">
      <c r="B19" s="661">
        <v>13</v>
      </c>
      <c r="C19" s="629" t="s">
        <v>934</v>
      </c>
      <c r="D19" s="662">
        <v>-339205.22</v>
      </c>
      <c r="E19" s="645"/>
    </row>
    <row r="20" spans="2:7" s="646" customFormat="1" ht="20.100000000000001" customHeight="1">
      <c r="B20" s="661">
        <v>14</v>
      </c>
      <c r="C20" s="629" t="s">
        <v>935</v>
      </c>
      <c r="D20" s="662">
        <v>138327.82999999999</v>
      </c>
      <c r="E20" s="645"/>
      <c r="F20" s="647"/>
    </row>
    <row r="21" spans="2:7" s="646" customFormat="1" ht="20.100000000000001" customHeight="1">
      <c r="B21" s="661"/>
      <c r="C21" s="661" t="s">
        <v>936</v>
      </c>
      <c r="D21" s="662">
        <v>-70410.240000000005</v>
      </c>
      <c r="E21" s="645"/>
      <c r="F21" s="647"/>
    </row>
    <row r="22" spans="2:7" s="646" customFormat="1" ht="20.100000000000001" customHeight="1">
      <c r="B22" s="661"/>
      <c r="C22" s="661" t="s">
        <v>937</v>
      </c>
      <c r="D22" s="662">
        <v>-67041.2</v>
      </c>
      <c r="E22" s="645"/>
      <c r="F22" s="647"/>
    </row>
    <row r="23" spans="2:7" s="646" customFormat="1" ht="20.100000000000001" customHeight="1">
      <c r="B23" s="661"/>
      <c r="C23" s="661" t="s">
        <v>938</v>
      </c>
      <c r="D23" s="662">
        <v>-152935.91</v>
      </c>
      <c r="E23" s="645"/>
      <c r="F23" s="647"/>
    </row>
    <row r="24" spans="2:7" s="646" customFormat="1" ht="20.100000000000001" customHeight="1">
      <c r="B24" s="663"/>
      <c r="C24" s="663" t="s">
        <v>939</v>
      </c>
      <c r="D24" s="664">
        <v>428715.18</v>
      </c>
      <c r="E24" s="645"/>
      <c r="F24" s="647"/>
    </row>
    <row r="25" spans="2:7" s="590" customFormat="1" ht="20.100000000000001" customHeight="1" thickBot="1">
      <c r="B25" s="609"/>
      <c r="C25" s="609" t="s">
        <v>940</v>
      </c>
      <c r="D25" s="657">
        <v>5861884.4100000001</v>
      </c>
      <c r="E25" s="151"/>
      <c r="F25" s="80"/>
      <c r="G25" s="621"/>
    </row>
    <row r="26" spans="2:7" s="646" customFormat="1" ht="20.100000000000001" customHeight="1">
      <c r="B26" s="665">
        <v>15</v>
      </c>
      <c r="C26" s="628" t="s">
        <v>941</v>
      </c>
      <c r="D26" s="666">
        <v>399999.98</v>
      </c>
      <c r="E26" s="645"/>
    </row>
    <row r="27" spans="2:7" s="646" customFormat="1" ht="20.100000000000001" customHeight="1">
      <c r="B27" s="661">
        <v>16</v>
      </c>
      <c r="C27" s="629" t="s">
        <v>942</v>
      </c>
      <c r="D27" s="662">
        <v>98908.35</v>
      </c>
      <c r="E27" s="645"/>
    </row>
    <row r="28" spans="2:7" s="646" customFormat="1" ht="20.100000000000001" customHeight="1">
      <c r="B28" s="661">
        <v>17</v>
      </c>
      <c r="C28" s="629" t="s">
        <v>943</v>
      </c>
      <c r="D28" s="662">
        <v>0</v>
      </c>
      <c r="E28" s="645"/>
    </row>
    <row r="29" spans="2:7" s="646" customFormat="1" ht="20.100000000000001" customHeight="1">
      <c r="B29" s="661">
        <v>18</v>
      </c>
      <c r="C29" s="629" t="s">
        <v>944</v>
      </c>
      <c r="D29" s="662">
        <v>0</v>
      </c>
      <c r="E29" s="645"/>
    </row>
    <row r="30" spans="2:7" s="646" customFormat="1" ht="20.100000000000001" customHeight="1">
      <c r="B30" s="661"/>
      <c r="C30" s="661" t="s">
        <v>936</v>
      </c>
      <c r="D30" s="662">
        <v>0</v>
      </c>
      <c r="E30" s="645"/>
    </row>
    <row r="31" spans="2:7" s="646" customFormat="1" ht="20.100000000000001" customHeight="1">
      <c r="B31" s="661"/>
      <c r="C31" s="661" t="s">
        <v>945</v>
      </c>
      <c r="D31" s="662">
        <v>0</v>
      </c>
      <c r="E31" s="645"/>
    </row>
    <row r="32" spans="2:7" s="646" customFormat="1" ht="24.95" customHeight="1">
      <c r="B32" s="667"/>
      <c r="C32" s="667" t="s">
        <v>946</v>
      </c>
      <c r="D32" s="662">
        <v>0</v>
      </c>
      <c r="E32" s="645"/>
    </row>
    <row r="33" spans="2:7" s="646" customFormat="1" ht="20.100000000000001" customHeight="1">
      <c r="B33" s="668"/>
      <c r="C33" s="668" t="s">
        <v>939</v>
      </c>
      <c r="D33" s="664">
        <v>0</v>
      </c>
      <c r="E33" s="645"/>
    </row>
    <row r="34" spans="2:7" s="590" customFormat="1" ht="20.100000000000001" customHeight="1" thickBot="1">
      <c r="B34" s="609"/>
      <c r="C34" s="609" t="s">
        <v>947</v>
      </c>
      <c r="D34" s="657">
        <v>6360792.7400000002</v>
      </c>
      <c r="E34" s="151"/>
      <c r="F34" s="80"/>
      <c r="G34" s="621"/>
    </row>
    <row r="35" spans="2:7" s="646" customFormat="1" ht="20.100000000000001" customHeight="1">
      <c r="B35" s="665">
        <v>19</v>
      </c>
      <c r="C35" s="628" t="s">
        <v>941</v>
      </c>
      <c r="D35" s="666">
        <v>1031245.06</v>
      </c>
      <c r="E35" s="645"/>
    </row>
    <row r="36" spans="2:7" s="646" customFormat="1" ht="20.100000000000001" customHeight="1">
      <c r="B36" s="661">
        <v>20</v>
      </c>
      <c r="C36" s="629" t="s">
        <v>948</v>
      </c>
      <c r="D36" s="662">
        <v>275256.2</v>
      </c>
      <c r="E36" s="645"/>
    </row>
    <row r="37" spans="2:7" s="646" customFormat="1" ht="20.100000000000001" customHeight="1">
      <c r="B37" s="661">
        <v>21</v>
      </c>
      <c r="C37" s="629" t="s">
        <v>949</v>
      </c>
      <c r="D37" s="662">
        <v>66590.45</v>
      </c>
      <c r="E37" s="645"/>
    </row>
    <row r="38" spans="2:7" s="646" customFormat="1" ht="20.100000000000001" customHeight="1">
      <c r="B38" s="661">
        <v>22</v>
      </c>
      <c r="C38" s="629" t="s">
        <v>950</v>
      </c>
      <c r="D38" s="662">
        <v>-58800</v>
      </c>
      <c r="E38" s="645"/>
    </row>
    <row r="39" spans="2:7" s="646" customFormat="1" ht="20.100000000000001" customHeight="1">
      <c r="B39" s="663">
        <v>23</v>
      </c>
      <c r="C39" s="635" t="s">
        <v>951</v>
      </c>
      <c r="D39" s="664">
        <v>0</v>
      </c>
      <c r="E39" s="645"/>
    </row>
    <row r="40" spans="2:7" s="590" customFormat="1" ht="20.100000000000001" customHeight="1" thickBot="1">
      <c r="B40" s="609"/>
      <c r="C40" s="609" t="s">
        <v>952</v>
      </c>
      <c r="D40" s="657">
        <v>1314291.71</v>
      </c>
      <c r="E40" s="151"/>
      <c r="F40" s="80"/>
      <c r="G40" s="621"/>
    </row>
    <row r="41" spans="2:7" s="590" customFormat="1" ht="20.100000000000001" customHeight="1" thickBot="1">
      <c r="B41" s="609"/>
      <c r="C41" s="609" t="s">
        <v>953</v>
      </c>
      <c r="D41" s="657">
        <v>7675084.4500000002</v>
      </c>
      <c r="E41" s="151"/>
      <c r="F41" s="80"/>
      <c r="G41" s="621"/>
    </row>
    <row r="42" spans="2:7" s="55" customFormat="1" ht="15" customHeight="1">
      <c r="B42" s="1146"/>
      <c r="C42" s="1146"/>
      <c r="D42" s="1146"/>
      <c r="E42" s="652"/>
    </row>
    <row r="43" spans="2:7" s="55" customFormat="1" ht="15" customHeight="1">
      <c r="B43" s="1146"/>
      <c r="C43" s="1146"/>
      <c r="D43" s="1146"/>
      <c r="E43" s="651"/>
    </row>
    <row r="44" spans="2:7" s="55" customFormat="1" ht="15" customHeight="1">
      <c r="B44" s="1146"/>
      <c r="C44" s="1146"/>
      <c r="D44" s="1146"/>
      <c r="E44" s="651"/>
    </row>
    <row r="45" spans="2:7" s="55" customFormat="1" ht="15" customHeight="1">
      <c r="B45" s="1146"/>
      <c r="C45" s="1146"/>
      <c r="D45" s="1146"/>
      <c r="E45" s="653"/>
    </row>
    <row r="46" spans="2:7" s="55" customFormat="1" ht="15" customHeight="1">
      <c r="B46" s="1146"/>
      <c r="C46" s="1146"/>
      <c r="D46" s="1146"/>
      <c r="E46" s="653"/>
    </row>
    <row r="47" spans="2:7" s="55" customFormat="1" ht="15" customHeight="1">
      <c r="B47" s="1146"/>
      <c r="C47" s="1146"/>
      <c r="D47" s="1146"/>
      <c r="E47" s="653"/>
    </row>
    <row r="48" spans="2:7" s="55" customFormat="1" ht="15" customHeight="1">
      <c r="B48" s="1146"/>
      <c r="C48" s="1146"/>
      <c r="D48" s="1146"/>
      <c r="E48" s="653"/>
    </row>
    <row r="49" spans="2:5" s="55" customFormat="1" ht="15" customHeight="1">
      <c r="B49" s="1146"/>
      <c r="C49" s="1146"/>
      <c r="D49" s="1146"/>
      <c r="E49" s="653"/>
    </row>
    <row r="50" spans="2:5" s="55" customFormat="1" ht="15" customHeight="1">
      <c r="E50" s="653"/>
    </row>
    <row r="51" spans="2:5" s="55" customFormat="1" ht="15" customHeight="1">
      <c r="E51" s="653"/>
    </row>
    <row r="52" spans="2:5" s="55" customFormat="1" ht="15" customHeight="1">
      <c r="E52" s="653"/>
    </row>
    <row r="53" spans="2:5" s="55" customFormat="1" ht="15" customHeight="1">
      <c r="E53" s="653"/>
    </row>
    <row r="54" spans="2:5" s="55" customFormat="1" ht="15" customHeight="1">
      <c r="E54" s="653"/>
    </row>
    <row r="55" spans="2:5" s="55" customFormat="1" ht="15" customHeight="1">
      <c r="E55" s="653"/>
    </row>
    <row r="56" spans="2:5" s="55" customFormat="1" ht="15" customHeight="1">
      <c r="E56" s="653"/>
    </row>
  </sheetData>
  <mergeCells count="9">
    <mergeCell ref="B1:D1"/>
    <mergeCell ref="B48:D48"/>
    <mergeCell ref="B49:D49"/>
    <mergeCell ref="B42:D42"/>
    <mergeCell ref="B43:D43"/>
    <mergeCell ref="B44:D44"/>
    <mergeCell ref="B45:D45"/>
    <mergeCell ref="B46:D46"/>
    <mergeCell ref="B47:D47"/>
  </mergeCells>
  <hyperlinks>
    <hyperlink ref="F2" location="Índice!A1" display="Voltar ao Índice" xr:uid="{9CD235D5-F44C-4D33-912A-1326F4F42DEF}"/>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4FCC0-BDB9-4AEE-B57F-4132C20102F1}">
  <dimension ref="B1:N55"/>
  <sheetViews>
    <sheetView showGridLines="0" zoomScale="90" zoomScaleNormal="90" workbookViewId="0">
      <selection activeCell="J2" sqref="J2"/>
    </sheetView>
  </sheetViews>
  <sheetFormatPr defaultColWidth="9.140625" defaultRowHeight="11.25"/>
  <cols>
    <col min="1" max="2" width="4.7109375" style="44" customWidth="1"/>
    <col min="3" max="3" width="113.140625" style="44" customWidth="1"/>
    <col min="4" max="8" width="16.28515625" style="44" customWidth="1"/>
    <col min="9" max="9" width="10.7109375" style="44" customWidth="1"/>
    <col min="10" max="10" width="15.85546875" style="44" customWidth="1"/>
    <col min="11" max="16384" width="9.140625" style="44"/>
  </cols>
  <sheetData>
    <row r="1" spans="2:14" ht="15" customHeight="1">
      <c r="B1" s="1147" t="s">
        <v>954</v>
      </c>
      <c r="C1" s="1147"/>
      <c r="D1" s="59"/>
      <c r="E1" s="59"/>
      <c r="F1" s="59"/>
      <c r="G1" s="59"/>
      <c r="H1" s="59"/>
      <c r="I1" s="59"/>
      <c r="J1" s="52"/>
    </row>
    <row r="2" spans="2:14" ht="15" customHeight="1">
      <c r="B2" s="102" t="s">
        <v>1033</v>
      </c>
      <c r="C2" s="60"/>
      <c r="D2" s="60"/>
      <c r="E2" s="60"/>
      <c r="F2" s="60"/>
      <c r="G2" s="60"/>
      <c r="H2" s="60"/>
      <c r="I2" s="61"/>
      <c r="J2" s="72" t="s">
        <v>903</v>
      </c>
    </row>
    <row r="3" spans="2:14" s="674" customFormat="1" ht="15" customHeight="1">
      <c r="B3" s="672"/>
      <c r="C3" s="672"/>
      <c r="D3" s="672"/>
      <c r="E3" s="672"/>
      <c r="F3" s="672"/>
      <c r="G3" s="672"/>
      <c r="H3" s="673"/>
    </row>
    <row r="4" spans="2:14" s="671" customFormat="1" ht="20.100000000000001" customHeight="1">
      <c r="B4" s="669"/>
      <c r="C4" s="670"/>
      <c r="D4" s="1005" t="s">
        <v>1317</v>
      </c>
      <c r="E4" s="1006" t="s">
        <v>1318</v>
      </c>
      <c r="F4" s="1006" t="s">
        <v>1368</v>
      </c>
      <c r="G4" s="1006" t="s">
        <v>1369</v>
      </c>
      <c r="H4" s="1005" t="s">
        <v>1270</v>
      </c>
      <c r="I4" s="675"/>
      <c r="J4" s="1148"/>
    </row>
    <row r="5" spans="2:14" s="674" customFormat="1" ht="24" customHeight="1" thickBot="1">
      <c r="B5" s="681" t="s">
        <v>955</v>
      </c>
      <c r="C5" s="678"/>
      <c r="D5" s="679"/>
      <c r="E5" s="680"/>
      <c r="F5" s="680"/>
      <c r="G5" s="680"/>
      <c r="H5" s="680"/>
      <c r="I5" s="675"/>
      <c r="J5" s="1148"/>
    </row>
    <row r="6" spans="2:14" s="674" customFormat="1" ht="24.95" customHeight="1">
      <c r="B6" s="665">
        <v>1</v>
      </c>
      <c r="C6" s="684" t="s">
        <v>956</v>
      </c>
      <c r="D6" s="685">
        <v>5861884.4100000001</v>
      </c>
      <c r="E6" s="686">
        <v>5428996.2800000003</v>
      </c>
      <c r="F6" s="686">
        <v>5442455.6900000004</v>
      </c>
      <c r="G6" s="686">
        <v>5360923.58</v>
      </c>
      <c r="H6" s="686">
        <v>5320199.72</v>
      </c>
      <c r="I6" s="682"/>
      <c r="J6" s="683"/>
      <c r="K6" s="683"/>
      <c r="L6" s="683"/>
      <c r="M6" s="683"/>
      <c r="N6" s="683"/>
    </row>
    <row r="7" spans="2:14" s="674" customFormat="1" ht="24.95" customHeight="1">
      <c r="B7" s="661">
        <v>2</v>
      </c>
      <c r="C7" s="687" t="s">
        <v>957</v>
      </c>
      <c r="D7" s="688">
        <v>5854869.7699999996</v>
      </c>
      <c r="E7" s="689">
        <v>5423949.6299999999</v>
      </c>
      <c r="F7" s="689">
        <v>5392845.75</v>
      </c>
      <c r="G7" s="689">
        <v>5315385.21</v>
      </c>
      <c r="H7" s="689">
        <v>5288736.17</v>
      </c>
      <c r="I7" s="682"/>
      <c r="J7" s="683"/>
      <c r="K7" s="683"/>
      <c r="L7" s="683"/>
      <c r="M7" s="683"/>
      <c r="N7" s="683"/>
    </row>
    <row r="8" spans="2:14" s="674" customFormat="1" ht="24.95" customHeight="1">
      <c r="B8" s="661" t="s">
        <v>222</v>
      </c>
      <c r="C8" s="687" t="s">
        <v>958</v>
      </c>
      <c r="D8" s="688">
        <v>0</v>
      </c>
      <c r="E8" s="689">
        <v>0</v>
      </c>
      <c r="F8" s="689">
        <v>5372680.1799999997</v>
      </c>
      <c r="G8" s="689">
        <v>5269627.41</v>
      </c>
      <c r="H8" s="689">
        <v>5176088.55</v>
      </c>
      <c r="I8" s="682"/>
      <c r="J8" s="683"/>
      <c r="K8" s="683"/>
      <c r="L8" s="683"/>
      <c r="M8" s="683"/>
      <c r="N8" s="683"/>
    </row>
    <row r="9" spans="2:14" s="674" customFormat="1" ht="24.95" customHeight="1">
      <c r="B9" s="661">
        <v>3</v>
      </c>
      <c r="C9" s="687" t="s">
        <v>196</v>
      </c>
      <c r="D9" s="688">
        <v>6360792.7400000002</v>
      </c>
      <c r="E9" s="689">
        <v>5924283.25</v>
      </c>
      <c r="F9" s="689">
        <v>5938796.71</v>
      </c>
      <c r="G9" s="689">
        <v>5795258.5800000001</v>
      </c>
      <c r="H9" s="689">
        <v>5827638.5999999996</v>
      </c>
      <c r="I9" s="682"/>
      <c r="J9" s="683"/>
      <c r="K9" s="683"/>
      <c r="L9" s="683"/>
      <c r="M9" s="683"/>
      <c r="N9" s="683"/>
    </row>
    <row r="10" spans="2:14" s="674" customFormat="1" ht="24.95" customHeight="1">
      <c r="B10" s="661">
        <v>4</v>
      </c>
      <c r="C10" s="687" t="s">
        <v>959</v>
      </c>
      <c r="D10" s="688">
        <v>6353439.3200000003</v>
      </c>
      <c r="E10" s="689">
        <v>5919018.8200000003</v>
      </c>
      <c r="F10" s="689">
        <v>5889186.7699999996</v>
      </c>
      <c r="G10" s="689">
        <v>5749720.21</v>
      </c>
      <c r="H10" s="689">
        <v>5796175.0499999998</v>
      </c>
      <c r="I10" s="682"/>
      <c r="J10" s="683"/>
      <c r="K10" s="683"/>
      <c r="L10" s="683"/>
      <c r="M10" s="683"/>
      <c r="N10" s="683"/>
    </row>
    <row r="11" spans="2:14" s="674" customFormat="1" ht="24.95" customHeight="1">
      <c r="B11" s="661" t="s">
        <v>960</v>
      </c>
      <c r="C11" s="687" t="s">
        <v>961</v>
      </c>
      <c r="D11" s="688">
        <v>0</v>
      </c>
      <c r="E11" s="689">
        <v>0</v>
      </c>
      <c r="F11" s="689">
        <v>5869021.21</v>
      </c>
      <c r="G11" s="689">
        <v>5703962.4100000001</v>
      </c>
      <c r="H11" s="689">
        <v>5683527.4299999997</v>
      </c>
      <c r="I11" s="682"/>
      <c r="J11" s="683"/>
      <c r="K11" s="683"/>
      <c r="L11" s="683"/>
      <c r="M11" s="683"/>
      <c r="N11" s="683"/>
    </row>
    <row r="12" spans="2:14" s="674" customFormat="1" ht="24.95" customHeight="1">
      <c r="B12" s="661">
        <v>5</v>
      </c>
      <c r="C12" s="687" t="s">
        <v>911</v>
      </c>
      <c r="D12" s="688">
        <v>7675084.4500000002</v>
      </c>
      <c r="E12" s="689">
        <v>7249295.4199999999</v>
      </c>
      <c r="F12" s="689">
        <v>7278711.8700000001</v>
      </c>
      <c r="G12" s="689">
        <v>7122796.0300000003</v>
      </c>
      <c r="H12" s="689">
        <v>7146370.1500000004</v>
      </c>
      <c r="I12" s="682"/>
      <c r="J12" s="683"/>
      <c r="K12" s="683"/>
      <c r="L12" s="683"/>
      <c r="M12" s="683"/>
      <c r="N12" s="683"/>
    </row>
    <row r="13" spans="2:14" s="674" customFormat="1" ht="24.95" customHeight="1">
      <c r="B13" s="661">
        <v>6</v>
      </c>
      <c r="C13" s="687" t="s">
        <v>962</v>
      </c>
      <c r="D13" s="688">
        <v>7669733.8600000003</v>
      </c>
      <c r="E13" s="689">
        <v>7245910.5700000003</v>
      </c>
      <c r="F13" s="689">
        <v>7240274.6699999999</v>
      </c>
      <c r="G13" s="689">
        <v>7077257.6600000001</v>
      </c>
      <c r="H13" s="689">
        <v>7114906.5999999996</v>
      </c>
      <c r="I13" s="682"/>
      <c r="J13" s="683"/>
      <c r="K13" s="683"/>
      <c r="L13" s="683"/>
      <c r="M13" s="683"/>
      <c r="N13" s="683"/>
    </row>
    <row r="14" spans="2:14" s="674" customFormat="1" ht="24.95" customHeight="1">
      <c r="B14" s="663" t="s">
        <v>963</v>
      </c>
      <c r="C14" s="690" t="s">
        <v>964</v>
      </c>
      <c r="D14" s="691">
        <v>0</v>
      </c>
      <c r="E14" s="692">
        <v>0</v>
      </c>
      <c r="F14" s="692">
        <v>7208936.3600000003</v>
      </c>
      <c r="G14" s="692">
        <v>7031499.8700000001</v>
      </c>
      <c r="H14" s="692">
        <v>7002258.9800000004</v>
      </c>
      <c r="I14" s="682"/>
      <c r="J14" s="683"/>
      <c r="K14" s="683"/>
      <c r="L14" s="683"/>
      <c r="M14" s="683"/>
      <c r="N14" s="683"/>
    </row>
    <row r="15" spans="2:14" s="674" customFormat="1" ht="24" customHeight="1" thickBot="1">
      <c r="B15" s="681" t="s">
        <v>965</v>
      </c>
      <c r="C15" s="678"/>
      <c r="D15" s="679"/>
      <c r="E15" s="680"/>
      <c r="F15" s="680"/>
      <c r="G15" s="680"/>
      <c r="H15" s="680"/>
      <c r="I15" s="675"/>
      <c r="J15" s="676"/>
    </row>
    <row r="16" spans="2:14" s="674" customFormat="1" ht="19.5" customHeight="1">
      <c r="B16" s="665">
        <v>7</v>
      </c>
      <c r="C16" s="684" t="s">
        <v>966</v>
      </c>
      <c r="D16" s="685">
        <v>41849873.149999999</v>
      </c>
      <c r="E16" s="686">
        <v>41257824.450000003</v>
      </c>
      <c r="F16" s="686">
        <v>43102759.049999997</v>
      </c>
      <c r="G16" s="686">
        <v>46101219.469999999</v>
      </c>
      <c r="H16" s="686">
        <v>46207717.710000001</v>
      </c>
      <c r="I16" s="675"/>
      <c r="J16" s="676"/>
      <c r="K16" s="676"/>
      <c r="L16" s="676"/>
      <c r="M16" s="676"/>
      <c r="N16" s="676"/>
    </row>
    <row r="17" spans="2:14" s="674" customFormat="1" ht="19.5" customHeight="1">
      <c r="B17" s="663">
        <v>8</v>
      </c>
      <c r="C17" s="690" t="s">
        <v>967</v>
      </c>
      <c r="D17" s="691">
        <v>41817703.350000001</v>
      </c>
      <c r="E17" s="692">
        <v>41233823.560000002</v>
      </c>
      <c r="F17" s="692">
        <v>43045339.770000003</v>
      </c>
      <c r="G17" s="692">
        <v>46027835.850000001</v>
      </c>
      <c r="H17" s="692">
        <v>46156693.68</v>
      </c>
      <c r="I17" s="675"/>
      <c r="J17" s="676"/>
      <c r="K17" s="676"/>
      <c r="L17" s="676"/>
      <c r="M17" s="676"/>
      <c r="N17" s="676"/>
    </row>
    <row r="18" spans="2:14" s="674" customFormat="1" ht="24" customHeight="1" thickBot="1">
      <c r="B18" s="681" t="s">
        <v>968</v>
      </c>
      <c r="C18" s="678"/>
      <c r="D18" s="679"/>
      <c r="E18" s="680"/>
      <c r="F18" s="680"/>
      <c r="G18" s="680"/>
      <c r="H18" s="680"/>
      <c r="I18" s="675"/>
      <c r="J18" s="676"/>
    </row>
    <row r="19" spans="2:14" s="674" customFormat="1" ht="24.95" customHeight="1">
      <c r="B19" s="665">
        <v>9</v>
      </c>
      <c r="C19" s="684" t="s">
        <v>969</v>
      </c>
      <c r="D19" s="693">
        <v>0.14006934718634931</v>
      </c>
      <c r="E19" s="694">
        <v>0.13158707106610304</v>
      </c>
      <c r="F19" s="694">
        <v>0.1262669910750068</v>
      </c>
      <c r="G19" s="694">
        <v>0.11628593861032513</v>
      </c>
      <c r="H19" s="694">
        <v>0.1151366045018453</v>
      </c>
      <c r="I19" s="682"/>
      <c r="J19" s="683"/>
      <c r="K19" s="683"/>
      <c r="L19" s="683"/>
      <c r="M19" s="683"/>
      <c r="N19" s="683"/>
    </row>
    <row r="20" spans="2:14" s="674" customFormat="1" ht="24.95" customHeight="1">
      <c r="B20" s="661">
        <v>10</v>
      </c>
      <c r="C20" s="687" t="s">
        <v>970</v>
      </c>
      <c r="D20" s="695">
        <v>0.14000935720466734</v>
      </c>
      <c r="E20" s="696">
        <v>0.13154127277130381</v>
      </c>
      <c r="F20" s="696">
        <v>0.12528291746964862</v>
      </c>
      <c r="G20" s="696">
        <v>0.11548197116437427</v>
      </c>
      <c r="H20" s="696">
        <v>0.11458221447759774</v>
      </c>
      <c r="I20" s="682"/>
      <c r="J20" s="683"/>
      <c r="K20" s="683"/>
      <c r="L20" s="683"/>
      <c r="M20" s="683"/>
      <c r="N20" s="683"/>
    </row>
    <row r="21" spans="2:14" s="674" customFormat="1" ht="24.95" customHeight="1">
      <c r="B21" s="661" t="s">
        <v>971</v>
      </c>
      <c r="C21" s="687" t="s">
        <v>972</v>
      </c>
      <c r="D21" s="695">
        <v>0</v>
      </c>
      <c r="E21" s="696">
        <v>0</v>
      </c>
      <c r="F21" s="696">
        <v>0.12447357227646028</v>
      </c>
      <c r="G21" s="696">
        <v>0.11439041930030498</v>
      </c>
      <c r="H21" s="696">
        <v>0.11214852876151915</v>
      </c>
      <c r="I21" s="682"/>
      <c r="J21" s="683"/>
      <c r="K21" s="683"/>
      <c r="L21" s="683"/>
      <c r="M21" s="683"/>
      <c r="N21" s="683"/>
    </row>
    <row r="22" spans="2:14" s="674" customFormat="1" ht="24.95" customHeight="1">
      <c r="B22" s="661">
        <v>11</v>
      </c>
      <c r="C22" s="687" t="s">
        <v>973</v>
      </c>
      <c r="D22" s="695">
        <v>0.15199072936284716</v>
      </c>
      <c r="E22" s="630">
        <v>0.14359175085640929</v>
      </c>
      <c r="F22" s="630">
        <v>0.13778228689989691</v>
      </c>
      <c r="G22" s="630">
        <v>0.125707272908853</v>
      </c>
      <c r="H22" s="630">
        <v>0.12611829548777903</v>
      </c>
      <c r="I22" s="682"/>
      <c r="J22" s="683"/>
      <c r="K22" s="683"/>
      <c r="L22" s="683"/>
      <c r="M22" s="683"/>
      <c r="N22" s="683"/>
    </row>
    <row r="23" spans="2:14" s="674" customFormat="1" ht="24.95" customHeight="1">
      <c r="B23" s="661">
        <v>12</v>
      </c>
      <c r="C23" s="687" t="s">
        <v>974</v>
      </c>
      <c r="D23" s="695">
        <v>0.15193180915469137</v>
      </c>
      <c r="E23" s="696">
        <v>0.14354765850164969</v>
      </c>
      <c r="F23" s="696">
        <v>0.13681357384140574</v>
      </c>
      <c r="G23" s="696">
        <v>0.12491832619025467</v>
      </c>
      <c r="H23" s="696">
        <v>0.12557604520188501</v>
      </c>
      <c r="I23" s="682"/>
      <c r="J23" s="683"/>
      <c r="K23" s="683"/>
      <c r="L23" s="683"/>
      <c r="M23" s="683"/>
      <c r="N23" s="683"/>
    </row>
    <row r="24" spans="2:14" s="674" customFormat="1" ht="24.95" customHeight="1">
      <c r="B24" s="661" t="s">
        <v>975</v>
      </c>
      <c r="C24" s="687" t="s">
        <v>976</v>
      </c>
      <c r="D24" s="695">
        <v>0</v>
      </c>
      <c r="E24" s="696">
        <v>0</v>
      </c>
      <c r="F24" s="696">
        <v>0.13597273803324514</v>
      </c>
      <c r="G24" s="696">
        <v>0.12381874484937781</v>
      </c>
      <c r="H24" s="696">
        <v>0.12314303222926443</v>
      </c>
      <c r="I24" s="682"/>
      <c r="J24" s="683"/>
      <c r="K24" s="683"/>
      <c r="L24" s="683"/>
      <c r="M24" s="683"/>
      <c r="N24" s="683"/>
    </row>
    <row r="25" spans="2:14" s="674" customFormat="1" ht="24.95" customHeight="1">
      <c r="B25" s="661">
        <v>13</v>
      </c>
      <c r="C25" s="687" t="s">
        <v>977</v>
      </c>
      <c r="D25" s="695">
        <v>0.18339564430630534</v>
      </c>
      <c r="E25" s="630">
        <v>0.17570716620688132</v>
      </c>
      <c r="F25" s="630">
        <v>0.16886881563261585</v>
      </c>
      <c r="G25" s="630">
        <v>0.15450341901304765</v>
      </c>
      <c r="H25" s="630">
        <v>0.15465750098704895</v>
      </c>
      <c r="I25" s="682"/>
      <c r="J25" s="683"/>
      <c r="K25" s="683"/>
      <c r="L25" s="683"/>
      <c r="M25" s="683"/>
      <c r="N25" s="683"/>
    </row>
    <row r="26" spans="2:14" s="674" customFormat="1" ht="24.95" customHeight="1">
      <c r="B26" s="663">
        <v>14</v>
      </c>
      <c r="C26" s="690" t="s">
        <v>978</v>
      </c>
      <c r="D26" s="697">
        <v>0.18340877767827807</v>
      </c>
      <c r="E26" s="698">
        <v>0.17572735058668476</v>
      </c>
      <c r="F26" s="698">
        <v>0.16820112725042172</v>
      </c>
      <c r="G26" s="698">
        <v>0.15376038288903482</v>
      </c>
      <c r="H26" s="698">
        <v>0.15414679943877843</v>
      </c>
      <c r="I26" s="682"/>
      <c r="J26" s="683"/>
      <c r="K26" s="683"/>
      <c r="L26" s="683"/>
      <c r="M26" s="683"/>
      <c r="N26" s="683"/>
    </row>
    <row r="27" spans="2:14" s="674" customFormat="1" ht="24" customHeight="1" thickBot="1">
      <c r="B27" s="681" t="s">
        <v>979</v>
      </c>
      <c r="C27" s="678"/>
      <c r="D27" s="697"/>
      <c r="E27" s="680"/>
      <c r="F27" s="875">
        <v>0.16701572226365691</v>
      </c>
      <c r="G27" s="875">
        <v>0.15263625959051544</v>
      </c>
      <c r="H27" s="875">
        <v>0.15171553479105807</v>
      </c>
      <c r="I27" s="675"/>
      <c r="J27" s="676"/>
    </row>
    <row r="28" spans="2:14" s="674" customFormat="1" ht="24.95" customHeight="1">
      <c r="B28" s="665">
        <v>15</v>
      </c>
      <c r="C28" s="684" t="s">
        <v>980</v>
      </c>
      <c r="D28" s="699">
        <v>99446476.181446403</v>
      </c>
      <c r="E28" s="686">
        <v>97288102.880136907</v>
      </c>
      <c r="F28" s="686">
        <v>98339418.098304093</v>
      </c>
      <c r="G28" s="686">
        <v>102560156.29231301</v>
      </c>
      <c r="H28" s="686">
        <v>100518280.83474001</v>
      </c>
      <c r="I28" s="675"/>
      <c r="J28" s="676"/>
      <c r="K28" s="676"/>
      <c r="L28" s="676"/>
      <c r="M28" s="676"/>
      <c r="N28" s="676"/>
    </row>
    <row r="29" spans="2:14" s="674" customFormat="1" ht="24.95" customHeight="1">
      <c r="B29" s="661">
        <v>16</v>
      </c>
      <c r="C29" s="687" t="s">
        <v>72</v>
      </c>
      <c r="D29" s="700">
        <v>6.3961972188859947E-2</v>
      </c>
      <c r="E29" s="701">
        <v>6.0894221116236484E-2</v>
      </c>
      <c r="F29" s="701">
        <v>6.0390805931033971E-2</v>
      </c>
      <c r="G29" s="701">
        <v>5.6505945256498255E-2</v>
      </c>
      <c r="H29" s="701">
        <v>5.797590794175516E-2</v>
      </c>
      <c r="I29" s="675"/>
      <c r="J29" s="676"/>
      <c r="K29" s="676"/>
      <c r="L29" s="676"/>
      <c r="M29" s="676"/>
      <c r="N29" s="676"/>
    </row>
    <row r="30" spans="2:14" s="674" customFormat="1" ht="24.95" customHeight="1">
      <c r="B30" s="661">
        <v>17</v>
      </c>
      <c r="C30" s="687" t="s">
        <v>981</v>
      </c>
      <c r="D30" s="700">
        <v>6.390066250450839E-2</v>
      </c>
      <c r="E30" s="700">
        <v>6.0334362169523807E-2</v>
      </c>
      <c r="F30" s="700">
        <v>5.9914955550977401E-2</v>
      </c>
      <c r="G30" s="700">
        <v>5.6086832579862467E-2</v>
      </c>
      <c r="H30" s="700">
        <v>5.7680949678696754E-2</v>
      </c>
      <c r="I30" s="675"/>
      <c r="J30" s="677"/>
      <c r="K30" s="676"/>
      <c r="L30" s="676"/>
      <c r="M30" s="676"/>
      <c r="N30" s="676"/>
    </row>
    <row r="31" spans="2:14" s="674" customFormat="1" ht="24.95" customHeight="1" thickBot="1">
      <c r="B31" s="702" t="s">
        <v>982</v>
      </c>
      <c r="C31" s="703" t="s">
        <v>983</v>
      </c>
      <c r="D31" s="704">
        <v>6.3961972188859947E-2</v>
      </c>
      <c r="E31" s="705">
        <v>6.0894221116236547E-2</v>
      </c>
      <c r="F31" s="705">
        <v>5.9722049171291799E-2</v>
      </c>
      <c r="G31" s="705">
        <v>5.5665325128018799E-2</v>
      </c>
      <c r="H31" s="705">
        <v>5.6623406648756237E-2</v>
      </c>
      <c r="I31" s="675"/>
    </row>
    <row r="32" spans="2:14" s="57" customFormat="1">
      <c r="B32" s="62"/>
      <c r="C32" s="63"/>
      <c r="D32" s="63"/>
      <c r="E32" s="63"/>
      <c r="F32" s="63"/>
      <c r="G32" s="63"/>
      <c r="H32" s="64"/>
      <c r="I32" s="64"/>
      <c r="J32" s="64"/>
    </row>
    <row r="33" spans="2:10" s="57" customFormat="1" ht="15" customHeight="1">
      <c r="B33" s="62"/>
      <c r="C33" s="63"/>
      <c r="D33" s="63"/>
      <c r="E33" s="63"/>
      <c r="F33" s="63"/>
      <c r="G33" s="63"/>
      <c r="H33" s="64"/>
      <c r="I33" s="1149"/>
      <c r="J33" s="64"/>
    </row>
    <row r="34" spans="2:10" ht="15" customHeight="1">
      <c r="B34" s="56"/>
      <c r="C34" s="56"/>
      <c r="D34" s="56"/>
      <c r="E34" s="56"/>
      <c r="F34" s="56"/>
      <c r="G34" s="56"/>
      <c r="H34" s="56"/>
      <c r="I34" s="1149"/>
      <c r="J34" s="56"/>
    </row>
    <row r="35" spans="2:10" ht="15" customHeight="1">
      <c r="B35" s="56"/>
      <c r="C35" s="56"/>
      <c r="D35" s="56"/>
      <c r="E35" s="56"/>
      <c r="F35" s="56"/>
      <c r="G35" s="56"/>
      <c r="H35" s="56"/>
      <c r="I35" s="56"/>
      <c r="J35" s="56"/>
    </row>
    <row r="36" spans="2:10" ht="15" customHeight="1">
      <c r="B36" s="56"/>
      <c r="C36" s="56"/>
      <c r="D36" s="56"/>
      <c r="E36" s="56"/>
      <c r="F36" s="56"/>
      <c r="G36" s="56"/>
      <c r="H36" s="56"/>
      <c r="I36" s="56"/>
      <c r="J36" s="56"/>
    </row>
    <row r="37" spans="2:10" ht="15" customHeight="1">
      <c r="B37" s="56"/>
      <c r="C37" s="56"/>
      <c r="D37" s="56"/>
      <c r="E37" s="56"/>
      <c r="F37" s="56"/>
      <c r="G37" s="56"/>
      <c r="H37" s="56"/>
      <c r="I37" s="56"/>
      <c r="J37" s="56"/>
    </row>
    <row r="38" spans="2:10" ht="15" customHeight="1">
      <c r="B38" s="56"/>
      <c r="C38" s="56"/>
      <c r="D38" s="56"/>
      <c r="E38" s="56"/>
      <c r="F38" s="56"/>
      <c r="G38" s="56"/>
      <c r="H38" s="56"/>
      <c r="I38" s="56"/>
      <c r="J38" s="56"/>
    </row>
    <row r="39" spans="2:10" ht="15" customHeight="1">
      <c r="B39" s="56"/>
      <c r="C39" s="56"/>
      <c r="D39" s="56"/>
      <c r="E39" s="56"/>
      <c r="F39" s="56"/>
      <c r="G39" s="56"/>
      <c r="H39" s="56"/>
      <c r="I39" s="56"/>
      <c r="J39" s="56"/>
    </row>
    <row r="40" spans="2:10" ht="15" customHeight="1">
      <c r="B40" s="1150"/>
      <c r="C40" s="1150"/>
      <c r="D40" s="1150"/>
      <c r="E40" s="1150"/>
      <c r="F40" s="1150"/>
      <c r="G40" s="1150"/>
      <c r="H40" s="1150"/>
      <c r="I40" s="56"/>
      <c r="J40" s="56"/>
    </row>
    <row r="41" spans="2:10" ht="15" customHeight="1">
      <c r="B41" s="1150"/>
      <c r="C41" s="1150"/>
      <c r="D41" s="1150"/>
      <c r="E41" s="1150"/>
      <c r="F41" s="1150"/>
      <c r="G41" s="1150"/>
      <c r="H41" s="1150"/>
      <c r="I41" s="56"/>
      <c r="J41" s="56"/>
    </row>
    <row r="42" spans="2:10" ht="15" customHeight="1">
      <c r="B42" s="56"/>
      <c r="C42" s="56"/>
      <c r="D42" s="56"/>
      <c r="E42" s="56"/>
      <c r="F42" s="56"/>
      <c r="G42" s="56"/>
      <c r="H42" s="56"/>
      <c r="I42" s="56"/>
      <c r="J42" s="56"/>
    </row>
    <row r="43" spans="2:10" ht="15" customHeight="1">
      <c r="B43" s="56"/>
      <c r="C43" s="56"/>
      <c r="D43" s="56"/>
      <c r="E43" s="56"/>
      <c r="F43" s="56"/>
      <c r="G43" s="56"/>
      <c r="H43" s="56"/>
      <c r="I43" s="56"/>
      <c r="J43" s="56"/>
    </row>
    <row r="44" spans="2:10" ht="15" customHeight="1">
      <c r="B44" s="56"/>
      <c r="C44" s="56"/>
      <c r="D44" s="56"/>
      <c r="E44" s="56"/>
      <c r="F44" s="56"/>
      <c r="G44" s="56"/>
      <c r="H44" s="56"/>
      <c r="I44" s="56"/>
      <c r="J44" s="56"/>
    </row>
    <row r="45" spans="2:10" ht="15" customHeight="1">
      <c r="B45" s="56"/>
      <c r="C45" s="56"/>
      <c r="D45" s="56"/>
      <c r="E45" s="56"/>
      <c r="F45" s="56"/>
      <c r="G45" s="56"/>
      <c r="H45" s="56"/>
      <c r="I45" s="56"/>
      <c r="J45" s="56"/>
    </row>
    <row r="46" spans="2:10" ht="15" customHeight="1">
      <c r="B46" s="56"/>
      <c r="C46" s="56"/>
      <c r="D46" s="56"/>
      <c r="E46" s="56"/>
      <c r="F46" s="56"/>
      <c r="G46" s="56"/>
      <c r="H46" s="56"/>
      <c r="I46" s="56"/>
      <c r="J46" s="56"/>
    </row>
    <row r="47" spans="2:10" ht="15" customHeight="1">
      <c r="B47" s="56"/>
      <c r="C47" s="56"/>
      <c r="D47" s="56"/>
      <c r="E47" s="56"/>
      <c r="F47" s="56"/>
      <c r="G47" s="56"/>
      <c r="H47" s="56"/>
      <c r="I47" s="56"/>
      <c r="J47" s="56"/>
    </row>
    <row r="48" spans="2:10" ht="15" customHeight="1">
      <c r="B48" s="56"/>
      <c r="C48" s="56"/>
      <c r="D48" s="56"/>
      <c r="E48" s="56"/>
      <c r="F48" s="56"/>
      <c r="G48" s="56"/>
      <c r="H48" s="56"/>
      <c r="I48" s="56"/>
      <c r="J48" s="56"/>
    </row>
    <row r="49" spans="2:10" ht="15" customHeight="1">
      <c r="B49" s="56"/>
      <c r="C49" s="56"/>
      <c r="D49" s="56"/>
      <c r="E49" s="56"/>
      <c r="F49" s="56"/>
      <c r="G49" s="56"/>
      <c r="H49" s="56"/>
      <c r="I49" s="56"/>
      <c r="J49" s="56"/>
    </row>
    <row r="50" spans="2:10" ht="15" customHeight="1">
      <c r="B50" s="56"/>
      <c r="C50" s="56"/>
      <c r="D50" s="56"/>
      <c r="E50" s="56"/>
      <c r="F50" s="56"/>
      <c r="G50" s="56"/>
      <c r="H50" s="56"/>
      <c r="I50" s="56"/>
      <c r="J50" s="56"/>
    </row>
    <row r="51" spans="2:10" ht="15" customHeight="1">
      <c r="B51" s="56"/>
      <c r="C51" s="56"/>
      <c r="D51" s="56"/>
      <c r="E51" s="56"/>
      <c r="F51" s="56"/>
      <c r="G51" s="56"/>
      <c r="H51" s="56"/>
      <c r="I51" s="56"/>
      <c r="J51" s="56"/>
    </row>
    <row r="52" spans="2:10" ht="15" customHeight="1">
      <c r="B52" s="56"/>
      <c r="C52" s="56"/>
      <c r="D52" s="56"/>
      <c r="E52" s="56"/>
      <c r="F52" s="56"/>
      <c r="G52" s="56"/>
      <c r="H52" s="56"/>
      <c r="I52" s="56"/>
      <c r="J52" s="56"/>
    </row>
    <row r="53" spans="2:10" ht="15" customHeight="1">
      <c r="B53" s="56"/>
      <c r="C53" s="56"/>
      <c r="D53" s="56"/>
      <c r="E53" s="56"/>
      <c r="F53" s="56"/>
      <c r="G53" s="56"/>
      <c r="H53" s="56"/>
      <c r="I53" s="56"/>
      <c r="J53" s="56"/>
    </row>
    <row r="54" spans="2:10" ht="15" customHeight="1">
      <c r="B54" s="56"/>
      <c r="C54" s="56"/>
      <c r="D54" s="56"/>
      <c r="E54" s="56"/>
      <c r="F54" s="56"/>
      <c r="G54" s="56"/>
      <c r="H54" s="56"/>
      <c r="I54" s="56"/>
      <c r="J54" s="56"/>
    </row>
    <row r="55" spans="2:10" ht="15" customHeight="1">
      <c r="B55" s="56"/>
      <c r="C55" s="56"/>
      <c r="D55" s="56"/>
      <c r="E55" s="56"/>
      <c r="F55" s="56"/>
      <c r="G55" s="56"/>
      <c r="H55" s="56"/>
      <c r="I55" s="56"/>
      <c r="J55" s="56"/>
    </row>
  </sheetData>
  <mergeCells count="4">
    <mergeCell ref="B1:C1"/>
    <mergeCell ref="J4:J5"/>
    <mergeCell ref="I33:I34"/>
    <mergeCell ref="B40:H41"/>
  </mergeCells>
  <hyperlinks>
    <hyperlink ref="J2" location="Índice!A1" display="Voltar ao Índice" xr:uid="{7C4523CC-528A-4D93-89AC-6A7AAFE8B6F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AB9E-4680-4CC0-AD84-FC94C19D8F60}">
  <dimension ref="A1:R31"/>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4.5703125" style="5" customWidth="1"/>
    <col min="3" max="3" width="24" style="5" customWidth="1"/>
    <col min="4" max="5" width="15.7109375" style="5" customWidth="1"/>
    <col min="6" max="8" width="16.7109375" style="5" customWidth="1"/>
    <col min="9" max="11" width="15.7109375" style="5" customWidth="1"/>
    <col min="12" max="12" width="16.7109375" style="5" customWidth="1"/>
    <col min="13" max="16" width="15.7109375" style="5" customWidth="1"/>
    <col min="17" max="17" width="9.140625" style="5"/>
    <col min="18" max="18" width="13.140625" style="5" customWidth="1"/>
    <col min="19" max="16384" width="9.140625" style="5"/>
  </cols>
  <sheetData>
    <row r="1" spans="1:18" ht="18.75">
      <c r="C1" s="3" t="s">
        <v>226</v>
      </c>
      <c r="R1" s="72" t="s">
        <v>903</v>
      </c>
    </row>
    <row r="2" spans="1:18">
      <c r="C2" s="102" t="s">
        <v>1033</v>
      </c>
    </row>
    <row r="3" spans="1:18" ht="20.100000000000001" customHeight="1"/>
    <row r="4" spans="1:18" s="104" customFormat="1" ht="20.100000000000001" customHeight="1">
      <c r="D4" s="217" t="s">
        <v>4</v>
      </c>
      <c r="E4" s="217" t="s">
        <v>5</v>
      </c>
      <c r="F4" s="217" t="s">
        <v>6</v>
      </c>
      <c r="G4" s="217" t="s">
        <v>41</v>
      </c>
      <c r="H4" s="217" t="s">
        <v>42</v>
      </c>
      <c r="I4" s="217" t="s">
        <v>97</v>
      </c>
      <c r="J4" s="217" t="s">
        <v>98</v>
      </c>
      <c r="K4" s="217" t="s">
        <v>99</v>
      </c>
      <c r="L4" s="217" t="s">
        <v>227</v>
      </c>
      <c r="M4" s="217" t="s">
        <v>228</v>
      </c>
      <c r="N4" s="217" t="s">
        <v>229</v>
      </c>
      <c r="O4" s="217" t="s">
        <v>230</v>
      </c>
      <c r="P4" s="217" t="s">
        <v>231</v>
      </c>
    </row>
    <row r="5" spans="1:18" s="103" customFormat="1" ht="20.100000000000001" customHeight="1">
      <c r="D5" s="1032" t="s">
        <v>232</v>
      </c>
      <c r="E5" s="1032"/>
      <c r="F5" s="1032" t="s">
        <v>233</v>
      </c>
      <c r="G5" s="1032"/>
      <c r="H5" s="1032" t="s">
        <v>234</v>
      </c>
      <c r="I5" s="1032" t="s">
        <v>235</v>
      </c>
      <c r="J5" s="1032" t="s">
        <v>236</v>
      </c>
      <c r="K5" s="1032"/>
      <c r="L5" s="1032"/>
      <c r="M5" s="1032"/>
      <c r="N5" s="1032" t="s">
        <v>237</v>
      </c>
      <c r="O5" s="1032" t="s">
        <v>238</v>
      </c>
      <c r="P5" s="1032" t="s">
        <v>239</v>
      </c>
    </row>
    <row r="6" spans="1:18" s="103" customFormat="1" ht="20.100000000000001" customHeight="1">
      <c r="D6" s="1032"/>
      <c r="E6" s="1032"/>
      <c r="F6" s="1032"/>
      <c r="G6" s="1032"/>
      <c r="H6" s="1032"/>
      <c r="I6" s="1032"/>
      <c r="J6" s="1032"/>
      <c r="K6" s="1032"/>
      <c r="L6" s="1032"/>
      <c r="M6" s="1033"/>
      <c r="N6" s="1032"/>
      <c r="O6" s="1032"/>
      <c r="P6" s="1032"/>
    </row>
    <row r="7" spans="1:18" s="103" customFormat="1" ht="87.75" customHeight="1" thickBot="1">
      <c r="D7" s="218" t="s">
        <v>240</v>
      </c>
      <c r="E7" s="218" t="s">
        <v>241</v>
      </c>
      <c r="F7" s="218" t="s">
        <v>242</v>
      </c>
      <c r="G7" s="218" t="s">
        <v>243</v>
      </c>
      <c r="H7" s="1033"/>
      <c r="I7" s="1033"/>
      <c r="J7" s="218" t="s">
        <v>244</v>
      </c>
      <c r="K7" s="218" t="s">
        <v>233</v>
      </c>
      <c r="L7" s="218" t="s">
        <v>245</v>
      </c>
      <c r="M7" s="219" t="s">
        <v>246</v>
      </c>
      <c r="N7" s="1033"/>
      <c r="O7" s="1033"/>
      <c r="P7" s="1033"/>
    </row>
    <row r="8" spans="1:18" s="177" customFormat="1" ht="20.100000000000001" customHeight="1">
      <c r="A8" s="240"/>
      <c r="B8" s="241" t="s">
        <v>247</v>
      </c>
      <c r="C8" s="242" t="s">
        <v>248</v>
      </c>
      <c r="D8" s="243"/>
      <c r="E8" s="243"/>
      <c r="F8" s="243"/>
      <c r="G8" s="243"/>
      <c r="H8" s="243"/>
      <c r="I8" s="243"/>
      <c r="J8" s="243"/>
      <c r="K8" s="243"/>
      <c r="L8" s="243"/>
      <c r="M8" s="243"/>
      <c r="N8" s="243"/>
      <c r="O8" s="244"/>
      <c r="P8" s="244"/>
    </row>
    <row r="9" spans="1:18" s="177" customFormat="1" ht="20.100000000000001" customHeight="1">
      <c r="B9" s="226"/>
      <c r="C9" s="227" t="s">
        <v>1084</v>
      </c>
      <c r="D9" s="228"/>
      <c r="E9" s="228"/>
      <c r="F9" s="228"/>
      <c r="G9" s="228"/>
      <c r="H9" s="228"/>
      <c r="I9" s="229"/>
      <c r="J9" s="228"/>
      <c r="K9" s="228"/>
      <c r="L9" s="228"/>
      <c r="M9" s="228"/>
      <c r="N9" s="229"/>
      <c r="O9" s="230"/>
      <c r="P9" s="230"/>
    </row>
    <row r="10" spans="1:18" s="177" customFormat="1" ht="20.100000000000001" customHeight="1">
      <c r="B10" s="231"/>
      <c r="C10" s="232" t="s">
        <v>1085</v>
      </c>
      <c r="D10" s="233"/>
      <c r="E10" s="233"/>
      <c r="F10" s="233"/>
      <c r="G10" s="233"/>
      <c r="H10" s="233"/>
      <c r="I10" s="234"/>
      <c r="J10" s="233"/>
      <c r="K10" s="233"/>
      <c r="L10" s="233"/>
      <c r="M10" s="233"/>
      <c r="N10" s="234"/>
      <c r="O10" s="235"/>
      <c r="P10" s="235"/>
    </row>
    <row r="11" spans="1:18" s="177" customFormat="1" ht="20.100000000000001" customHeight="1">
      <c r="B11" s="231"/>
      <c r="C11" s="232" t="s">
        <v>1086</v>
      </c>
      <c r="D11" s="233"/>
      <c r="E11" s="233"/>
      <c r="F11" s="233"/>
      <c r="G11" s="233"/>
      <c r="H11" s="233"/>
      <c r="I11" s="234"/>
      <c r="J11" s="233"/>
      <c r="K11" s="233"/>
      <c r="L11" s="233"/>
      <c r="M11" s="233"/>
      <c r="N11" s="234"/>
      <c r="O11" s="235"/>
      <c r="P11" s="235"/>
    </row>
    <row r="12" spans="1:18" s="177" customFormat="1" ht="20.100000000000001" customHeight="1">
      <c r="B12" s="231"/>
      <c r="C12" s="232" t="s">
        <v>1087</v>
      </c>
      <c r="D12" s="233"/>
      <c r="E12" s="233"/>
      <c r="F12" s="233"/>
      <c r="G12" s="233"/>
      <c r="H12" s="233"/>
      <c r="I12" s="234"/>
      <c r="J12" s="233"/>
      <c r="K12" s="233"/>
      <c r="L12" s="233"/>
      <c r="M12" s="233"/>
      <c r="N12" s="234"/>
      <c r="O12" s="235"/>
      <c r="P12" s="235"/>
    </row>
    <row r="13" spans="1:18" s="177" customFormat="1" ht="20.100000000000001" customHeight="1">
      <c r="B13" s="231"/>
      <c r="C13" s="232" t="s">
        <v>1088</v>
      </c>
      <c r="D13" s="233"/>
      <c r="E13" s="233"/>
      <c r="F13" s="233"/>
      <c r="G13" s="233"/>
      <c r="H13" s="233"/>
      <c r="I13" s="234"/>
      <c r="J13" s="233"/>
      <c r="K13" s="233"/>
      <c r="L13" s="233"/>
      <c r="M13" s="233"/>
      <c r="N13" s="234"/>
      <c r="O13" s="235"/>
      <c r="P13" s="235"/>
    </row>
    <row r="14" spans="1:18" s="177" customFormat="1" ht="20.100000000000001" customHeight="1">
      <c r="B14" s="231"/>
      <c r="C14" s="232" t="s">
        <v>1089</v>
      </c>
      <c r="D14" s="233"/>
      <c r="E14" s="233"/>
      <c r="F14" s="233"/>
      <c r="G14" s="233"/>
      <c r="H14" s="233"/>
      <c r="I14" s="234"/>
      <c r="J14" s="233"/>
      <c r="K14" s="233"/>
      <c r="L14" s="233"/>
      <c r="M14" s="233"/>
      <c r="N14" s="234"/>
      <c r="O14" s="235"/>
      <c r="P14" s="235"/>
    </row>
    <row r="15" spans="1:18" s="177" customFormat="1" ht="20.100000000000001" customHeight="1">
      <c r="B15" s="231"/>
      <c r="C15" s="232" t="s">
        <v>1090</v>
      </c>
      <c r="D15" s="233"/>
      <c r="E15" s="233"/>
      <c r="F15" s="233"/>
      <c r="G15" s="233"/>
      <c r="H15" s="233"/>
      <c r="I15" s="234"/>
      <c r="J15" s="233"/>
      <c r="K15" s="233"/>
      <c r="L15" s="233"/>
      <c r="M15" s="233"/>
      <c r="N15" s="234"/>
      <c r="O15" s="235"/>
      <c r="P15" s="235"/>
    </row>
    <row r="16" spans="1:18" s="177" customFormat="1" ht="20.100000000000001" customHeight="1">
      <c r="B16" s="231"/>
      <c r="C16" s="232" t="s">
        <v>1091</v>
      </c>
      <c r="D16" s="233"/>
      <c r="E16" s="233"/>
      <c r="F16" s="233"/>
      <c r="G16" s="233"/>
      <c r="H16" s="233"/>
      <c r="I16" s="234"/>
      <c r="J16" s="233"/>
      <c r="K16" s="233"/>
      <c r="L16" s="233"/>
      <c r="M16" s="233"/>
      <c r="N16" s="234"/>
      <c r="O16" s="235"/>
      <c r="P16" s="235"/>
    </row>
    <row r="17" spans="2:16" s="177" customFormat="1" ht="20.100000000000001" customHeight="1">
      <c r="B17" s="231"/>
      <c r="C17" s="232" t="s">
        <v>1092</v>
      </c>
      <c r="D17" s="233"/>
      <c r="E17" s="233"/>
      <c r="F17" s="233"/>
      <c r="G17" s="233"/>
      <c r="H17" s="233"/>
      <c r="I17" s="234"/>
      <c r="J17" s="233"/>
      <c r="K17" s="233"/>
      <c r="L17" s="233"/>
      <c r="M17" s="233"/>
      <c r="N17" s="234"/>
      <c r="O17" s="235"/>
      <c r="P17" s="235"/>
    </row>
    <row r="18" spans="2:16" s="177" customFormat="1" ht="20.100000000000001" customHeight="1">
      <c r="B18" s="231"/>
      <c r="C18" s="232" t="s">
        <v>1093</v>
      </c>
      <c r="D18" s="841"/>
      <c r="E18" s="841"/>
      <c r="F18" s="233"/>
      <c r="G18" s="233"/>
      <c r="H18" s="233"/>
      <c r="I18" s="234"/>
      <c r="J18" s="841"/>
      <c r="K18" s="233"/>
      <c r="L18" s="233"/>
      <c r="M18" s="841"/>
      <c r="N18" s="233"/>
      <c r="O18" s="842"/>
      <c r="P18" s="842"/>
    </row>
    <row r="19" spans="2:16" s="177" customFormat="1" ht="20.100000000000001" customHeight="1">
      <c r="B19" s="231"/>
      <c r="C19" s="232" t="s">
        <v>1094</v>
      </c>
      <c r="D19" s="841"/>
      <c r="E19" s="841"/>
      <c r="F19" s="233"/>
      <c r="G19" s="233"/>
      <c r="H19" s="233"/>
      <c r="I19" s="234"/>
      <c r="J19" s="841"/>
      <c r="K19" s="233"/>
      <c r="L19" s="233"/>
      <c r="M19" s="841"/>
      <c r="N19" s="233"/>
      <c r="O19" s="842"/>
      <c r="P19" s="842"/>
    </row>
    <row r="20" spans="2:16" s="177" customFormat="1" ht="20.100000000000001" customHeight="1">
      <c r="B20" s="231"/>
      <c r="C20" s="232" t="s">
        <v>1095</v>
      </c>
      <c r="D20" s="841"/>
      <c r="E20" s="841"/>
      <c r="F20" s="233"/>
      <c r="G20" s="233"/>
      <c r="H20" s="233"/>
      <c r="I20" s="234"/>
      <c r="J20" s="841"/>
      <c r="K20" s="233"/>
      <c r="L20" s="233"/>
      <c r="M20" s="841"/>
      <c r="N20" s="233"/>
      <c r="O20" s="842"/>
      <c r="P20" s="842"/>
    </row>
    <row r="21" spans="2:16" s="177" customFormat="1" ht="20.100000000000001" customHeight="1">
      <c r="B21" s="231"/>
      <c r="C21" s="232" t="s">
        <v>1096</v>
      </c>
      <c r="D21" s="841">
        <v>8621321.7455499992</v>
      </c>
      <c r="E21" s="841">
        <v>7818182.5893100007</v>
      </c>
      <c r="F21" s="233">
        <v>0</v>
      </c>
      <c r="G21" s="233"/>
      <c r="H21" s="233">
        <v>446654.19154999999</v>
      </c>
      <c r="I21" s="234">
        <f>SUM(D21:H21)</f>
        <v>16886158.526410002</v>
      </c>
      <c r="J21" s="841">
        <v>610700.82866</v>
      </c>
      <c r="K21" s="233">
        <v>0</v>
      </c>
      <c r="L21" s="233">
        <v>3173.1085200000002</v>
      </c>
      <c r="M21" s="841">
        <v>613873.93717999989</v>
      </c>
      <c r="N21" s="233">
        <f>M21*12.5</f>
        <v>7673424.2147499984</v>
      </c>
      <c r="O21" s="842">
        <v>0.28880200779572002</v>
      </c>
      <c r="P21" s="842">
        <v>0</v>
      </c>
    </row>
    <row r="22" spans="2:16" s="177" customFormat="1" ht="20.100000000000001" customHeight="1">
      <c r="B22" s="231"/>
      <c r="C22" s="232" t="s">
        <v>1097</v>
      </c>
      <c r="D22" s="841">
        <v>5452475.0094399992</v>
      </c>
      <c r="E22" s="841">
        <v>45305676.448300004</v>
      </c>
      <c r="F22" s="233">
        <v>1064454.6302199999</v>
      </c>
      <c r="G22" s="233"/>
      <c r="H22" s="233">
        <v>2582737.6883999999</v>
      </c>
      <c r="I22" s="234">
        <f>SUM(D22:H22)</f>
        <v>54405343.776360005</v>
      </c>
      <c r="J22" s="841">
        <v>1483948.3209300002</v>
      </c>
      <c r="K22" s="233">
        <v>2171.2842999999998</v>
      </c>
      <c r="L22" s="233">
        <v>25593.95564</v>
      </c>
      <c r="M22" s="841">
        <v>1511713.5608699999</v>
      </c>
      <c r="N22" s="233">
        <f>M22*12.5</f>
        <v>18896419.510874998</v>
      </c>
      <c r="O22" s="842">
        <v>0.71119799220427005</v>
      </c>
      <c r="P22" s="842">
        <v>0</v>
      </c>
    </row>
    <row r="23" spans="2:16" s="177" customFormat="1" ht="20.100000000000001" customHeight="1">
      <c r="B23" s="231"/>
      <c r="C23" s="232" t="s">
        <v>1098</v>
      </c>
      <c r="D23" s="841"/>
      <c r="E23" s="841"/>
      <c r="F23" s="233"/>
      <c r="G23" s="233"/>
      <c r="H23" s="233"/>
      <c r="I23" s="234"/>
      <c r="J23" s="841"/>
      <c r="K23" s="233"/>
      <c r="L23" s="233"/>
      <c r="M23" s="841"/>
      <c r="N23" s="233"/>
      <c r="O23" s="842"/>
      <c r="P23" s="842"/>
    </row>
    <row r="24" spans="2:16" s="177" customFormat="1" ht="20.100000000000001" customHeight="1" thickBot="1">
      <c r="B24" s="236"/>
      <c r="C24" s="237" t="s">
        <v>1099</v>
      </c>
      <c r="D24" s="843"/>
      <c r="E24" s="843"/>
      <c r="F24" s="238"/>
      <c r="G24" s="238"/>
      <c r="H24" s="238"/>
      <c r="I24" s="239"/>
      <c r="J24" s="843"/>
      <c r="K24" s="238"/>
      <c r="L24" s="238"/>
      <c r="M24" s="843"/>
      <c r="N24" s="238"/>
      <c r="O24" s="844"/>
      <c r="P24" s="844"/>
    </row>
    <row r="25" spans="2:16" s="104" customFormat="1" ht="20.100000000000001" customHeight="1">
      <c r="B25" s="222" t="s">
        <v>249</v>
      </c>
      <c r="C25" s="223" t="s">
        <v>40</v>
      </c>
      <c r="D25" s="224">
        <f>SUM(D21:D24)</f>
        <v>14073796.754989998</v>
      </c>
      <c r="E25" s="224">
        <f t="shared" ref="E25:M25" si="0">SUM(E21:E24)</f>
        <v>53123859.037610002</v>
      </c>
      <c r="F25" s="224">
        <f t="shared" si="0"/>
        <v>1064454.6302199999</v>
      </c>
      <c r="G25" s="224">
        <f t="shared" si="0"/>
        <v>0</v>
      </c>
      <c r="H25" s="224">
        <f t="shared" si="0"/>
        <v>3029391.87995</v>
      </c>
      <c r="I25" s="224">
        <f t="shared" si="0"/>
        <v>71291502.302770004</v>
      </c>
      <c r="J25" s="224">
        <f t="shared" si="0"/>
        <v>2094649.14959</v>
      </c>
      <c r="K25" s="224">
        <f>SUM(K21:K24)</f>
        <v>2171.2842999999998</v>
      </c>
      <c r="L25" s="224">
        <f t="shared" si="0"/>
        <v>28767.064160000002</v>
      </c>
      <c r="M25" s="224">
        <f t="shared" si="0"/>
        <v>2125587.4980499996</v>
      </c>
      <c r="N25" s="224">
        <f>M25*12.5</f>
        <v>26569843.725624993</v>
      </c>
      <c r="O25" s="224"/>
      <c r="P25" s="845"/>
    </row>
    <row r="26" spans="2:16" s="104" customFormat="1" ht="20.100000000000001" customHeight="1"/>
    <row r="27" spans="2:16" s="104" customFormat="1" ht="20.100000000000001" customHeight="1">
      <c r="D27" s="220"/>
      <c r="E27" s="220"/>
      <c r="F27" s="220"/>
      <c r="G27" s="220"/>
      <c r="H27" s="220"/>
      <c r="I27" s="220"/>
      <c r="J27" s="220"/>
      <c r="K27" s="220"/>
      <c r="L27" s="220"/>
      <c r="M27" s="220"/>
      <c r="N27" s="220"/>
      <c r="O27" s="220"/>
      <c r="P27" s="220"/>
    </row>
    <row r="28" spans="2:16" ht="20.100000000000001" customHeight="1">
      <c r="D28" s="221"/>
      <c r="E28" s="221"/>
      <c r="F28" s="221"/>
      <c r="G28" s="221"/>
      <c r="H28" s="221"/>
      <c r="I28" s="221"/>
      <c r="J28" s="221"/>
      <c r="K28" s="221"/>
      <c r="L28" s="221"/>
      <c r="M28" s="221"/>
      <c r="N28" s="221"/>
      <c r="O28" s="221"/>
      <c r="P28" s="221"/>
    </row>
    <row r="29" spans="2:16" ht="20.100000000000001" customHeight="1"/>
    <row r="30" spans="2:16" ht="20.100000000000001" customHeight="1"/>
    <row r="31" spans="2:16" ht="20.100000000000001" customHeight="1"/>
  </sheetData>
  <mergeCells count="8">
    <mergeCell ref="O5:O7"/>
    <mergeCell ref="P5:P7"/>
    <mergeCell ref="D5:E6"/>
    <mergeCell ref="F5:G6"/>
    <mergeCell ref="H5:H7"/>
    <mergeCell ref="I5:I7"/>
    <mergeCell ref="J5:M6"/>
    <mergeCell ref="N5:N7"/>
  </mergeCells>
  <conditionalFormatting sqref="D8:H8 J8:N8">
    <cfRule type="cellIs" dxfId="5" priority="14" stopIfTrue="1" operator="lessThan">
      <formula>0</formula>
    </cfRule>
  </conditionalFormatting>
  <conditionalFormatting sqref="I8">
    <cfRule type="cellIs" dxfId="4" priority="10" stopIfTrue="1" operator="lessThan">
      <formula>0</formula>
    </cfRule>
  </conditionalFormatting>
  <conditionalFormatting sqref="P25">
    <cfRule type="cellIs" dxfId="3" priority="1" stopIfTrue="1" operator="lessThan">
      <formula>0</formula>
    </cfRule>
  </conditionalFormatting>
  <conditionalFormatting sqref="D25:O25">
    <cfRule type="cellIs" dxfId="2" priority="2" stopIfTrue="1" operator="lessThan">
      <formula>0</formula>
    </cfRule>
  </conditionalFormatting>
  <conditionalFormatting sqref="D9:P24">
    <cfRule type="cellIs" dxfId="1" priority="3" stopIfTrue="1" operator="lessThan">
      <formula>0</formula>
    </cfRule>
  </conditionalFormatting>
  <hyperlinks>
    <hyperlink ref="R1" location="Índice!A1" display="Voltar ao Índice" xr:uid="{E80C2FB5-62AC-48EC-83A3-0CE2E627C68D}"/>
  </hyperlinks>
  <pageMargins left="0.70866141732283472" right="0.70866141732283472" top="0.74803149606299213" bottom="0.74803149606299213" header="0.31496062992125984" footer="0.31496062992125984"/>
  <pageSetup paperSize="9" scale="50" orientation="landscape" r:id="rId1"/>
  <headerFooter>
    <oddHeader>&amp;CPT
Anexo IX</oddHeader>
    <oddFooter>&amp;C&amp;P</oddFooter>
  </headerFooter>
  <ignoredErrors>
    <ignoredError sqref="B26:C26 B8:C8 B9 B25" numberStoredAsText="1"/>
    <ignoredError sqref="D29:R30 D27:H27 Q25:R27 D28:H28 Q28:R28 I26:P27 I28:P28 I21:P25 D26:H26 D25:H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55304-0BDE-47DA-8F91-C648DC133DF3}">
  <dimension ref="B1:F8"/>
  <sheetViews>
    <sheetView showGridLines="0" zoomScale="90" zoomScaleNormal="90" zoomScalePageLayoutView="85" workbookViewId="0">
      <selection activeCell="F1" sqref="F1"/>
    </sheetView>
  </sheetViews>
  <sheetFormatPr defaultColWidth="9.140625" defaultRowHeight="14.25"/>
  <cols>
    <col min="1" max="1" width="4.7109375" style="5" customWidth="1"/>
    <col min="2" max="2" width="10.42578125" style="5" customWidth="1"/>
    <col min="3" max="3" width="76.7109375" style="5" customWidth="1"/>
    <col min="4" max="4" width="32.5703125" style="5" customWidth="1"/>
    <col min="5" max="5" width="12" style="5" customWidth="1"/>
    <col min="6" max="6" width="11.5703125" style="5" bestFit="1" customWidth="1"/>
    <col min="7" max="7" width="26.5703125" style="5" customWidth="1"/>
    <col min="8" max="8" width="44" style="5" bestFit="1" customWidth="1"/>
    <col min="9" max="9" width="16.5703125" style="5" customWidth="1"/>
    <col min="10" max="10" width="25.85546875" style="5" bestFit="1" customWidth="1"/>
    <col min="11" max="11" width="14" style="5" customWidth="1"/>
    <col min="12" max="12" width="25.85546875" style="5" bestFit="1" customWidth="1"/>
    <col min="13" max="16384" width="9.140625" style="5"/>
  </cols>
  <sheetData>
    <row r="1" spans="2:6" ht="24">
      <c r="B1" s="3" t="s">
        <v>225</v>
      </c>
      <c r="F1" s="72" t="s">
        <v>903</v>
      </c>
    </row>
    <row r="2" spans="2:6">
      <c r="B2" s="102" t="s">
        <v>1033</v>
      </c>
      <c r="C2" s="102"/>
      <c r="D2" s="102"/>
    </row>
    <row r="3" spans="2:6" s="6" customFormat="1" ht="12.75">
      <c r="B3" s="104"/>
      <c r="C3" s="104"/>
      <c r="D3" s="104"/>
    </row>
    <row r="4" spans="2:6" s="6" customFormat="1" ht="13.5" thickBot="1">
      <c r="B4" s="93"/>
      <c r="C4" s="93"/>
      <c r="D4" s="245" t="s">
        <v>4</v>
      </c>
    </row>
    <row r="5" spans="2:6" s="6" customFormat="1" ht="20.100000000000001" customHeight="1">
      <c r="B5" s="246">
        <v>1</v>
      </c>
      <c r="C5" s="247" t="s">
        <v>193</v>
      </c>
      <c r="D5" s="248">
        <v>41849873.152800001</v>
      </c>
    </row>
    <row r="6" spans="2:6" s="6" customFormat="1" ht="20.100000000000001" customHeight="1">
      <c r="B6" s="249">
        <v>2</v>
      </c>
      <c r="C6" s="250" t="s">
        <v>250</v>
      </c>
      <c r="D6" s="251">
        <v>0</v>
      </c>
    </row>
    <row r="7" spans="2:6" s="6" customFormat="1" ht="20.100000000000001" customHeight="1">
      <c r="B7" s="252">
        <v>3</v>
      </c>
      <c r="C7" s="253" t="s">
        <v>251</v>
      </c>
      <c r="D7" s="254">
        <v>0</v>
      </c>
    </row>
    <row r="8" spans="2:6" s="6" customFormat="1" ht="12.75">
      <c r="B8" s="93"/>
      <c r="C8" s="93"/>
      <c r="D8" s="93"/>
    </row>
  </sheetData>
  <conditionalFormatting sqref="D5:D7">
    <cfRule type="cellIs" dxfId="0" priority="1" stopIfTrue="1" operator="lessThan">
      <formula>0</formula>
    </cfRule>
  </conditionalFormatting>
  <hyperlinks>
    <hyperlink ref="F1" location="Índice!A1" display="Voltar ao Índice" xr:uid="{370F4C3C-FD3B-4E7C-9985-858BFBC52CB0}"/>
  </hyperlinks>
  <pageMargins left="0.70866141732283472" right="0.70866141732283472" top="0.74803149606299213" bottom="0.74803149606299213" header="0.31496062992125984" footer="0.31496062992125984"/>
  <pageSetup paperSize="9" orientation="landscape" verticalDpi="1200" r:id="rId1"/>
  <headerFooter>
    <oddHeader>&amp;CPT
Anexo IX</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C016-4A6B-46E8-B16F-99B0650C8ADF}">
  <sheetPr>
    <pageSetUpPr fitToPage="1"/>
  </sheetPr>
  <dimension ref="B1:L38"/>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9.140625" style="9" customWidth="1"/>
    <col min="3" max="3" width="71.5703125" style="5" customWidth="1"/>
    <col min="4" max="11" width="12.5703125" style="5" customWidth="1"/>
    <col min="12" max="12" width="13.42578125" style="5" customWidth="1"/>
    <col min="13" max="16384" width="9.140625" style="5"/>
  </cols>
  <sheetData>
    <row r="1" spans="2:12" ht="18.75">
      <c r="B1" s="3" t="s">
        <v>703</v>
      </c>
      <c r="C1" s="9"/>
      <c r="L1" s="58"/>
    </row>
    <row r="2" spans="2:12">
      <c r="B2" s="102" t="s">
        <v>1033</v>
      </c>
      <c r="L2" s="72" t="s">
        <v>903</v>
      </c>
    </row>
    <row r="3" spans="2:12" s="4" customFormat="1" ht="12">
      <c r="B3" s="78"/>
      <c r="C3" s="255"/>
      <c r="D3" s="78"/>
      <c r="E3" s="78"/>
      <c r="F3" s="78"/>
      <c r="G3" s="78"/>
      <c r="H3" s="78"/>
      <c r="I3" s="78"/>
      <c r="J3" s="78"/>
      <c r="K3" s="78"/>
      <c r="L3" s="255"/>
    </row>
    <row r="4" spans="2:12" s="225" customFormat="1" ht="20.100000000000001" customHeight="1">
      <c r="B4" s="209"/>
      <c r="C4" s="184"/>
      <c r="D4" s="280" t="s">
        <v>4</v>
      </c>
      <c r="E4" s="280" t="s">
        <v>5</v>
      </c>
      <c r="F4" s="280" t="s">
        <v>6</v>
      </c>
      <c r="G4" s="280" t="s">
        <v>41</v>
      </c>
      <c r="H4" s="280" t="s">
        <v>42</v>
      </c>
      <c r="I4" s="280" t="s">
        <v>97</v>
      </c>
      <c r="J4" s="280" t="s">
        <v>98</v>
      </c>
      <c r="K4" s="280" t="s">
        <v>99</v>
      </c>
      <c r="L4" s="256"/>
    </row>
    <row r="5" spans="2:12" s="225" customFormat="1" ht="73.5" customHeight="1" thickBot="1">
      <c r="B5" s="260"/>
      <c r="C5" s="258"/>
      <c r="D5" s="278" t="s">
        <v>709</v>
      </c>
      <c r="E5" s="278" t="s">
        <v>710</v>
      </c>
      <c r="F5" s="278" t="s">
        <v>711</v>
      </c>
      <c r="G5" s="278" t="s">
        <v>1236</v>
      </c>
      <c r="H5" s="278" t="s">
        <v>712</v>
      </c>
      <c r="I5" s="278" t="s">
        <v>713</v>
      </c>
      <c r="J5" s="278" t="s">
        <v>93</v>
      </c>
      <c r="K5" s="278" t="s">
        <v>714</v>
      </c>
      <c r="L5" s="256"/>
    </row>
    <row r="6" spans="2:12" s="177" customFormat="1" ht="20.100000000000001" customHeight="1">
      <c r="B6" s="261" t="s">
        <v>345</v>
      </c>
      <c r="C6" s="262" t="s">
        <v>715</v>
      </c>
      <c r="D6" s="263"/>
      <c r="E6" s="264"/>
      <c r="F6" s="265"/>
      <c r="G6" s="266"/>
      <c r="H6" s="267"/>
      <c r="I6" s="267"/>
      <c r="J6" s="267"/>
      <c r="K6" s="267"/>
      <c r="L6" s="268"/>
    </row>
    <row r="7" spans="2:12" s="177" customFormat="1" ht="20.100000000000001" customHeight="1">
      <c r="B7" s="192" t="s">
        <v>347</v>
      </c>
      <c r="C7" s="123" t="s">
        <v>716</v>
      </c>
      <c r="D7" s="883"/>
      <c r="E7" s="883"/>
      <c r="F7" s="269"/>
      <c r="G7" s="270"/>
      <c r="H7" s="881"/>
      <c r="I7" s="881"/>
      <c r="J7" s="881"/>
      <c r="K7" s="881"/>
      <c r="L7" s="268"/>
    </row>
    <row r="8" spans="2:12" s="177" customFormat="1" ht="20.100000000000001" customHeight="1">
      <c r="B8" s="192">
        <v>1</v>
      </c>
      <c r="C8" s="123" t="s">
        <v>717</v>
      </c>
      <c r="D8" s="883">
        <v>92781.785099999994</v>
      </c>
      <c r="E8" s="883">
        <v>73090.92270000001</v>
      </c>
      <c r="F8" s="272"/>
      <c r="G8" s="270" t="s">
        <v>1325</v>
      </c>
      <c r="H8" s="883">
        <v>232221.79089999999</v>
      </c>
      <c r="I8" s="883">
        <v>232221.79089999999</v>
      </c>
      <c r="J8" s="883">
        <v>232221.79089999999</v>
      </c>
      <c r="K8" s="883">
        <v>130037.31540000001</v>
      </c>
      <c r="L8" s="268"/>
    </row>
    <row r="9" spans="2:12" s="177" customFormat="1" ht="20.100000000000001" customHeight="1">
      <c r="B9" s="192">
        <v>2</v>
      </c>
      <c r="C9" s="123" t="s">
        <v>718</v>
      </c>
      <c r="D9" s="272"/>
      <c r="E9" s="272"/>
      <c r="F9" s="881"/>
      <c r="G9" s="881"/>
      <c r="H9" s="881"/>
      <c r="I9" s="881"/>
      <c r="J9" s="881"/>
      <c r="K9" s="881"/>
      <c r="L9" s="268"/>
    </row>
    <row r="10" spans="2:12" s="177" customFormat="1" ht="20.100000000000001" customHeight="1">
      <c r="B10" s="192" t="s">
        <v>222</v>
      </c>
      <c r="C10" s="123" t="s">
        <v>719</v>
      </c>
      <c r="D10" s="272"/>
      <c r="E10" s="272"/>
      <c r="F10" s="881"/>
      <c r="G10" s="272"/>
      <c r="H10" s="881"/>
      <c r="I10" s="881"/>
      <c r="J10" s="881"/>
      <c r="K10" s="881"/>
      <c r="L10" s="268"/>
    </row>
    <row r="11" spans="2:12" s="177" customFormat="1" ht="20.100000000000001" customHeight="1">
      <c r="B11" s="192" t="s">
        <v>720</v>
      </c>
      <c r="C11" s="123" t="s">
        <v>721</v>
      </c>
      <c r="D11" s="272"/>
      <c r="E11" s="272"/>
      <c r="F11" s="881"/>
      <c r="G11" s="272"/>
      <c r="H11" s="881"/>
      <c r="I11" s="881"/>
      <c r="J11" s="881"/>
      <c r="K11" s="881"/>
      <c r="L11" s="268"/>
    </row>
    <row r="12" spans="2:12" s="177" customFormat="1" ht="20.100000000000001" customHeight="1">
      <c r="B12" s="192" t="s">
        <v>722</v>
      </c>
      <c r="C12" s="123" t="s">
        <v>723</v>
      </c>
      <c r="D12" s="272"/>
      <c r="E12" s="272"/>
      <c r="F12" s="881"/>
      <c r="G12" s="272"/>
      <c r="H12" s="881"/>
      <c r="I12" s="881"/>
      <c r="J12" s="881"/>
      <c r="K12" s="881"/>
      <c r="L12" s="268"/>
    </row>
    <row r="13" spans="2:12" s="177" customFormat="1" ht="20.100000000000001" customHeight="1">
      <c r="B13" s="192">
        <v>3</v>
      </c>
      <c r="C13" s="123" t="s">
        <v>724</v>
      </c>
      <c r="D13" s="272"/>
      <c r="E13" s="272"/>
      <c r="F13" s="272"/>
      <c r="G13" s="272"/>
      <c r="H13" s="883"/>
      <c r="I13" s="883"/>
      <c r="J13" s="883"/>
      <c r="K13" s="883"/>
      <c r="L13" s="268"/>
    </row>
    <row r="14" spans="2:12" s="177" customFormat="1" ht="20.100000000000001" customHeight="1">
      <c r="B14" s="192">
        <v>4</v>
      </c>
      <c r="C14" s="123" t="s">
        <v>725</v>
      </c>
      <c r="D14" s="272"/>
      <c r="E14" s="272"/>
      <c r="F14" s="272"/>
      <c r="G14" s="272"/>
      <c r="H14" s="883">
        <v>10757.3987</v>
      </c>
      <c r="I14" s="883">
        <v>789.23990000000003</v>
      </c>
      <c r="J14" s="883">
        <v>789.23990000000003</v>
      </c>
      <c r="K14" s="883">
        <v>754.24739999999997</v>
      </c>
      <c r="L14" s="268"/>
    </row>
    <row r="15" spans="2:12" s="177" customFormat="1" ht="20.100000000000001" customHeight="1">
      <c r="B15" s="273">
        <v>5</v>
      </c>
      <c r="C15" s="274" t="s">
        <v>726</v>
      </c>
      <c r="D15" s="275"/>
      <c r="E15" s="275"/>
      <c r="F15" s="275"/>
      <c r="G15" s="275"/>
      <c r="H15" s="276"/>
      <c r="I15" s="276"/>
      <c r="J15" s="276"/>
      <c r="K15" s="276"/>
      <c r="L15" s="268"/>
    </row>
    <row r="16" spans="2:12" s="177" customFormat="1" ht="20.100000000000001" customHeight="1" thickBot="1">
      <c r="B16" s="308">
        <v>6</v>
      </c>
      <c r="C16" s="309" t="s">
        <v>40</v>
      </c>
      <c r="D16" s="310"/>
      <c r="E16" s="310"/>
      <c r="F16" s="310"/>
      <c r="G16" s="310"/>
      <c r="H16" s="311">
        <v>242979.18959999998</v>
      </c>
      <c r="I16" s="311">
        <v>233011.03080000001</v>
      </c>
      <c r="J16" s="311">
        <v>233011.03080000001</v>
      </c>
      <c r="K16" s="311">
        <v>130791.5629</v>
      </c>
      <c r="L16" s="268"/>
    </row>
    <row r="17" spans="2:11" s="225" customFormat="1" ht="12">
      <c r="B17" s="257"/>
    </row>
    <row r="18" spans="2:11" s="225" customFormat="1" ht="12">
      <c r="B18" s="257"/>
    </row>
    <row r="19" spans="2:11" s="225" customFormat="1" ht="12">
      <c r="B19" s="257"/>
      <c r="H19" s="279"/>
      <c r="I19" s="279"/>
      <c r="J19" s="279"/>
      <c r="K19" s="279"/>
    </row>
    <row r="20" spans="2:11" s="6" customFormat="1" ht="12.75">
      <c r="B20" s="73"/>
    </row>
    <row r="21" spans="2:11" s="6" customFormat="1" ht="12.75">
      <c r="B21" s="73"/>
    </row>
    <row r="37" spans="12:12" ht="23.25">
      <c r="L37" s="34"/>
    </row>
    <row r="38" spans="12:12" ht="15">
      <c r="L38" s="17"/>
    </row>
  </sheetData>
  <hyperlinks>
    <hyperlink ref="L2" location="Índice!A1" display="Voltar ao Índice" xr:uid="{4627E9A0-A8C9-4AD2-8388-42FDF3DEB694}"/>
  </hyperlinks>
  <pageMargins left="0.70866141732283472" right="0.70866141732283472" top="0.74803149606299213" bottom="0.74803149606299213" header="0.31496062992125984" footer="0.31496062992125984"/>
  <pageSetup paperSize="9" scale="67" orientation="landscape" r:id="rId1"/>
  <headerFooter>
    <oddHeader>&amp;CPT
Anexo XXV</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10E24-6DF1-410B-8DB1-2B0F5149DAD3}">
  <sheetPr>
    <pageSetUpPr fitToPage="1"/>
  </sheetPr>
  <dimension ref="A1:G21"/>
  <sheetViews>
    <sheetView showGridLines="0" zoomScale="90" zoomScaleNormal="90" zoomScalePageLayoutView="70" workbookViewId="0">
      <selection activeCell="F1" sqref="F1"/>
    </sheetView>
  </sheetViews>
  <sheetFormatPr defaultColWidth="9.140625" defaultRowHeight="14.25"/>
  <cols>
    <col min="1" max="1" width="4.7109375" style="5" customWidth="1"/>
    <col min="2" max="2" width="9.140625" style="5"/>
    <col min="3" max="3" width="79.42578125" style="5" customWidth="1"/>
    <col min="4" max="5" width="15.5703125" style="5" customWidth="1"/>
    <col min="6" max="6" width="9.140625" style="5"/>
    <col min="7" max="7" width="15.140625" style="5" customWidth="1"/>
    <col min="8" max="16384" width="9.140625" style="5"/>
  </cols>
  <sheetData>
    <row r="1" spans="1:7" ht="18.75">
      <c r="B1" s="3" t="s">
        <v>704</v>
      </c>
      <c r="G1" s="58"/>
    </row>
    <row r="2" spans="1:7" ht="13.5" customHeight="1">
      <c r="B2" s="102" t="s">
        <v>1033</v>
      </c>
      <c r="C2" s="102"/>
      <c r="D2" s="104"/>
      <c r="E2" s="104"/>
      <c r="G2" s="72" t="s">
        <v>903</v>
      </c>
    </row>
    <row r="3" spans="1:7" s="6" customFormat="1" ht="12.75">
      <c r="B3" s="185"/>
      <c r="C3" s="283"/>
      <c r="D3" s="286" t="s">
        <v>4</v>
      </c>
      <c r="E3" s="286" t="s">
        <v>5</v>
      </c>
    </row>
    <row r="4" spans="1:7" s="6" customFormat="1" ht="12.75">
      <c r="B4" s="185"/>
      <c r="C4" s="1034"/>
      <c r="D4" s="1036" t="s">
        <v>93</v>
      </c>
      <c r="E4" s="1036" t="s">
        <v>714</v>
      </c>
    </row>
    <row r="5" spans="1:7" s="6" customFormat="1" ht="15" customHeight="1" thickBot="1">
      <c r="B5" s="285"/>
      <c r="C5" s="1035"/>
      <c r="D5" s="1037"/>
      <c r="E5" s="1037"/>
    </row>
    <row r="6" spans="1:7" s="6" customFormat="1" ht="24" customHeight="1">
      <c r="A6" s="119"/>
      <c r="B6" s="261">
        <v>1</v>
      </c>
      <c r="C6" s="262" t="s">
        <v>727</v>
      </c>
      <c r="D6" s="288">
        <v>0</v>
      </c>
      <c r="E6" s="288">
        <v>0</v>
      </c>
    </row>
    <row r="7" spans="1:7" s="6" customFormat="1" ht="20.100000000000001" customHeight="1">
      <c r="A7" s="119"/>
      <c r="B7" s="192">
        <v>2</v>
      </c>
      <c r="C7" s="193" t="s">
        <v>728</v>
      </c>
      <c r="D7" s="882"/>
      <c r="E7" s="289">
        <v>0</v>
      </c>
    </row>
    <row r="8" spans="1:7" s="6" customFormat="1" ht="20.100000000000001" customHeight="1">
      <c r="A8" s="119"/>
      <c r="B8" s="192">
        <v>3</v>
      </c>
      <c r="C8" s="193" t="s">
        <v>729</v>
      </c>
      <c r="D8" s="882"/>
      <c r="E8" s="289">
        <v>0</v>
      </c>
    </row>
    <row r="9" spans="1:7" s="6" customFormat="1" ht="20.100000000000001" customHeight="1">
      <c r="A9" s="119"/>
      <c r="B9" s="192">
        <v>4</v>
      </c>
      <c r="C9" s="123" t="s">
        <v>730</v>
      </c>
      <c r="D9" s="289">
        <v>160843.42671999999</v>
      </c>
      <c r="E9" s="289">
        <v>67692.774510000003</v>
      </c>
    </row>
    <row r="10" spans="1:7" s="6" customFormat="1" ht="20.100000000000001" customHeight="1">
      <c r="A10" s="119"/>
      <c r="B10" s="192" t="s">
        <v>351</v>
      </c>
      <c r="C10" s="290" t="s">
        <v>1237</v>
      </c>
      <c r="D10" s="289">
        <v>0</v>
      </c>
      <c r="E10" s="289">
        <v>0</v>
      </c>
    </row>
    <row r="11" spans="1:7" s="6" customFormat="1" ht="20.100000000000001" customHeight="1" thickBot="1">
      <c r="A11" s="119"/>
      <c r="B11" s="307">
        <v>5</v>
      </c>
      <c r="C11" s="198" t="s">
        <v>731</v>
      </c>
      <c r="D11" s="287">
        <v>160843.42671999999</v>
      </c>
      <c r="E11" s="287">
        <v>67692.774510000003</v>
      </c>
    </row>
    <row r="12" spans="1:7">
      <c r="B12" s="102"/>
      <c r="C12" s="102"/>
      <c r="D12" s="102"/>
      <c r="E12" s="102"/>
    </row>
    <row r="13" spans="1:7">
      <c r="B13" s="281"/>
      <c r="C13" s="102"/>
      <c r="D13" s="102"/>
      <c r="E13" s="102"/>
    </row>
    <row r="14" spans="1:7">
      <c r="B14" s="281"/>
      <c r="C14" s="102"/>
      <c r="D14" s="102"/>
      <c r="E14" s="102"/>
    </row>
    <row r="15" spans="1:7">
      <c r="B15" s="102"/>
      <c r="C15" s="102"/>
      <c r="D15" s="102"/>
      <c r="E15" s="102"/>
    </row>
    <row r="16" spans="1:7">
      <c r="B16" s="102"/>
      <c r="C16" s="102"/>
      <c r="D16" s="102"/>
      <c r="E16" s="102"/>
    </row>
    <row r="17" spans="2:5">
      <c r="B17" s="102"/>
      <c r="C17" s="102"/>
      <c r="D17" s="102"/>
      <c r="E17" s="102"/>
    </row>
    <row r="18" spans="2:5">
      <c r="B18" s="102"/>
      <c r="C18" s="102"/>
      <c r="D18" s="102"/>
      <c r="E18" s="102"/>
    </row>
    <row r="19" spans="2:5">
      <c r="B19" s="102"/>
      <c r="C19" s="102"/>
      <c r="D19" s="102"/>
      <c r="E19" s="102"/>
    </row>
    <row r="20" spans="2:5">
      <c r="B20" s="102"/>
      <c r="C20" s="102"/>
      <c r="D20" s="102"/>
      <c r="E20" s="102"/>
    </row>
    <row r="21" spans="2:5">
      <c r="B21" s="102"/>
      <c r="C21" s="102"/>
      <c r="D21" s="102"/>
      <c r="E21" s="102"/>
    </row>
  </sheetData>
  <mergeCells count="3">
    <mergeCell ref="C4:C5"/>
    <mergeCell ref="D4:D5"/>
    <mergeCell ref="E4:E5"/>
  </mergeCells>
  <hyperlinks>
    <hyperlink ref="G2" location="Índice!A1" display="Voltar ao Índice" xr:uid="{75E3D295-EE4B-4262-B9DE-6A90462E606F}"/>
  </hyperlinks>
  <pageMargins left="0.70866141732283472" right="0.70866141732283472" top="0.74803149606299213" bottom="0.74803149606299213" header="0.31496062992125984" footer="0.31496062992125984"/>
  <pageSetup paperSize="9" scale="99" orientation="landscape" r:id="rId1"/>
  <headerFooter>
    <oddHeader>&amp;CPT
Anexo XXV</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0D54838-3166-497F-9CB8-3656AF4E38CB}"/>
</file>

<file path=customXml/itemProps2.xml><?xml version="1.0" encoding="utf-8"?>
<ds:datastoreItem xmlns:ds="http://schemas.openxmlformats.org/officeDocument/2006/customXml" ds:itemID="{2466A483-71C9-496E-914D-1ECF38306858}"/>
</file>

<file path=customXml/itemProps3.xml><?xml version="1.0" encoding="utf-8"?>
<ds:datastoreItem xmlns:ds="http://schemas.openxmlformats.org/officeDocument/2006/customXml" ds:itemID="{0519AC78-00EA-4292-A7A9-04ED046BF5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11</vt:i4>
      </vt:variant>
    </vt:vector>
  </HeadingPairs>
  <TitlesOfParts>
    <vt:vector size="64"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'38'!_ftn1</vt:lpstr>
      <vt:lpstr>'38'!_ftnref1</vt:lpstr>
      <vt:lpstr>'1'!Print_Area</vt:lpstr>
      <vt:lpstr>'18'!Print_Area</vt:lpstr>
      <vt:lpstr>'21'!Print_Area</vt:lpstr>
      <vt:lpstr>'22'!Print_Area</vt:lpstr>
      <vt:lpstr>'30'!Print_Area</vt:lpstr>
      <vt:lpstr>'43'!Print_Area</vt:lpstr>
      <vt:lpstr>'44'!Print_Area</vt:lpstr>
      <vt:lpstr>'45'!Print_Area</vt:lpstr>
      <vt:lpstr>'1'!Print_Titles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Divulgacao-Disciplina-de-Mercado_1S2023</dc:title>
  <dc:creator/>
  <cp:lastModifiedBy/>
  <dcterms:created xsi:type="dcterms:W3CDTF">2020-09-14T08:59:40Z</dcterms:created>
  <dcterms:modified xsi:type="dcterms:W3CDTF">2023-10-03T09:32:42Z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fd489d-8342-4f0c-9e5b-a69a195a9b09_Enabled">
    <vt:lpwstr>true</vt:lpwstr>
  </property>
  <property fmtid="{D5CDD505-2E9C-101B-9397-08002B2CF9AE}" pid="3" name="MSIP_Label_2ffd489d-8342-4f0c-9e5b-a69a195a9b09_SetDate">
    <vt:lpwstr>2022-07-28T14:03:07Z</vt:lpwstr>
  </property>
  <property fmtid="{D5CDD505-2E9C-101B-9397-08002B2CF9AE}" pid="4" name="MSIP_Label_2ffd489d-8342-4f0c-9e5b-a69a195a9b09_Method">
    <vt:lpwstr>Privileged</vt:lpwstr>
  </property>
  <property fmtid="{D5CDD505-2E9C-101B-9397-08002B2CF9AE}" pid="5" name="MSIP_Label_2ffd489d-8342-4f0c-9e5b-a69a195a9b09_Name">
    <vt:lpwstr>2ffd489d-8342-4f0c-9e5b-a69a195a9b09</vt:lpwstr>
  </property>
  <property fmtid="{D5CDD505-2E9C-101B-9397-08002B2CF9AE}" pid="6" name="MSIP_Label_2ffd489d-8342-4f0c-9e5b-a69a195a9b09_SiteId">
    <vt:lpwstr>5d89951c-b62b-46bf-b261-910b5240b0e7</vt:lpwstr>
  </property>
  <property fmtid="{D5CDD505-2E9C-101B-9397-08002B2CF9AE}" pid="7" name="MSIP_Label_2ffd489d-8342-4f0c-9e5b-a69a195a9b09_ActionId">
    <vt:lpwstr>899dabe6-a9d7-4069-a01c-cc9b923f3566</vt:lpwstr>
  </property>
  <property fmtid="{D5CDD505-2E9C-101B-9397-08002B2CF9AE}" pid="8" name="MSIP_Label_2ffd489d-8342-4f0c-9e5b-a69a195a9b09_ContentBits">
    <vt:lpwstr>0</vt:lpwstr>
  </property>
  <property fmtid="{D5CDD505-2E9C-101B-9397-08002B2CF9AE}" pid="9" name="ContentTypeId">
    <vt:lpwstr>0x0101004A9918BE4EF40F4AA4F6D1DF5575E2EC</vt:lpwstr>
  </property>
</Properties>
</file>