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N:\RiskOffice\Relatórios\Relatorios_2020\Divulg Disciplina Mercado TRIM Setembro\"/>
    </mc:Choice>
  </mc:AlternateContent>
  <xr:revisionPtr revIDLastSave="0" documentId="13_ncr:1_{E0EDFC72-6549-4389-AD46-222B40D3D460}" xr6:coauthVersionLast="44" xr6:coauthVersionMax="44" xr10:uidLastSave="{00000000-0000-0000-0000-000000000000}"/>
  <bookViews>
    <workbookView xWindow="-120" yWindow="-120" windowWidth="29040" windowHeight="17640" tabRatio="866" xr2:uid="{00000000-000D-0000-FFFF-FFFF00000000}"/>
  </bookViews>
  <sheets>
    <sheet name="Índice" sheetId="47" r:id="rId1"/>
    <sheet name="Modelo 4" sheetId="12" r:id="rId2"/>
    <sheet name="Modelo 23" sheetId="50" r:id="rId3"/>
    <sheet name="Modelo 36" sheetId="49" r:id="rId4"/>
    <sheet name="Rácios de capital" sheetId="51" r:id="rId5"/>
    <sheet name="Capital contab. vs regulamentar" sheetId="52" r:id="rId6"/>
    <sheet name="Modelo Divulgação F.Próprios" sheetId="8" r:id="rId7"/>
    <sheet name="Rácio Alavancagem" sheetId="48" r:id="rId8"/>
    <sheet name="Modelo EU LIQ1" sheetId="54" r:id="rId9"/>
    <sheet name="Modelo IFRS 9-FL" sheetId="53" r:id="rId10"/>
  </sheets>
  <externalReferences>
    <externalReference r:id="rId11"/>
    <externalReference r:id="rId12"/>
  </externalReferences>
  <definedNames>
    <definedName name="_xlnm.Print_Area" localSheetId="0">Índice!$B$1:$D$13</definedName>
    <definedName name="_xlnm.Print_Area" localSheetId="1">'Modelo 4'!$B$4:$B$41</definedName>
    <definedName name="_xlnm.Print_Area" localSheetId="8">'Modelo EU LIQ1'!$C$7:$M$41</definedName>
    <definedName name="_xlnm.Print_Area" localSheetId="7">'Rácio Alavancagem'!$B$2:$C$7</definedName>
    <definedName name="TRNR_5cc1995c6b1841c191dff95400c25a5f_123_1" localSheetId="8" hidden="1">#REF!</definedName>
    <definedName name="TRNR_5cc1995c6b1841c191dff95400c25a5f_123_1" hidden="1">#REF!</definedName>
    <definedName name="TRNR_8c384ad4934f4b269980f3c3194c1461_37_1" localSheetId="8" hidden="1">#REF!</definedName>
    <definedName name="TRNR_8c384ad4934f4b269980f3c3194c1461_37_1" hidden="1">#REF!</definedName>
    <definedName name="TRNR_f6ed9ba0ccd54407905b765622a1c5f4_363_1" localSheetId="8" hidden="1">#REF!</definedName>
    <definedName name="TRNR_f6ed9ba0ccd54407905b765622a1c5f4_363_1" hidden="1">#REF!</definedName>
    <definedName name="Uni">'[1]Nota Pensões 201512'!$M$3</definedName>
    <definedName name="Uni_2013" localSheetId="8">'[2]Notas 48 - 50AVersão PT'!#REF!</definedName>
    <definedName name="Uni_2013">'[2]Notas 48 - 50AVersão PT'!#REF!</definedName>
    <definedName name="Uni_2014" localSheetId="8">'[2]Notas 48 - 50AVersão PT'!#REF!</definedName>
    <definedName name="Uni_2014">'[2]Notas 48 - 50AVersão PT'!#REF!</definedName>
    <definedName name="xxx" localSheetId="8" hidden="1">#REF!</definedName>
    <definedName name="xxx" hidden="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9" i="8" l="1"/>
  <c r="D80" i="8" s="1"/>
  <c r="D72" i="8"/>
  <c r="D63" i="8"/>
  <c r="D64" i="8" s="1"/>
  <c r="D55" i="8"/>
  <c r="D50" i="8"/>
  <c r="D46" i="8"/>
  <c r="D47" i="8" s="1"/>
  <c r="D84" i="8" s="1"/>
  <c r="D41" i="8"/>
  <c r="D17" i="8"/>
  <c r="D39" i="52"/>
  <c r="D20" i="52"/>
  <c r="D19" i="52"/>
  <c r="D17" i="52"/>
  <c r="D24" i="52" s="1"/>
  <c r="D33" i="52" s="1"/>
  <c r="D15" i="52"/>
  <c r="E22" i="51"/>
  <c r="C22" i="51"/>
  <c r="E21" i="51"/>
  <c r="C21" i="51"/>
  <c r="E20" i="51"/>
  <c r="C20" i="51"/>
  <c r="D65" i="8" l="1"/>
  <c r="D85" i="8" s="1"/>
  <c r="D40" i="52"/>
  <c r="D81" i="8" l="1"/>
  <c r="D86" i="8" s="1"/>
  <c r="D9" i="50" l="1"/>
  <c r="C9" i="50"/>
  <c r="E39" i="12"/>
  <c r="E37" i="12"/>
  <c r="E34" i="12"/>
  <c r="D34" i="12"/>
  <c r="C34" i="12"/>
  <c r="E32" i="12"/>
  <c r="E31" i="12"/>
  <c r="D29" i="12"/>
  <c r="C29" i="12"/>
  <c r="E29" i="12" s="1"/>
  <c r="E26" i="12"/>
  <c r="E25" i="12"/>
  <c r="D23" i="12"/>
  <c r="C23" i="12"/>
  <c r="E23" i="12" s="1"/>
  <c r="E21" i="12"/>
  <c r="E16" i="12"/>
  <c r="E14" i="12"/>
  <c r="D14" i="12"/>
  <c r="D41" i="12" s="1"/>
  <c r="C14" i="12"/>
  <c r="E12" i="12"/>
  <c r="E10" i="12"/>
  <c r="E8" i="12"/>
  <c r="D8" i="12"/>
  <c r="C8" i="12"/>
  <c r="C41" i="12" s="1"/>
  <c r="E41" i="12" s="1"/>
  <c r="C7" i="48" l="1"/>
</calcChain>
</file>

<file path=xl/sharedStrings.xml><?xml version="1.0" encoding="utf-8"?>
<sst xmlns="http://schemas.openxmlformats.org/spreadsheetml/2006/main" count="568" uniqueCount="405">
  <si>
    <t>(Milhares de euros)</t>
  </si>
  <si>
    <t>RWA</t>
  </si>
  <si>
    <t>TOTAL</t>
  </si>
  <si>
    <t>FUNDOS PRÓPRIOS</t>
  </si>
  <si>
    <t>dos quais: Fundos próprios principais de nível 1 (CET1)</t>
  </si>
  <si>
    <t>Fundos próprios totais</t>
  </si>
  <si>
    <t>Risco de crédito e risco de crédito de contraparte</t>
  </si>
  <si>
    <t>Risco de mercado</t>
  </si>
  <si>
    <t>Risco operacional</t>
  </si>
  <si>
    <t>RÁCIOS DE CAPITAL</t>
  </si>
  <si>
    <t>Rácio total</t>
  </si>
  <si>
    <t>Capital</t>
  </si>
  <si>
    <t>Títulos próprios</t>
  </si>
  <si>
    <t>Prémio de emissão</t>
  </si>
  <si>
    <t>Ações Preferenciais</t>
  </si>
  <si>
    <t>Outros instrumentos de capital</t>
  </si>
  <si>
    <t>Reservas e resultados acumulados</t>
  </si>
  <si>
    <t>Lucro líquido do exercício atribuível aos acionistas do Banco</t>
  </si>
  <si>
    <t>TOTAL DE CAPITAIS PRÓPRIOS ATRIBUÍVEIS AOS ACIONISTAS</t>
  </si>
  <si>
    <t>Interesses que não controlam (minoritários)</t>
  </si>
  <si>
    <t>TOTAL DE CAPITAIS PRÓPRIOS</t>
  </si>
  <si>
    <t>Títulos próprios de instrumentos não elegíveis para FPP1</t>
  </si>
  <si>
    <t>Ações Preferenciais não elegíveis para FPP1</t>
  </si>
  <si>
    <t>Outros instrumentos de capital não elegíveis para FPP1</t>
  </si>
  <si>
    <t xml:space="preserve">Interesses que não controlam (minoritários) não elegíveis para FPP1 </t>
  </si>
  <si>
    <t>Outros ajustamentos regulamentares</t>
  </si>
  <si>
    <t>FUNDOS PRÓPRIOS PRINCIPAIS DE NÍVEL 1 (FPP1)</t>
  </si>
  <si>
    <t>Passivos subordinados</t>
  </si>
  <si>
    <t>Ajustamentos transferidos de FPP1</t>
  </si>
  <si>
    <t>Ajustamentos transferidos de FP2</t>
  </si>
  <si>
    <t>Outros Ajustamentos</t>
  </si>
  <si>
    <t>Dos quais: Ativos intangíveis</t>
  </si>
  <si>
    <t>Dos quais: Insuficiência de provisões para perdas esperadas</t>
  </si>
  <si>
    <t>Dos quais: Montantes residuais de instrumentos de FPP1 de entidades do setor financeiro nas quais a instituição tem um investimento significativo</t>
  </si>
  <si>
    <t>Dos quais: Outros</t>
  </si>
  <si>
    <t>FUNDOS PRÓPRIOS DE NÍVEL 1 (FP1)</t>
  </si>
  <si>
    <t>Interesses que não controlam elegíveis em FP2</t>
  </si>
  <si>
    <t>Ações Preferenciais elegíveis em FP2</t>
  </si>
  <si>
    <t>Ajustamentos com impacto em FP2, incluindo filtros nacionais</t>
  </si>
  <si>
    <t>Ajustamentos que são transferidos para FP1 por insuficiência de instrumentos FP2</t>
  </si>
  <si>
    <t>FUNDOS PRÓPRIOS DE NÍVEL 2 (FP2)</t>
  </si>
  <si>
    <t>FUNDOS PRÓPRIOS TOTAIS</t>
  </si>
  <si>
    <t>RÁCIO DE ALAVANCAGEM</t>
  </si>
  <si>
    <t>Rácio de alavancagem</t>
  </si>
  <si>
    <t>FUNDOS PRÓPRIOS PRINCIPAIS DE NÍVEL 1: INSTRUMENTOS E RESERVAS</t>
  </si>
  <si>
    <t>Instrumentos de fundos próprios e prémios de emissão conexos</t>
  </si>
  <si>
    <t>Resultados retidos</t>
  </si>
  <si>
    <t>26 (1)</t>
  </si>
  <si>
    <t>3a</t>
  </si>
  <si>
    <t>Fundos para riscos bancários gerais</t>
  </si>
  <si>
    <t>26 (1) (f)</t>
  </si>
  <si>
    <t>Montante dos elementos considerados a que se refere o artigo 484.º, n.º3, e dos prémios de emissão conexos sujeitos a eliminação progressiva dos FPP1</t>
  </si>
  <si>
    <t>486 (2)</t>
  </si>
  <si>
    <t>Interesses minoritários (montante permitido nos FPP1 consolidados)</t>
  </si>
  <si>
    <t>5a</t>
  </si>
  <si>
    <t>Lucros provisórios objeto de revisão independente líquidos de qualquer encargo ou dividendo previsível</t>
  </si>
  <si>
    <t>26 (2)</t>
  </si>
  <si>
    <t>FUNDOS PRÓPRIOS PRINCIPAIS DE NÍVEL 1 (FPP1) ANTES DOS AJUSTAMENTOS REGULAMENTARES</t>
  </si>
  <si>
    <t>FUNDOS PRÓPRIOS PRINCIPAIS DE NÍVEL 1 (FPP1): AJUSTAMENTOS REGULAMENTARES</t>
  </si>
  <si>
    <t>Ajustamentos de valor adicionais (valor negativo)</t>
  </si>
  <si>
    <t>34, 105</t>
  </si>
  <si>
    <t>Ativos intangíveis (líquidos do passivo por impostos correspondente) (valor negativo)</t>
  </si>
  <si>
    <t>Conjunto vazio na UE</t>
  </si>
  <si>
    <t>Ativos por impostos diferidos que dependem de rendibilidade futura excluindo os decorrentes de diferenças temporárias (líquidos do passivo por impostos correspondente se estiverem preenchidas as condições previstas no artigo 38.º, n.º3) (valor negativo)</t>
  </si>
  <si>
    <t>Reservas de justo valor relacionadas com ganhos ou perdas em coberturas de fluxos de caixa</t>
  </si>
  <si>
    <t>Montantes negativos resultantes do cálculo dos montantes das perdas esperadas</t>
  </si>
  <si>
    <t>Qualquer aumento dos fundos próprios que resulte de ativos titularizados (valor negativo)</t>
  </si>
  <si>
    <t>32 (1)</t>
  </si>
  <si>
    <t>Ganhos ou perdas com passivos avaliados pelo justo valor resultantes de alterações na qualidade de crédito da própria instituição</t>
  </si>
  <si>
    <t>33 (b)</t>
  </si>
  <si>
    <t>Ativos de fundos de pensões com benefícios definidos (valor negativo)</t>
  </si>
  <si>
    <t>Detenções diretas e indiretas de uma instituição dos seus próprios instrumentos de FPP1 (valor negativo)</t>
  </si>
  <si>
    <t>20a</t>
  </si>
  <si>
    <t>Montante da posição em risco dos seguintes elementos elegíveis para uma ponderação de risco de 1250%, nos casos em que a instituição opta pela alternativa da dedução</t>
  </si>
  <si>
    <t>36 (1) (k)</t>
  </si>
  <si>
    <t>20b</t>
  </si>
  <si>
    <t>dos quais: detenções elegíveis fora do setor financeiro (valor negativo)</t>
  </si>
  <si>
    <t>36 (1) (k) (i), 89 a 91</t>
  </si>
  <si>
    <t>20c</t>
  </si>
  <si>
    <t>dos quais: posições de titularização (valor negativo)</t>
  </si>
  <si>
    <t>36 (1) (k) (ii), 243 (1) (b), 244 (1) (b), 258</t>
  </si>
  <si>
    <t>20d</t>
  </si>
  <si>
    <t>dos quais: transações incompletas (valor negativo)</t>
  </si>
  <si>
    <t>36 (1) (k) (iii), 379 (3)</t>
  </si>
  <si>
    <t>Ativos por impostos diferidos decorrentes de diferenças temporárias (montante acima do limite de 10%, líquido do passivo por impostos correspondentes se estiverem preenchidas as condições previstas no artigo 38.º, n.º3) (valor negativo)</t>
  </si>
  <si>
    <t>Montante acima do limite de 15% (valor negativo)</t>
  </si>
  <si>
    <t>48 (1)</t>
  </si>
  <si>
    <t>dos quais: detenções diretas e indiretas da instituição de instrumentos de FPP1 de entidades financeiras nas quais a instituição tem um investimento significativo</t>
  </si>
  <si>
    <t>dos quais: ativos por impostos diferidos decorrentes de diferenças temporárias</t>
  </si>
  <si>
    <t>25a</t>
  </si>
  <si>
    <t>Perdas relativas ao exercício em curso (valor negativo)</t>
  </si>
  <si>
    <t>25b</t>
  </si>
  <si>
    <t>Encargos fiscais previsíveis relacionados com elementos de FPP1 (valor negativo)</t>
  </si>
  <si>
    <t>36 (1) (I)</t>
  </si>
  <si>
    <t>Deduções aos FPA1 elegíveis que excedam os FPA1 da instituição (valor negativo)</t>
  </si>
  <si>
    <t>TOTAL DOS AJUSTAMENTOS REGULAMENTARES AOS FUNDOS PRÓPRIOS PRINCIPAIS DE NÍVEL 1 (FPP1)</t>
  </si>
  <si>
    <t>FUNDOS PRÓPRIOS ADICIONAIS DE NÍVEL 1 (FPA1): INSTRUMENTOS</t>
  </si>
  <si>
    <t>51, 52</t>
  </si>
  <si>
    <t>dos quais: classificados como fundos próprios segundo as normas contabilísticas aplicáveis</t>
  </si>
  <si>
    <t>dos quais: classificados como passivos segundo as normas contabilísticas aplicáveis</t>
  </si>
  <si>
    <t>Montante dos elementos considerados a que se refere o artigo 484.º, n.º 4, e dos prémios de emissão conexos sujeitos a eliminação progressiva dos FPA1</t>
  </si>
  <si>
    <t>486 (3)</t>
  </si>
  <si>
    <t>Fundos próprios de nível 1 considerados incluídos nos FPA1 consolidados (incluindo interesses minoritários não incluídos na linha 5) emitidos por filiais e detidos por terceiros</t>
  </si>
  <si>
    <t>dos quais: instrumentos emitidos por filiais sujeitos a eliminação progressiva</t>
  </si>
  <si>
    <t>FUNDOS PRÓPRIOS ADICIONAIS DE NÍVEL 1 (FPA1) ANTES DOS AJUSTAMENTOS REGULAMENTARES</t>
  </si>
  <si>
    <t>FUNDOS PRÓPRIOS ADICIONAIS DE NÍVEL 1 (FPA1): AJUSTAMENTOS REGULAMENTARES</t>
  </si>
  <si>
    <t>Detenções diretas e indiretas de uma instituição nos seus próprios instrumentos de FPA1 (Valor negativo)</t>
  </si>
  <si>
    <t>Deduções aos FP2 elegíveis que excedem o FP2 da instituição (valor negativo)</t>
  </si>
  <si>
    <t>56 (e)</t>
  </si>
  <si>
    <t>TOTAL DE AJUSTAMENTOS REGULAMENTARES DOS FUNDOS PRÓPRIOS ADICIONAIS DE NÍVEL 1 (FPA1)</t>
  </si>
  <si>
    <t>FUNDOS PRÓPRIOS ADICIONAIS DE NÍVEL 1 (FPA1)</t>
  </si>
  <si>
    <t>FUNDOS PRÓPRIOS DE NÍVEL 1 (FP1 = FPP1 + FPA1)</t>
  </si>
  <si>
    <t>FUNDOS PRÓPRIOS DE NÍVEL 2 (FPA2): INSTRUMENTOS E DISPOSIÇÕES</t>
  </si>
  <si>
    <t>62, 63</t>
  </si>
  <si>
    <t>Montante dos elementos considerados a que se refere o artigo 484º, nº5, e prémios de emissão conexos elegíveis sujeitos a eliminação progressiva dos FP2</t>
  </si>
  <si>
    <t>486 (4)</t>
  </si>
  <si>
    <t>Ajustamentos para risco de crédito</t>
  </si>
  <si>
    <t>62 (c) &amp; (d)</t>
  </si>
  <si>
    <t>FUNDOS PRÓPRIOS DE NÍVEL 2 (FPA2) ANTES DOS AJUSTAMENTOS REGULAMENTARES</t>
  </si>
  <si>
    <t>FUNDOS PRÓPRIOS DE NÍVEL 2 (FPA2): AJUSTAMENTOS REGULAMENTARES</t>
  </si>
  <si>
    <t>Detenções de instrumentos dos FP2 e empréstimos subordinados de entidades do setor financeiro que têm detenções cruzadas recíprocas com a instituição destinadas a inflacionar artificialmente os seus fundos próprios (valor negativo)</t>
  </si>
  <si>
    <t>Detenções diretas e indiretas de instrumentos de FP2 e empréstimos subordinados de entidades do setor financeiro nas quais a instituição não tem um investimento significativo (montante acima do limite de 10% e líquido de posições curtas elegíveis) (valor negativo)</t>
  </si>
  <si>
    <t>Detenções diretas e indiretas da instituição de instrumentos de FP2 e empréstimos subordinados de entidades do setor financeiro nas quais a instituição tem um investimento significativo (líquido de posições curtas elegíveis) (valor negativo)</t>
  </si>
  <si>
    <t>TOTAL DOS AJUSTAMENTOS REGULAMENTARES DOS FUNDOS PRÓPRIOS DE NÍVEL 2 (FP2)</t>
  </si>
  <si>
    <t>FUNDOS PRÓPRIOS TOTAIS (FPT = FP1 + FP2)</t>
  </si>
  <si>
    <t>TOTAL DOS ATIVOS PONDERADOS PELO RISCO</t>
  </si>
  <si>
    <t>RÁCIOS E RESERVAS PRUDENCIAIS DE FUNDOS PRÓPRIOS</t>
  </si>
  <si>
    <t>FUNDOS PRÓPRIOS PRINCIPAIS DE NÍVEL 1 (EM PERCENTAGEM DO MONTANTE DAS POSIÇÕES EM RISCO)</t>
  </si>
  <si>
    <t>NÍVEL 1 (EM PERCENTAGEM DO MONTANTE DAS POSIÇÕES EM RISCO)</t>
  </si>
  <si>
    <t>FUNDOS PRÓPRIOS TOTAIS (EM PERCENTAGEM DO MONTANTE DAS POSIÇÕES EM RISCO)</t>
  </si>
  <si>
    <t xml:space="preserve">92 (2) (c) </t>
  </si>
  <si>
    <t>REQUISITO DE RESERVAS PRUDENCIAIS ESPECÍFICO DA INSTITUIÇÃO (REQUISITO DE FPP1 EM CONFORMIDADE COM O ARTIGO 92º, N.º1, ALÍNEA A), MAIS REQUISITOS DE RESERVAS PRUDENCIAIS DE CONSERVAÇÃO DE FUNDOS PRÓPRIOS E ANTICÍCLICAS, MAIS RESERVAS PRUDENCIAIS DO RISCO SISITÉMICO, MAIS RESERVAS PRUDENCIAIS DE INSTITUIÇÃO DE IMPORTÂNCIA SISTÉMICA (RESERVAS PRUDENCIAIS G-SII OU O-SII), EXPRESSOS EM PERCENTAGEM DO MONTANTE DAS POSIÇÕES EM RISCO)</t>
  </si>
  <si>
    <t>DOS QUAIS: REQUISITOS DE RESERVAS PRUDENCIAIS DE CONSERVAÇÃO DE FUNDOS PRÓPRIOS</t>
  </si>
  <si>
    <t>DOS QUAIS: REQUISITO DE RESERVAS PRUDENCIAIS ANTICÍCLICAS</t>
  </si>
  <si>
    <t>DOS QUAIS: REQUISITO DE RESERVAS PRUDENCIAIS O RISCO SISTÉMICO</t>
  </si>
  <si>
    <t>67a</t>
  </si>
  <si>
    <t>DOS QUAIS: RESERVAS PRUDENCIAIS DE INSTITUIÇÃO DE IMPORTÂNCIA SISTÉMICA GLOBAL (G-SII) OU DE OUTRAS INSTITUIÇÕES DE IMPORTÂNCIA SISTÉMICA (O-SII)</t>
  </si>
  <si>
    <t>FUNDOS PRÓPRIOS PRINCIPAIS DE NÍVEL 1 DISPONÍVEIS PARA EFEITOS DE RESERVAS PRUDENCIAIS (EM PERCENTAGEM DO VALOR DAS POSIÇÕES EM RISCO)</t>
  </si>
  <si>
    <t>DRFP 128</t>
  </si>
  <si>
    <t>[NÃO RELEVANTE NA REGULAMENTAÇÃO DA UE]</t>
  </si>
  <si>
    <t>MONTANTES QUE NÃO EXCEDEM OS LIMITES DE DEDUÇÃO (ANTES DE PONDERAÇÃO PELO RISCO)</t>
  </si>
  <si>
    <t>Detenções diretas e indiretas da instituição de instrumentos de FPP1 de entidades do setor financeiro nas quais a instituição tem um investimento significativo (montante acima do limite de 10% e líquido de posições curtas elegíveis)</t>
  </si>
  <si>
    <t>LIMITES APLICÁVEIS À INCLUSÃO DE PROVISÕES NOS FUNDOS PRÓPRIOS DE NÍVEL 2</t>
  </si>
  <si>
    <t>62</t>
  </si>
  <si>
    <t>Limite máximo à inclusão de ajustamentos para o risco de crédito nos FP2 de acordo com o método-padrão</t>
  </si>
  <si>
    <t>Ajustamentos para o risco de crédito incluídos nos FP2 relacionados com as posições em risco sujeitas ao método das notações internas (antes da aplicação do limite máximo)</t>
  </si>
  <si>
    <t>Limite máximo à inclusão de ajustamentos para o risco de crédito nos FP2 de acordo com o método das notações internas</t>
  </si>
  <si>
    <t>INSTRUMENTOS DE FUNDOS PRÓPRIOS SUJEITOS A DISPOSIÇÕES DE ELIMINAÇÃO PROGRESSIVA (APLICÁVEL APENAS ENTRE 1 DE JANEIRO DE 2013 E 1 DE JANEIRO DE 2022)</t>
  </si>
  <si>
    <t>Limite máximo atual para os instrumentos de FPP1 sujeitos a disposições de eliminação progressiva</t>
  </si>
  <si>
    <t>484 (3), 486
(2) e (5)</t>
  </si>
  <si>
    <t>Montante excluído dos FPP1 devido ao limite máximo (excesso em relação ao limite máximo após resgates e vencimentos)</t>
  </si>
  <si>
    <t>Limite máximo atual para os instrumentos de FPA1 sujeitos a disposições de eliminação progressiva</t>
  </si>
  <si>
    <t>484 (4), 486
(3) e (5)</t>
  </si>
  <si>
    <t>Montante excluído dos FPA1 devido ao limite máximo (excesso em relação ao limite máximo após resgates e vencimentos)</t>
  </si>
  <si>
    <t>Limite máximo atual para os instrumentos de FP2 sujeitos a disposições de eliminação progressiva</t>
  </si>
  <si>
    <t>484 (5), 486
(4) e (5)</t>
  </si>
  <si>
    <t>Montante excluído dos FP2 devido ao limite máximo (excesso em relação ao limite máximo após resgates e vencimentos)</t>
  </si>
  <si>
    <t>FUNDOS PRÓPRIOS DISPONÍVEIS (MONTANTES)</t>
  </si>
  <si>
    <t>Fundos próprios principais de nível 1 (CET1)</t>
  </si>
  <si>
    <t>Fundos próprios principais de nível 1 (CET1) se o regime transitório da IFRS 9 ou perdas de crédito esperadas análogas não tivesse sido aplicado</t>
  </si>
  <si>
    <t>Fundos próprios de nível 1</t>
  </si>
  <si>
    <t>Fundos próprios de nível 1 se o regime transitório da IFRS 9 ou perdas de crédito esperadas análogas não tivesse sido aplicado</t>
  </si>
  <si>
    <t>Fundos próprios totais se o regime transitório da IFRS 9 ou perdas de crédito esperadas análogas não tivesse sido aplicado</t>
  </si>
  <si>
    <t>ATIVOS PONDERADOS PELO RISCO (MONTANTES)</t>
  </si>
  <si>
    <t>Total de ativos ponderados pelo risco</t>
  </si>
  <si>
    <t>Total de ativos ponderados pelo risco se o regime transitório da IFRS 9 ou perdas de crédito esperadas análogas não tivesse sido aplicado</t>
  </si>
  <si>
    <t>RÁCIOS DE FUNDOS PRÓPRIOS</t>
  </si>
  <si>
    <t>Fundos próprios principais de nível 1 (em percentagem do montante das posições em risco)</t>
  </si>
  <si>
    <t>Fundos próprios principais de nível 1 (em percentagem do montante das posições em risco) se o regime transitório da IFRS 9 ou perdas de crédito esperadas análogas não tivesse sido aplicado</t>
  </si>
  <si>
    <t>Fundos próprios de nível 1 (em percentagem do montante das posições em risco)</t>
  </si>
  <si>
    <t>Fundos próprios de nível 1 (em percentagem do montante das posições em risco) se o regime transitório da IFRS 9 ou perdas de crédito esperadas análogas não tivesse sido aplicado</t>
  </si>
  <si>
    <t>Fundos próprios totais (em percentagem do montante das posições em risco)</t>
  </si>
  <si>
    <t>Fundos próprios totais (em percentagem do montante das posições em risco) se o regime transitório da IFRS 9 ou perdas de crédito esperadas análogas não tivesse sido aplicado</t>
  </si>
  <si>
    <t>Medida da exposição total do rácio de alavancagem</t>
  </si>
  <si>
    <t>Rácio de alavancagem se o regime transitório da IFRS 9 ou perdas de crédito esperadas análogas não tivesse sido aplicado</t>
  </si>
  <si>
    <t>26 (1), 27, 28, 29</t>
  </si>
  <si>
    <t>dos quais: instrumentos de tipo 1</t>
  </si>
  <si>
    <t>dos quais: instrumentos de tipo 2</t>
  </si>
  <si>
    <t>dos quais: instrumentos de tipo 3</t>
  </si>
  <si>
    <t>26 (3) da lista EBA</t>
  </si>
  <si>
    <t>Outro rendimento integral acumulado (e outras reservas)</t>
  </si>
  <si>
    <t>Soma das linhas 1 a 5a</t>
  </si>
  <si>
    <t>36 (1) (b), 37</t>
  </si>
  <si>
    <t>36 (1) (c), 38</t>
  </si>
  <si>
    <t>33 (1) (a)</t>
  </si>
  <si>
    <t>36 (1) (d), 40, 159</t>
  </si>
  <si>
    <t>36 (1) (e), 41</t>
  </si>
  <si>
    <t>36 (1) (f), 42</t>
  </si>
  <si>
    <t>Detenções diretas, indiretas e sintéticas de instrumentos de FPP1 de entidades do setor financeiro que têm detenções cruzadas recíprocas com a instituição destinadas a inflacionar artificialmente os seus fundos próprios (valor negativo)</t>
  </si>
  <si>
    <t>36 (1) (g), 44</t>
  </si>
  <si>
    <t>Detenções diretas, indiretas e sintéticas da instituição de instrumentos de FPP1 de entidades do setor financeiro nas quais a instituição não tem um investimento significativo (montante acima do limite de 10% e líquido de posições curtas elegíveis) (valor negativo)</t>
  </si>
  <si>
    <t>Detenções diretas, indiretas e sintéticas da instituição de instrumentos de FPP1 de entidades do setor financeiro nas quais a instituição tem um investimento significativo (montante acima do limite de 10% e líquido de posições curtas elegíveis) (valor negativo)</t>
  </si>
  <si>
    <t>36 (1) (h), 43, 45, 46, 49 (2) e (3), 79</t>
  </si>
  <si>
    <t>36 (1) (i), 43, 45, 47, 48 (1) (b), 49 (1) a (3), 79</t>
  </si>
  <si>
    <t>36 (1) (c), 38, 48 (1) (a)</t>
  </si>
  <si>
    <t>36 (1) (i), 48 (1) (b)</t>
  </si>
  <si>
    <t>36 (1) (a)</t>
  </si>
  <si>
    <t>Soma das linhas 7 a 20a, 21, 22 e 25a a 27</t>
  </si>
  <si>
    <t>85, 86</t>
  </si>
  <si>
    <t>Soma das linhas 30, 33 e 34</t>
  </si>
  <si>
    <t>52 (1) (b), 56 (a), 57</t>
  </si>
  <si>
    <t>Detenções diretas, indiretas e sintéticas de instrumentos de FPA1 de entidades do setor financeiro que têm detenções cruzadas recíprocas com a instituição destinadas a inflacionar artificialmente os seus fundos próprios (valor negativo)</t>
  </si>
  <si>
    <t>56 (b), 58</t>
  </si>
  <si>
    <t>Detenções diretas, indiretas e sintéticas de instrumentos de FPA1 de entidades do setor financeiro nas quais a instituição não tem investimento significativo (montante acima do limite de 10% e líquido de posições curtas elegíveis) (valor negativo)</t>
  </si>
  <si>
    <t>56 (c), 59, 60, 79</t>
  </si>
  <si>
    <t>Detenções diretas, indiretas e sintéticas de instrumentos de FPA1 de entidades do setor financeiro nas quais a instituição tem um investimento significativo (líquido de posições curtas elegíveis) (valor negativo)</t>
  </si>
  <si>
    <t>56 (d), 59, 79</t>
  </si>
  <si>
    <t>Soma das linhas 37 a 42</t>
  </si>
  <si>
    <t>Soma das linhas 29 e 44</t>
  </si>
  <si>
    <t>87, 88</t>
  </si>
  <si>
    <t>Detenções diretas e indiretas de uma instituição nos seus próprios instrumentos de FP2 e empréstimos subordinados (valor negativo)</t>
  </si>
  <si>
    <t>63 (b) (i), 66 (a), 67</t>
  </si>
  <si>
    <t>66 (b), 68</t>
  </si>
  <si>
    <t>66 (c), 69, 70 e 79</t>
  </si>
  <si>
    <t>66 (d), 69, 79</t>
  </si>
  <si>
    <t>Soma das linhas 52 a 56</t>
  </si>
  <si>
    <t>Soma das linhas 45 e 58</t>
  </si>
  <si>
    <t>92 (2) (a)</t>
  </si>
  <si>
    <t>92 (2) (b)</t>
  </si>
  <si>
    <t>DRFP 128, 129, 130, 131,133</t>
  </si>
  <si>
    <t>Detenções diretas e indiretas nos fundos próprios de entidades do setor financeiro nas quais a instituição não tem um investimento significativo (montante acima do limite de 10% e líquido de posições curtas elegíveis)</t>
  </si>
  <si>
    <t>36 (1) (h), 45, 46, 56 (c), 59, 60, 66 (c), 69, 70</t>
  </si>
  <si>
    <t>36 (1) (i), 45, 48</t>
  </si>
  <si>
    <t>Ativos por impostos diferidos decorrentes de diferenças temporárias (montante abaixo do limite de 10%, líquidos do passivo por impostos correspondente se estiverem preenchidas as condições previstas no artigo 38º, nº3) (valor negativo)</t>
  </si>
  <si>
    <t>36 (1) (c), 38, 48</t>
  </si>
  <si>
    <t>Ajustamentos para o risco de crédito incluídos nos FP2 relacionados com posições em risco sujeitas ao método-padrão (antes da aplicação do limite máximo)</t>
  </si>
  <si>
    <t>Referência aos artigos do Regulamento (UE) n.º575/2013</t>
  </si>
  <si>
    <t>Rácios de capital e resumo dos seus principais componentes</t>
  </si>
  <si>
    <t xml:space="preserve">  Phased-in</t>
  </si>
  <si>
    <t xml:space="preserve">    Fully implemented</t>
  </si>
  <si>
    <t>Lucro líquido do exercício atribuível aos acionistas do Banco não elegível para FPP1</t>
  </si>
  <si>
    <t>Divulgação uniforme do regime transitório para reduzir o impacto da IFRS 9</t>
  </si>
  <si>
    <t>36 (1) (j)</t>
  </si>
  <si>
    <t>Instrumentos de fundos próprios considerados incluídos nos fundos próprios de nível 2 (incluindo interesses minoritários e instrumentos dos FPA1 não incluídos nas linhas 5 e 34) consolidados emitidos por filiais e detidos por terceiros</t>
  </si>
  <si>
    <t>Modelo 4 - EU OV1</t>
  </si>
  <si>
    <t>Visão geral dos ativos ponderados pelo risco (RWA)</t>
  </si>
  <si>
    <t>RISCOS DE CRÉDITO (EXCLUINDO CCR)</t>
  </si>
  <si>
    <t>dos quais:</t>
  </si>
  <si>
    <t>Método Padrão</t>
  </si>
  <si>
    <t>Método Avançado das Notações Internas (AIRB)</t>
  </si>
  <si>
    <t>Ações no quadro do método da ponderação do risco simples</t>
  </si>
  <si>
    <t>CCR</t>
  </si>
  <si>
    <t>Método de Avaliação ao preço de mercado</t>
  </si>
  <si>
    <t>Método do Risco Inicial</t>
  </si>
  <si>
    <t>Método do Modelo Interno</t>
  </si>
  <si>
    <t>Montante das posições em risco destinado a contribuições para o fundo de proteção de uma CCP</t>
  </si>
  <si>
    <t>Ajustamento da avaliação de crédito (CVA)</t>
  </si>
  <si>
    <t>RISCOS DE LIQUIDAÇÃO</t>
  </si>
  <si>
    <t>POSIÇÕES EM RISCO TITULARIZADAS NA CARTEIRA BANCÁRIA (APÓS O LIMITE MÁXIMO)</t>
  </si>
  <si>
    <t>Método das Notações Internas (IRB)</t>
  </si>
  <si>
    <t>Método da Fórmula Regulamentar (SFA)</t>
  </si>
  <si>
    <t>Método da Avaliação Interna (IAA)</t>
  </si>
  <si>
    <t>RISCOS DE MERCADO</t>
  </si>
  <si>
    <t>IMA</t>
  </si>
  <si>
    <t>GRANDES RISCOS</t>
  </si>
  <si>
    <t>RISCOS OPERACIONAIS</t>
  </si>
  <si>
    <t>Método do Indicador Básico</t>
  </si>
  <si>
    <t>Método de Medição Avançada</t>
  </si>
  <si>
    <t>VALORES INFERIORES AOS LIMIARES DE DEDUÇÃO (sujeitos a 250% de ponderação de risco)</t>
  </si>
  <si>
    <t>Ajustamento do Limite mínimo</t>
  </si>
  <si>
    <t>Requisitos de fundos próprios</t>
  </si>
  <si>
    <t>Outros</t>
  </si>
  <si>
    <t>Modelo 23 - EU CR8</t>
  </si>
  <si>
    <t>Declarações de fluxos de RWA para o risco de crédito de acordo com o método IRB</t>
  </si>
  <si>
    <t>Montantes de RWA</t>
  </si>
  <si>
    <t>RWA NO FINAL DO PERÍODO DE REPORTE ANTERIOR</t>
  </si>
  <si>
    <t>Volume dos ativos</t>
  </si>
  <si>
    <t>Qualidade dos ativos</t>
  </si>
  <si>
    <t>Atualização de modelos</t>
  </si>
  <si>
    <t>Metodologia e políticas</t>
  </si>
  <si>
    <t>Aquisições e alienações</t>
  </si>
  <si>
    <t>Movimentos Cambiais</t>
  </si>
  <si>
    <t>RWA NO FINAL DO PERÍODO DE REPORTE</t>
  </si>
  <si>
    <t>Modelo 36 - EU MR2-B</t>
  </si>
  <si>
    <t>Declarações de fluxos de RWA para os riscos de mercado de acordo com o método IMA</t>
  </si>
  <si>
    <t>VaR</t>
  </si>
  <si>
    <t>SVaR</t>
  </si>
  <si>
    <t>IRC</t>
  </si>
  <si>
    <t>Medida de risco global</t>
  </si>
  <si>
    <t>Total dos RWA</t>
  </si>
  <si>
    <t>Total dos requisitos de fundos próprios</t>
  </si>
  <si>
    <t>RWA NO FINAL DO TRIMESTRE ANTERIOR</t>
  </si>
  <si>
    <t>Ajustamentos regulamentares</t>
  </si>
  <si>
    <t>RWA no final do trimestre anterior (final do dia)</t>
  </si>
  <si>
    <t>Movimento em níveis de risco</t>
  </si>
  <si>
    <t>Atualizações de modelos / alterações</t>
  </si>
  <si>
    <t>Movimentos cambiais</t>
  </si>
  <si>
    <t>RWA no final do período de reporte (fim do dia)</t>
  </si>
  <si>
    <t>Fundos próprios de nível 1 (tier 1)</t>
  </si>
  <si>
    <t>Fundos próprios de nível 2 (tier 2)</t>
  </si>
  <si>
    <t>Credit Valuation Adjustments (CVA)</t>
  </si>
  <si>
    <t>Rácio common equity tier 1</t>
  </si>
  <si>
    <t>Rácio tier 1</t>
  </si>
  <si>
    <t>Linha 6 - linha 28</t>
  </si>
  <si>
    <t>Linha 36 - linha 43</t>
  </si>
  <si>
    <t>Linha 51 - linha 57</t>
  </si>
  <si>
    <t>Método IRB Foundation</t>
  </si>
  <si>
    <t>Requisitos mínimos de fundos próprios</t>
  </si>
  <si>
    <t>Divulgação de Disciplina de Mercado</t>
  </si>
  <si>
    <t>Modelo 30 - EU CCR7</t>
  </si>
  <si>
    <t>Não aplicável</t>
  </si>
  <si>
    <t>Voltar ao Índice</t>
  </si>
  <si>
    <t>Fundos Próprios de nível 1</t>
  </si>
  <si>
    <t>Exposição total</t>
  </si>
  <si>
    <t>a</t>
  </si>
  <si>
    <t>b</t>
  </si>
  <si>
    <t>c</t>
  </si>
  <si>
    <t>d</t>
  </si>
  <si>
    <t>e</t>
  </si>
  <si>
    <t>f</t>
  </si>
  <si>
    <t>g</t>
  </si>
  <si>
    <t>Reconciliação entre o capital contabilístico e regulamentar</t>
  </si>
  <si>
    <t>Valor total não ponderado (média)</t>
  </si>
  <si>
    <t>Valor total ponderado (média)</t>
  </si>
  <si>
    <t>Número de pontos de dados usados para calcular as médias</t>
  </si>
  <si>
    <t>Ativos líquidos de elevada qualidade</t>
  </si>
  <si>
    <t>Total de ativos líquidos de elevada qualidade (HQLA)</t>
  </si>
  <si>
    <t>-</t>
  </si>
  <si>
    <t>Saídas de caixa</t>
  </si>
  <si>
    <t>Depósitos de retalho e depósitos de pequenas empresas, dos quais:</t>
  </si>
  <si>
    <t>Depósitos estáveis</t>
  </si>
  <si>
    <t>Depósitos menos estáveis</t>
  </si>
  <si>
    <t>Financiamento por grosso não garantido</t>
  </si>
  <si>
    <t>Depósitos operacionais (todas as contrapartes) e depósitos em redes de bancos cooperativos</t>
  </si>
  <si>
    <t>Depósitos não operacionais (todas as contrapartes)</t>
  </si>
  <si>
    <t>Dívida não garantida</t>
  </si>
  <si>
    <t>Financiamento por grosso garantido</t>
  </si>
  <si>
    <t>Requisitos adicionais</t>
  </si>
  <si>
    <t>Saídas relacionadas com exposição a derivados e outros requisitos de garantias</t>
  </si>
  <si>
    <t>Saídas de caixa relacionadas com a perda de financiamento da dívida</t>
  </si>
  <si>
    <t>Facilidades de crédito e de liquidez</t>
  </si>
  <si>
    <t>Outras obrigações contratuais de financiamento</t>
  </si>
  <si>
    <t>Outras obrigações contingentes de financiamento</t>
  </si>
  <si>
    <t>Total de saídas de caixa</t>
  </si>
  <si>
    <t>Entradas de caixa</t>
  </si>
  <si>
    <t>Empréstimos garantidos (por exemplo, recompras reversíveis)</t>
  </si>
  <si>
    <t>Entradas de exposições integralmente produtivas</t>
  </si>
  <si>
    <t>Outras entradas de caixa</t>
  </si>
  <si>
    <t>EU-19a</t>
  </si>
  <si>
    <t>(Diferença entre o total das entradas ponderadas e o total das saídas ponderadas decorrentes de operações em países terceiros em que existem restrições de transferência ou que são expressas em moedas não convertíveis)</t>
  </si>
  <si>
    <t>EU-19b</t>
  </si>
  <si>
    <t>(Entradas em excesso provenientes de uma instituição de crédito especializada conexa)</t>
  </si>
  <si>
    <t>Total de entradas de caixa</t>
  </si>
  <si>
    <t>EU-20a</t>
  </si>
  <si>
    <t>Entradas totalmente isentas</t>
  </si>
  <si>
    <t>EU-20b</t>
  </si>
  <si>
    <t>Entradas sujeitas ao limite de 90%</t>
  </si>
  <si>
    <t>EU-20c</t>
  </si>
  <si>
    <t>Entradas sujeitas ao limite de 75%</t>
  </si>
  <si>
    <t>Reserva de liquidez</t>
  </si>
  <si>
    <t>Total das saídas de caixa líquidas</t>
  </si>
  <si>
    <t>Rácio de cobertura de liquidez - LCR (%)</t>
  </si>
  <si>
    <r>
      <t xml:space="preserve">Divulgação dos níveis e componentes do </t>
    </r>
    <r>
      <rPr>
        <b/>
        <i/>
        <sz val="11"/>
        <color rgb="FFD1005D"/>
        <rFont val="FocoMbcp"/>
        <family val="2"/>
      </rPr>
      <t>Liquidity Coverage Ratio</t>
    </r>
    <r>
      <rPr>
        <b/>
        <sz val="11"/>
        <color rgb="FFD1005D"/>
        <rFont val="FocoMbcp"/>
        <family val="2"/>
      </rPr>
      <t xml:space="preserve"> (LCR)*</t>
    </r>
  </si>
  <si>
    <t>Divulgação dos níveis e componentes do Liquidity Coverage Ratio (LCR)</t>
  </si>
  <si>
    <t>31 mar 20</t>
  </si>
  <si>
    <t>31 dez 19</t>
  </si>
  <si>
    <t>31 dez 2019</t>
  </si>
  <si>
    <t>26 (1) (c)</t>
  </si>
  <si>
    <t>27a</t>
  </si>
  <si>
    <t>(Milhões de euros)</t>
  </si>
  <si>
    <t>30/09/2019</t>
  </si>
  <si>
    <t>31/12/2019</t>
  </si>
  <si>
    <t>‘3T 20</t>
  </si>
  <si>
    <t>T</t>
  </si>
  <si>
    <t>T-1</t>
  </si>
  <si>
    <t>30 jun 2020</t>
  </si>
  <si>
    <t>30 set 2020</t>
  </si>
  <si>
    <t>set 20</t>
  </si>
  <si>
    <t>30 set 20</t>
  </si>
  <si>
    <t>Rácio de alavancagem em 30 de setembro de 2020</t>
  </si>
  <si>
    <t>30/06/2020</t>
  </si>
  <si>
    <t>30/09/2020</t>
  </si>
  <si>
    <t>30 jun 20</t>
  </si>
  <si>
    <t>30 set 2019</t>
  </si>
  <si>
    <t>jun 20</t>
  </si>
  <si>
    <t>Os rácios de setembro de 2020 não incluem os resultados líquidos acumulados não auditados.</t>
  </si>
  <si>
    <t>O rácio CET1 phased-in, situou-se em 12,2% em 30 de setembro de 2020 em linha com os 12,1% apresentados em 30 de junho de 2020, superando os níveis mínimos requeridos. Esta evolução foi influenciada sobretudo pela geração orgânica de capital.</t>
  </si>
  <si>
    <t>Os principais agregados dos fundos próprios e dos requisitos de fundos próprios consolidados com referência a 30 de setembro de 2020 e 31 de dezembro de 2019, bem como os respetivos rácios de capital, são apresentados no quadro seguinte:</t>
  </si>
  <si>
    <t>No cumprimento do disposto no Regulamento de Execução (UE) nº 1423/2013, divulgamos seguidamente a reconciliação integral dos elementos dos fundos próprios com as demonstrações financeiras auditadas em 30 de setembro de 2020 e 30 de junho de 2020.</t>
  </si>
  <si>
    <t>Fundos próprios em 30 de setembro de 2020  (Modelo de divulgação dos fundos próprios)</t>
  </si>
  <si>
    <t>De acordo com o disposto no artigo 4º do Regulamento de Execução (UE) nº 1423/2013, divulgamos o modelo geral de relato da natureza e montante de elementos específicos dos fundos próprios.</t>
  </si>
  <si>
    <t>Dado que o Banco decidiu adotar a opção de reconhecer faseadamente os impactos da IFRS9, de acordo com o disposto no artº 473-A da CRR, apresenta-se seguidamente o modelo relativo à comparação dos fundos próprios, dos rácios de fundos próprios e de alavancagem das instituição com e sem a aplicação do regime transitório da IFRS9 ou perdas de crédito esperadas análogas, conforme referido nas orientações EBA/GL/2018/01, relativas à divulgação uniforme do regime transitório para reduzir o impacto da introdução da IFRS 9 sobre os fundos próprios.
Por outro lado, ao abrigo das orientações EBA/GL/2020/12, o Banco decidiu não aplicar o regime de tratamento temporário dos ganhos e perdas não realizados avaliados ao justo valor através de de outro rendimento integral, de acordo com o artigo 468s da CRR.</t>
  </si>
  <si>
    <t>2a</t>
  </si>
  <si>
    <t>Fundos próprios principais de nível 1 (CET1) se o regime de tratamento temporário dos ganhos e perdas não realizados avaliados ao justo valor através de de outro rendimento integral, de acordo com o artigo 468 da CRR, não tivesse sido aplicado</t>
  </si>
  <si>
    <t>4a</t>
  </si>
  <si>
    <t>Fundos próprios de nível 1 se o regime de tratamento temporário de ganhos e perdas não realizados avaliados ao justo valor através de de outro rendimento integral, de acordo com o artigo 468 da CRR, não tivesse sido aplicado</t>
  </si>
  <si>
    <t>6a</t>
  </si>
  <si>
    <t>Fundos próprios totais se o regime de tratamento temporário de ganhos e perdas não realizados avaliados ao justo valor através de de outro rendimento integral, de acordo com o artigo 468 da CRR, não tivesse sido aplicado</t>
  </si>
  <si>
    <t>10a</t>
  </si>
  <si>
    <t>Fundos próprios principais de nível 1 (em percentagem do montante das posições em risco) se o regime de tratamento temporário de ganhos e perdas não realizados avaliados ao justo valor através de de outro rendimento integral, de acordo com o artigo 468 da CRR, não tivesse sido aplicado</t>
  </si>
  <si>
    <t>12a</t>
  </si>
  <si>
    <t>Fundos próprios de nível 1 (em percentagem do montante das posições em risco) se o regime de tratamento temporário de ganhos e perdas não realizados avaliados ao justo valor através de de outro rendimento integral, de acordo com o artigo 468 da CRR, não tivesse sido aplicado</t>
  </si>
  <si>
    <t>14a</t>
  </si>
  <si>
    <t>Fundos próprios totais (em percentagem do montante das posições em risco) se o regime de tratamento temporário de ganhos e perdas não realizados avaliados ao justo valor através de de outro rendimento integral, de acordo com o artigo 468 da CRR, não tivesse sido aplicado</t>
  </si>
  <si>
    <t>17a</t>
  </si>
  <si>
    <t>Rácio de alavancagem  se o regime de tratamento temporário de ganhos e perdas não realizados avaliados ao justo valor através de de outro rendimento integral, de acordo com o artigo 468 da CRR, não tivesse sido aplicado</t>
  </si>
  <si>
    <t>31/03/2020</t>
  </si>
  <si>
    <t>* Rácio de Cobertura de Liquidez, calculado com base no LCR consolidado, considerando a média simples das observações de final de mês dos últimos 12 meses de cada trimestre (EBA/GL/2017/01). O valor pontual a 30 de setembro de 2020 era de 243%.</t>
  </si>
  <si>
    <t>Modelo EU LIQ1</t>
  </si>
  <si>
    <t>Modelo IFRS 9-FL</t>
  </si>
  <si>
    <t>Modelo de divulgação dos fundos próprios</t>
  </si>
  <si>
    <t xml:space="preserve">Rácio de alavancagem </t>
  </si>
  <si>
    <t xml:space="preserve"> - </t>
  </si>
  <si>
    <t>Modelo de divulgação dos fundos próprios de acordo com o Regulamento de Execução (UE) N. o 1423/2013 da Comissão</t>
  </si>
  <si>
    <t>Reconciliação entre o capital contabilístico e regulamentar nos termos do Regulamento de Execução (UE) N. o 1423/2013 da Comissão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</si>
</sst>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Red]\-&quot;£&quot;#,##0"/>
    <numFmt numFmtId="41" formatCode="_-* #,##0_-;\-* #,##0_-;_-* &quot;-&quot;_-;_-@_-"/>
    <numFmt numFmtId="43" formatCode="_-* #,##0.00_-;\-* #,##0.00_-;_-* &quot;-&quot;??_-;_-@_-"/>
    <numFmt numFmtId="164" formatCode="#,##0\ "/>
    <numFmt numFmtId="165" formatCode="##,##0.0_)"/>
    <numFmt numFmtId="166" formatCode="0_)"/>
    <numFmt numFmtId="167" formatCode="_ &quot;Fr.&quot;\ * #,##0_ ;_ &quot;Fr.&quot;\ * \-#,##0_ ;_ &quot;Fr.&quot;\ * &quot;-&quot;_ ;_ @_ "/>
    <numFmt numFmtId="168" formatCode="_ &quot;Fr.&quot;\ * #,##0.00_ ;_ &quot;Fr.&quot;\ * \-#,##0.00_ ;_ &quot;Fr.&quot;\ * &quot;-&quot;??_ ;_ @_ "/>
    <numFmt numFmtId="169" formatCode="General_)"/>
    <numFmt numFmtId="170" formatCode="00"/>
    <numFmt numFmtId="171" formatCode="#,##0\ \ \ "/>
    <numFmt numFmtId="172" formatCode="#,##0\ \ "/>
    <numFmt numFmtId="173" formatCode="0.0%"/>
    <numFmt numFmtId="174" formatCode="#,##0;\(#,##0\);&quot;–&quot;"/>
    <numFmt numFmtId="175" formatCode="&quot;R$&quot;#,##0.00"/>
    <numFmt numFmtId="176" formatCode="&quot;Esc.&quot;#,##0.00"/>
    <numFmt numFmtId="177" formatCode="&quot;Z$&quot;#,##0.00"/>
    <numFmt numFmtId="178" formatCode="&quot;$&quot;#,##0.00"/>
    <numFmt numFmtId="179" formatCode="#,#00"/>
    <numFmt numFmtId="180" formatCode="[$-409]yyyy\-mm\-dd"/>
    <numFmt numFmtId="181" formatCode="_(* #,##0_);_(* \(#,##0\);_(* &quot;–&quot;_);_(@_)"/>
  </numFmts>
  <fonts count="122">
    <font>
      <sz val="10"/>
      <name val="Arial"/>
    </font>
    <font>
      <sz val="11"/>
      <color theme="1"/>
      <name val="Trebuchet MS"/>
      <family val="2"/>
    </font>
    <font>
      <sz val="11"/>
      <color theme="1"/>
      <name val="Trebuchet MS"/>
      <family val="2"/>
    </font>
    <font>
      <sz val="11"/>
      <color theme="1"/>
      <name val="Trebuchet MS"/>
      <family val="2"/>
    </font>
    <font>
      <sz val="11"/>
      <color theme="1"/>
      <name val="Trebuchet MS"/>
      <family val="2"/>
    </font>
    <font>
      <sz val="11"/>
      <color theme="1"/>
      <name val="Trebuchet MS"/>
      <family val="2"/>
    </font>
    <font>
      <b/>
      <sz val="9"/>
      <color rgb="FFD1005D"/>
      <name val="FocoMbcp"/>
      <family val="2"/>
    </font>
    <font>
      <sz val="9"/>
      <name val="FocoMbcp"/>
      <family val="2"/>
    </font>
    <font>
      <b/>
      <sz val="9"/>
      <color indexed="9"/>
      <name val="FocoMbcp"/>
      <family val="2"/>
    </font>
    <font>
      <sz val="7"/>
      <color rgb="FF575756"/>
      <name val="FocoMbcp Light"/>
      <family val="2"/>
    </font>
    <font>
      <b/>
      <sz val="8"/>
      <color rgb="FF575756"/>
      <name val="FocoMbcp"/>
      <family val="2"/>
    </font>
    <font>
      <b/>
      <sz val="8"/>
      <color rgb="FFD1005D"/>
      <name val="FocoMbcp"/>
      <family val="2"/>
    </font>
    <font>
      <sz val="10"/>
      <name val="Arial"/>
      <family val="2"/>
    </font>
    <font>
      <sz val="8"/>
      <color rgb="FF575756"/>
      <name val="FocoMbcp Light"/>
      <family val="2"/>
    </font>
    <font>
      <sz val="9"/>
      <name val="Arial"/>
      <family val="2"/>
    </font>
    <font>
      <sz val="10"/>
      <name val="Arial Rounded MT Bold"/>
      <family val="2"/>
    </font>
    <font>
      <sz val="11"/>
      <name val="Times New Roman"/>
      <family val="1"/>
    </font>
    <font>
      <sz val="10"/>
      <name val="Courier"/>
      <family val="3"/>
    </font>
    <font>
      <sz val="10"/>
      <name val="Trebuchet MS"/>
      <family val="2"/>
    </font>
    <font>
      <sz val="8"/>
      <color theme="1"/>
      <name val="FocoMbcp Light"/>
      <family val="2"/>
    </font>
    <font>
      <u/>
      <sz val="10"/>
      <name val="Arial"/>
      <family val="2"/>
    </font>
    <font>
      <b/>
      <sz val="10"/>
      <name val="Arial"/>
      <family val="2"/>
    </font>
    <font>
      <sz val="9"/>
      <color rgb="FFCD0067"/>
      <name val="FocoMbcp"/>
      <family val="2"/>
    </font>
    <font>
      <b/>
      <sz val="10"/>
      <color indexed="9"/>
      <name val="FocoMbcp"/>
      <family val="2"/>
    </font>
    <font>
      <sz val="10"/>
      <color indexed="9"/>
      <name val="FocoMbcp"/>
      <family val="2"/>
    </font>
    <font>
      <sz val="10"/>
      <name val="FocoMbcp"/>
      <family val="2"/>
    </font>
    <font>
      <b/>
      <sz val="8"/>
      <color rgb="FFCD0067"/>
      <name val="FocoMbcp"/>
      <family val="2"/>
    </font>
    <font>
      <b/>
      <sz val="10"/>
      <color indexed="10"/>
      <name val="FocoMbcp"/>
      <family val="2"/>
    </font>
    <font>
      <b/>
      <sz val="9"/>
      <color rgb="FFCD0067"/>
      <name val="FocoMbcp"/>
      <family val="2"/>
    </font>
    <font>
      <sz val="8"/>
      <color theme="1" tint="0.34998626667073579"/>
      <name val="FocoMbcp Light"/>
      <family val="2"/>
    </font>
    <font>
      <sz val="9"/>
      <color theme="1" tint="0.34998626667073579"/>
      <name val="FocoMbcp"/>
      <family val="2"/>
    </font>
    <font>
      <sz val="8"/>
      <name val="FocoMbcp"/>
      <family val="2"/>
    </font>
    <font>
      <sz val="8"/>
      <name val="FocoMbcp Light"/>
      <family val="2"/>
    </font>
    <font>
      <b/>
      <sz val="7.5"/>
      <color indexed="9"/>
      <name val="FocoMbcp"/>
      <family val="2"/>
    </font>
    <font>
      <sz val="8"/>
      <color rgb="FF575756"/>
      <name val="FocoMbcp"/>
      <family val="2"/>
    </font>
    <font>
      <b/>
      <sz val="7"/>
      <color rgb="FF575756"/>
      <name val="FocoMbcp"/>
      <family val="2"/>
    </font>
    <font>
      <sz val="8"/>
      <color theme="1" tint="0.249977111117893"/>
      <name val="FocoMbcp"/>
      <family val="2"/>
    </font>
    <font>
      <b/>
      <sz val="7"/>
      <color rgb="FFCD0067"/>
      <name val="FocoMbcp"/>
      <family val="2"/>
    </font>
    <font>
      <sz val="9"/>
      <color rgb="FF575756"/>
      <name val="FocoMbcp"/>
      <family val="2"/>
    </font>
    <font>
      <b/>
      <sz val="8"/>
      <color indexed="9"/>
      <name val="FocoMbcp"/>
      <family val="2"/>
    </font>
    <font>
      <sz val="8"/>
      <color rgb="FFCD0067"/>
      <name val="FocoMbcp"/>
      <family val="2"/>
    </font>
    <font>
      <sz val="8"/>
      <color rgb="FFD1005D"/>
      <name val="FocoMbcp"/>
      <family val="2"/>
    </font>
    <font>
      <i/>
      <sz val="8"/>
      <color rgb="FF575756"/>
      <name val="FocoMbcp"/>
      <family val="2"/>
    </font>
    <font>
      <b/>
      <sz val="9"/>
      <name val="FocoMbcp"/>
      <family val="2"/>
    </font>
    <font>
      <sz val="8"/>
      <color theme="1" tint="0.34998626667073579"/>
      <name val="FocoMbcp"/>
      <family val="2"/>
    </font>
    <font>
      <sz val="11"/>
      <name val="Arial"/>
      <family val="2"/>
    </font>
    <font>
      <b/>
      <sz val="22"/>
      <color rgb="FFD1005D"/>
      <name val="FocoMbcp"/>
      <family val="2"/>
    </font>
    <font>
      <b/>
      <sz val="8"/>
      <color theme="0" tint="-0.34998626667073579"/>
      <name val="FocoMbcp"/>
      <family val="2"/>
    </font>
    <font>
      <b/>
      <sz val="11"/>
      <color rgb="FFD1005D"/>
      <name val="FocoMbcp"/>
      <family val="2"/>
    </font>
    <font>
      <b/>
      <sz val="10"/>
      <color rgb="FFD1005D"/>
      <name val="FocoMbcp"/>
      <family val="2"/>
    </font>
    <font>
      <b/>
      <sz val="10"/>
      <color rgb="FF575756"/>
      <name val="FocoMbcp"/>
      <family val="2"/>
    </font>
    <font>
      <b/>
      <sz val="11"/>
      <color theme="0"/>
      <name val="FocoMbcp"/>
      <family val="2"/>
    </font>
    <font>
      <sz val="9"/>
      <color theme="1" tint="0.34998626667073579"/>
      <name val="FocoMbcp Light"/>
      <family val="2"/>
    </font>
    <font>
      <u/>
      <sz val="10"/>
      <color theme="10"/>
      <name val="Arial"/>
      <family val="2"/>
    </font>
    <font>
      <sz val="10"/>
      <color rgb="FFD1005D"/>
      <name val="FocoMbcp"/>
      <family val="2"/>
    </font>
    <font>
      <sz val="11"/>
      <name val="FocoMbcp"/>
      <family val="2"/>
    </font>
    <font>
      <u/>
      <sz val="10"/>
      <color rgb="FFD1005D"/>
      <name val="FocoMbcp"/>
      <family val="2"/>
    </font>
    <font>
      <sz val="10"/>
      <name val="Times New Roman"/>
      <family val="1"/>
    </font>
    <font>
      <sz val="10"/>
      <color indexed="12"/>
      <name val="Times New Roman"/>
      <family val="1"/>
    </font>
    <font>
      <sz val="11"/>
      <color indexed="8"/>
      <name val="Calibri"/>
      <family val="2"/>
    </font>
    <font>
      <sz val="11"/>
      <color indexed="9"/>
      <name val="Calibri"/>
      <family val="2"/>
    </font>
    <font>
      <sz val="11"/>
      <color indexed="20"/>
      <name val="Calibri"/>
      <family val="2"/>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b/>
      <sz val="11"/>
      <color indexed="9"/>
      <name val="Calibri"/>
      <family val="2"/>
    </font>
    <font>
      <sz val="11"/>
      <color indexed="17"/>
      <name val="Calibri"/>
      <family val="2"/>
    </font>
    <font>
      <sz val="1"/>
      <color indexed="8"/>
      <name val="Courier"/>
      <family val="3"/>
    </font>
    <font>
      <sz val="11"/>
      <color indexed="62"/>
      <name val="Calibri"/>
      <family val="2"/>
    </font>
    <font>
      <sz val="10"/>
      <name val="Helv"/>
      <charset val="204"/>
    </font>
    <font>
      <i/>
      <sz val="11"/>
      <color indexed="23"/>
      <name val="Calibri"/>
      <family val="2"/>
    </font>
    <font>
      <sz val="10"/>
      <name val="MS Sans Serif"/>
      <family val="2"/>
    </font>
    <font>
      <b/>
      <sz val="1"/>
      <color indexed="8"/>
      <name val="Courier"/>
      <family val="3"/>
    </font>
    <font>
      <sz val="11"/>
      <color indexed="60"/>
      <name val="Calibri"/>
      <family val="2"/>
    </font>
    <font>
      <sz val="10"/>
      <name val="Arial Rounded MT Bold"/>
      <family val="2"/>
    </font>
    <font>
      <sz val="9"/>
      <name val="Arial Narrow"/>
      <family val="2"/>
    </font>
    <font>
      <sz val="11"/>
      <color theme="1"/>
      <name val="Calibri"/>
      <family val="2"/>
      <scheme val="minor"/>
    </font>
    <font>
      <sz val="11"/>
      <color theme="1"/>
      <name val="Trebuchet MS"/>
      <family val="2"/>
      <charset val="238"/>
    </font>
    <font>
      <sz val="10"/>
      <name val="Arial CE"/>
      <charset val="238"/>
    </font>
    <font>
      <b/>
      <sz val="11"/>
      <color indexed="63"/>
      <name val="Calibri"/>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color indexed="10"/>
      <name val="Calibri"/>
      <family val="2"/>
    </font>
    <font>
      <b/>
      <sz val="18"/>
      <color indexed="56"/>
      <name val="Cambria"/>
      <family val="2"/>
    </font>
    <font>
      <b/>
      <sz val="11"/>
      <color indexed="8"/>
      <name val="Calibri"/>
      <family val="2"/>
    </font>
    <font>
      <b/>
      <i/>
      <sz val="9"/>
      <color rgb="FF575756"/>
      <name val="FocoMbcp"/>
      <family val="2"/>
    </font>
    <font>
      <b/>
      <sz val="9"/>
      <color rgb="FF575756"/>
      <name val="FocoMbcp"/>
      <family val="2"/>
    </font>
    <font>
      <sz val="10"/>
      <name val="Arial"/>
      <family val="2"/>
    </font>
    <font>
      <sz val="11"/>
      <color theme="1" tint="0.34998626667073579"/>
      <name val="Calibri"/>
      <family val="2"/>
      <scheme val="minor"/>
    </font>
    <font>
      <b/>
      <i/>
      <sz val="11"/>
      <color rgb="FFD1005D"/>
      <name val="FocoMbcp"/>
      <family val="2"/>
    </font>
    <font>
      <sz val="11"/>
      <color theme="1" tint="0.34998626667073579"/>
      <name val="FocoMbcp"/>
      <family val="2"/>
    </font>
    <font>
      <b/>
      <sz val="10"/>
      <color theme="1" tint="0.34998626667073579"/>
      <name val="FocoMbcp"/>
      <family val="2"/>
    </font>
    <font>
      <sz val="8"/>
      <color rgb="FFB50D5C"/>
      <name val="FocoMbcp"/>
      <family val="2"/>
    </font>
    <font>
      <b/>
      <sz val="11"/>
      <color rgb="FFB50D5C"/>
      <name val="Calibri"/>
      <family val="2"/>
      <scheme val="minor"/>
    </font>
    <font>
      <sz val="11"/>
      <color rgb="FFB50D5C"/>
      <name val="Calibri"/>
      <family val="2"/>
      <scheme val="minor"/>
    </font>
    <font>
      <sz val="8"/>
      <color theme="1"/>
      <name val="FocoMbcp"/>
      <family val="2"/>
    </font>
    <font>
      <sz val="11"/>
      <color rgb="FF575756"/>
      <name val="FocoMbcp"/>
      <family val="2"/>
    </font>
    <font>
      <sz val="10"/>
      <color rgb="FF575756"/>
      <name val="FocoMbcp"/>
      <family val="2"/>
    </font>
    <font>
      <sz val="9"/>
      <color rgb="FF000000"/>
      <name val="FocoMbcp Light"/>
      <family val="2"/>
    </font>
    <font>
      <sz val="9"/>
      <color rgb="FF000000"/>
      <name val="FocoMbcp"/>
      <family val="2"/>
    </font>
    <font>
      <sz val="10"/>
      <color rgb="FF000000"/>
      <name val="FocoMbcp"/>
      <family val="2"/>
    </font>
    <font>
      <sz val="10"/>
      <color rgb="FF000000"/>
      <name val="Arial"/>
      <family val="2"/>
    </font>
  </fonts>
  <fills count="35">
    <fill>
      <patternFill patternType="none"/>
    </fill>
    <fill>
      <patternFill patternType="gray125"/>
    </fill>
    <fill>
      <patternFill patternType="solid">
        <fgColor theme="0"/>
        <bgColor indexed="64"/>
      </patternFill>
    </fill>
    <fill>
      <patternFill patternType="solid">
        <fgColor indexed="22"/>
        <bgColor indexed="22"/>
      </patternFill>
    </fill>
    <fill>
      <patternFill patternType="solid">
        <fgColor rgb="FFD9D9D9"/>
        <bgColor indexed="9"/>
      </patternFill>
    </fill>
    <fill>
      <patternFill patternType="solid">
        <fgColor indexed="44"/>
        <bgColor indexed="9"/>
      </patternFill>
    </fill>
    <fill>
      <patternFill patternType="solid">
        <fgColor indexed="43"/>
        <bgColor indexed="9"/>
      </patternFill>
    </fill>
    <fill>
      <patternFill patternType="solid">
        <fgColor theme="0"/>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5" tint="0.79998168889431442"/>
        <bgColor indexed="64"/>
      </patternFill>
    </fill>
    <fill>
      <patternFill patternType="solid">
        <fgColor rgb="FFD1005D"/>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s>
  <borders count="51">
    <border>
      <left/>
      <right/>
      <top/>
      <bottom/>
      <diagonal/>
    </border>
    <border>
      <left/>
      <right/>
      <top style="dotted">
        <color rgb="FFD1005D"/>
      </top>
      <bottom/>
      <diagonal/>
    </border>
    <border>
      <left/>
      <right/>
      <top style="dotted">
        <color rgb="FFD1005D"/>
      </top>
      <bottom style="thin">
        <color rgb="FFD1005D"/>
      </bottom>
      <diagonal/>
    </border>
    <border>
      <left/>
      <right/>
      <top/>
      <bottom style="thin">
        <color rgb="FFD1005D"/>
      </bottom>
      <diagonal/>
    </border>
    <border>
      <left/>
      <right/>
      <top/>
      <bottom style="thin">
        <color rgb="FFBFBFBF"/>
      </bottom>
      <diagonal/>
    </border>
    <border>
      <left/>
      <right/>
      <top style="thin">
        <color rgb="FFBFBFBF"/>
      </top>
      <bottom style="thin">
        <color rgb="FFBFBFBF"/>
      </bottom>
      <diagonal/>
    </border>
    <border>
      <left/>
      <right/>
      <top style="thin">
        <color rgb="FFBFBFBF"/>
      </top>
      <bottom style="thick">
        <color rgb="FFD1005D"/>
      </bottom>
      <diagonal/>
    </border>
    <border>
      <left style="thin">
        <color indexed="64"/>
      </left>
      <right/>
      <top/>
      <bottom style="hair">
        <color indexed="64"/>
      </bottom>
      <diagonal/>
    </border>
    <border>
      <left style="thin">
        <color indexed="64"/>
      </left>
      <right/>
      <top/>
      <bottom/>
      <diagonal/>
    </border>
    <border>
      <left style="thin">
        <color indexed="64"/>
      </left>
      <right/>
      <top/>
      <bottom style="double">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right/>
      <top style="thin">
        <color rgb="FFBFBFBF"/>
      </top>
      <bottom style="thin">
        <color rgb="FFD1005D"/>
      </bottom>
      <diagonal/>
    </border>
    <border>
      <left/>
      <right/>
      <top/>
      <bottom style="thick">
        <color rgb="FFD1005D"/>
      </bottom>
      <diagonal/>
    </border>
    <border>
      <left/>
      <right/>
      <top style="dotted">
        <color rgb="FFCD0067"/>
      </top>
      <bottom style="thin">
        <color rgb="FFCD0067"/>
      </bottom>
      <diagonal/>
    </border>
    <border>
      <left/>
      <right/>
      <top/>
      <bottom style="dotted">
        <color rgb="FFD1005D"/>
      </bottom>
      <diagonal/>
    </border>
    <border>
      <left/>
      <right/>
      <top style="thick">
        <color rgb="FFD1005D"/>
      </top>
      <bottom/>
      <diagonal/>
    </border>
    <border>
      <left/>
      <right/>
      <top style="thin">
        <color rgb="FFD1005D"/>
      </top>
      <bottom style="thin">
        <color rgb="FFBFBFBF"/>
      </bottom>
      <diagonal/>
    </border>
    <border>
      <left/>
      <right/>
      <top style="thin">
        <color rgb="FFBFBFBF"/>
      </top>
      <bottom/>
      <diagonal/>
    </border>
    <border>
      <left/>
      <right/>
      <top style="thin">
        <color rgb="FFBFBFBF"/>
      </top>
      <bottom style="thick">
        <color rgb="FFB50D5C"/>
      </bottom>
      <diagonal/>
    </border>
    <border>
      <left/>
      <right/>
      <top style="thick">
        <color rgb="FFB50D5C"/>
      </top>
      <bottom/>
      <diagonal/>
    </border>
    <border>
      <left/>
      <right/>
      <top style="double">
        <color indexed="64"/>
      </top>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rgb="FFD1005D"/>
      </top>
      <bottom style="thin">
        <color rgb="FFC00000"/>
      </bottom>
      <diagonal/>
    </border>
    <border>
      <left/>
      <right/>
      <top style="thin">
        <color rgb="FFD1005D"/>
      </top>
      <bottom style="thin">
        <color rgb="FFD1005D"/>
      </bottom>
      <diagonal/>
    </border>
    <border>
      <left style="hair">
        <color rgb="FF575756"/>
      </left>
      <right/>
      <top style="dotted">
        <color rgb="FFD1005D"/>
      </top>
      <bottom/>
      <diagonal/>
    </border>
    <border>
      <left/>
      <right style="hair">
        <color rgb="FF575756"/>
      </right>
      <top style="dotted">
        <color rgb="FFD1005D"/>
      </top>
      <bottom/>
      <diagonal/>
    </border>
    <border>
      <left style="hair">
        <color rgb="FF575756"/>
      </left>
      <right/>
      <top/>
      <bottom/>
      <diagonal/>
    </border>
    <border>
      <left/>
      <right style="hair">
        <color rgb="FF575756"/>
      </right>
      <top/>
      <bottom/>
      <diagonal/>
    </border>
    <border>
      <left/>
      <right/>
      <top style="thin">
        <color rgb="FFD1005D"/>
      </top>
      <bottom/>
      <diagonal/>
    </border>
    <border>
      <left/>
      <right style="hair">
        <color rgb="FF575756"/>
      </right>
      <top style="thin">
        <color rgb="FFD1005D"/>
      </top>
      <bottom/>
      <diagonal/>
    </border>
    <border>
      <left style="hair">
        <color rgb="FF575756"/>
      </left>
      <right/>
      <top/>
      <bottom style="thin">
        <color rgb="FFD1005D"/>
      </bottom>
      <diagonal/>
    </border>
    <border>
      <left/>
      <right style="hair">
        <color rgb="FF575756"/>
      </right>
      <top/>
      <bottom style="thin">
        <color rgb="FFD1005D"/>
      </bottom>
      <diagonal/>
    </border>
    <border>
      <left/>
      <right/>
      <top style="thin">
        <color rgb="FFD1005D"/>
      </top>
      <bottom style="thick">
        <color rgb="FFD1005D"/>
      </bottom>
      <diagonal/>
    </border>
    <border>
      <left/>
      <right style="hair">
        <color rgb="FF575756"/>
      </right>
      <top style="thin">
        <color rgb="FFD1005D"/>
      </top>
      <bottom style="thick">
        <color rgb="FFD1005D"/>
      </bottom>
      <diagonal/>
    </border>
    <border>
      <left style="dotted">
        <color theme="0" tint="-0.24994659260841701"/>
      </left>
      <right/>
      <top style="dotted">
        <color theme="0" tint="-0.24994659260841701"/>
      </top>
      <bottom style="dotted">
        <color theme="0" tint="-0.24994659260841701"/>
      </bottom>
      <diagonal/>
    </border>
    <border>
      <left/>
      <right/>
      <top style="dotted">
        <color theme="0" tint="-0.24994659260841701"/>
      </top>
      <bottom style="dotted">
        <color theme="0" tint="-0.24994659260841701"/>
      </bottom>
      <diagonal/>
    </border>
    <border>
      <left/>
      <right style="dotted">
        <color theme="0" tint="-0.24994659260841701"/>
      </right>
      <top style="dotted">
        <color theme="0" tint="-0.24994659260841701"/>
      </top>
      <bottom style="dotted">
        <color theme="0" tint="-0.24994659260841701"/>
      </bottom>
      <diagonal/>
    </border>
  </borders>
  <cellStyleXfs count="306">
    <xf numFmtId="0" fontId="0" fillId="0" borderId="0"/>
    <xf numFmtId="165" fontId="14" fillId="0" borderId="7">
      <alignment horizontal="right"/>
      <protection locked="0"/>
    </xf>
    <xf numFmtId="166" fontId="12" fillId="0" borderId="8">
      <alignment horizontal="right"/>
    </xf>
    <xf numFmtId="165" fontId="14" fillId="0" borderId="9">
      <alignment horizontal="right"/>
    </xf>
    <xf numFmtId="165" fontId="12" fillId="0" borderId="9">
      <alignment horizontal="right"/>
    </xf>
    <xf numFmtId="0" fontId="12" fillId="0" borderId="0"/>
    <xf numFmtId="0" fontId="15" fillId="0" borderId="0"/>
    <xf numFmtId="41" fontId="16" fillId="0" borderId="0" applyFont="0" applyFill="0" applyBorder="0" applyAlignment="0" applyProtection="0"/>
    <xf numFmtId="43" fontId="16" fillId="0" borderId="0" applyFont="0" applyFill="0" applyBorder="0" applyAlignment="0" applyProtection="0"/>
    <xf numFmtId="167" fontId="12" fillId="0" borderId="0" applyFont="0" applyFill="0" applyBorder="0" applyAlignment="0" applyProtection="0"/>
    <xf numFmtId="168" fontId="12" fillId="0" borderId="0" applyFont="0" applyFill="0" applyBorder="0" applyAlignment="0" applyProtection="0"/>
    <xf numFmtId="0" fontId="17" fillId="0" borderId="0"/>
    <xf numFmtId="169" fontId="12" fillId="0" borderId="10">
      <alignment horizontal="left"/>
      <protection locked="0"/>
    </xf>
    <xf numFmtId="0" fontId="18" fillId="0" borderId="0"/>
    <xf numFmtId="0" fontId="5" fillId="0" borderId="0"/>
    <xf numFmtId="9" fontId="18" fillId="0" borderId="0" applyFont="0" applyFill="0" applyBorder="0" applyAlignment="0" applyProtection="0"/>
    <xf numFmtId="9" fontId="12" fillId="0" borderId="0" applyFont="0" applyFill="0" applyBorder="0" applyAlignment="0" applyProtection="0"/>
    <xf numFmtId="40" fontId="5" fillId="3" borderId="11"/>
    <xf numFmtId="3" fontId="19" fillId="4" borderId="11">
      <alignment vertical="center"/>
    </xf>
    <xf numFmtId="49" fontId="20" fillId="5" borderId="12">
      <alignment vertical="center"/>
    </xf>
    <xf numFmtId="49" fontId="12" fillId="5" borderId="12">
      <alignment vertical="center"/>
    </xf>
    <xf numFmtId="40" fontId="5" fillId="6" borderId="11"/>
    <xf numFmtId="169" fontId="21" fillId="0" borderId="0" applyFill="0" applyBorder="0">
      <alignment horizontal="left"/>
    </xf>
    <xf numFmtId="170" fontId="12" fillId="0" borderId="13">
      <alignment horizontal="center"/>
    </xf>
    <xf numFmtId="9" fontId="12" fillId="0" borderId="0" applyFont="0" applyFill="0" applyBorder="0" applyAlignment="0" applyProtection="0"/>
    <xf numFmtId="0" fontId="12" fillId="0" borderId="0"/>
    <xf numFmtId="0" fontId="12" fillId="0" borderId="0"/>
    <xf numFmtId="0" fontId="12" fillId="0" borderId="0"/>
    <xf numFmtId="0" fontId="4" fillId="0" borderId="0"/>
    <xf numFmtId="43" fontId="4" fillId="0" borderId="0" applyFont="0" applyFill="0" applyBorder="0" applyAlignment="0" applyProtection="0"/>
    <xf numFmtId="0" fontId="53" fillId="0" borderId="0" applyNumberFormat="0" applyFill="0" applyBorder="0" applyAlignment="0" applyProtection="0"/>
    <xf numFmtId="0" fontId="56" fillId="0" borderId="0" applyNumberFormat="0" applyFill="0" applyBorder="0" applyAlignment="0" applyProtection="0"/>
    <xf numFmtId="0" fontId="12" fillId="0" borderId="0"/>
    <xf numFmtId="0" fontId="12" fillId="0" borderId="0"/>
    <xf numFmtId="174" fontId="57" fillId="0" borderId="0" applyFill="0" applyBorder="0" applyProtection="0"/>
    <xf numFmtId="174" fontId="58" fillId="0" borderId="0" applyFill="0" applyBorder="0" applyProtection="0"/>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15" borderId="0" applyNumberFormat="0" applyBorder="0" applyAlignment="0" applyProtection="0"/>
    <xf numFmtId="0" fontId="59" fillId="18" borderId="0" applyNumberFormat="0" applyBorder="0" applyAlignment="0" applyProtection="0"/>
    <xf numFmtId="0" fontId="59" fillId="21"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15" borderId="0" applyNumberFormat="0" applyBorder="0" applyAlignment="0" applyProtection="0"/>
    <xf numFmtId="0" fontId="59" fillId="18" borderId="0" applyNumberFormat="0" applyBorder="0" applyAlignment="0" applyProtection="0"/>
    <xf numFmtId="0" fontId="59" fillId="21" borderId="0" applyNumberFormat="0" applyBorder="0" applyAlignment="0" applyProtection="0"/>
    <xf numFmtId="0" fontId="60" fillId="22"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2"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9" borderId="0" applyNumberFormat="0" applyBorder="0" applyAlignment="0" applyProtection="0"/>
    <xf numFmtId="0" fontId="61" fillId="13" borderId="0" applyNumberFormat="0" applyBorder="0" applyAlignment="0" applyProtection="0"/>
    <xf numFmtId="175" fontId="62" fillId="0" borderId="0" applyFill="0"/>
    <xf numFmtId="175" fontId="62" fillId="0" borderId="0" applyFill="0"/>
    <xf numFmtId="176" fontId="62" fillId="0" borderId="0" applyFill="0"/>
    <xf numFmtId="177" fontId="62" fillId="0" borderId="0" applyFill="0"/>
    <xf numFmtId="175" fontId="62" fillId="0" borderId="0" applyFill="0"/>
    <xf numFmtId="178" fontId="62" fillId="0" borderId="0" applyFill="0"/>
    <xf numFmtId="175" fontId="62" fillId="0" borderId="0">
      <alignment horizontal="center"/>
    </xf>
    <xf numFmtId="175" fontId="62" fillId="0" borderId="0">
      <alignment horizontal="center"/>
    </xf>
    <xf numFmtId="176" fontId="62" fillId="0" borderId="0">
      <alignment horizontal="center"/>
    </xf>
    <xf numFmtId="177" fontId="62" fillId="0" borderId="0">
      <alignment horizontal="center"/>
    </xf>
    <xf numFmtId="175" fontId="62" fillId="0" borderId="0">
      <alignment horizontal="center"/>
    </xf>
    <xf numFmtId="178" fontId="62" fillId="0" borderId="0">
      <alignment horizontal="center"/>
    </xf>
    <xf numFmtId="0" fontId="62" fillId="0" borderId="0" applyFill="0">
      <alignment horizontal="center"/>
    </xf>
    <xf numFmtId="175" fontId="63" fillId="0" borderId="23" applyFill="0"/>
    <xf numFmtId="175" fontId="63" fillId="0" borderId="23" applyFill="0"/>
    <xf numFmtId="176" fontId="63" fillId="0" borderId="23" applyFill="0"/>
    <xf numFmtId="177" fontId="63" fillId="0" borderId="23" applyFill="0"/>
    <xf numFmtId="175" fontId="63" fillId="0" borderId="23" applyFill="0"/>
    <xf numFmtId="178" fontId="63" fillId="0" borderId="23" applyFill="0"/>
    <xf numFmtId="0" fontId="12" fillId="0" borderId="0" applyFont="0" applyAlignment="0"/>
    <xf numFmtId="0" fontId="12" fillId="0" borderId="0" applyFont="0" applyAlignment="0"/>
    <xf numFmtId="0" fontId="64" fillId="0" borderId="0" applyFill="0">
      <alignment vertical="top"/>
    </xf>
    <xf numFmtId="0" fontId="63" fillId="0" borderId="0" applyFill="0">
      <alignment horizontal="left" vertical="top"/>
    </xf>
    <xf numFmtId="175" fontId="65" fillId="0" borderId="24" applyFill="0"/>
    <xf numFmtId="175" fontId="65" fillId="0" borderId="24" applyFill="0"/>
    <xf numFmtId="176" fontId="65" fillId="0" borderId="24" applyFill="0"/>
    <xf numFmtId="177" fontId="65" fillId="0" borderId="24" applyFill="0"/>
    <xf numFmtId="175" fontId="65" fillId="0" borderId="24" applyFill="0"/>
    <xf numFmtId="178" fontId="65" fillId="0" borderId="24" applyFill="0"/>
    <xf numFmtId="0" fontId="12" fillId="0" borderId="0" applyNumberFormat="0" applyFont="0" applyAlignment="0"/>
    <xf numFmtId="0" fontId="12" fillId="0" borderId="0" applyNumberFormat="0" applyFont="0" applyAlignment="0"/>
    <xf numFmtId="0" fontId="64" fillId="0" borderId="0" applyFill="0">
      <alignment wrapText="1"/>
    </xf>
    <xf numFmtId="0" fontId="63" fillId="0" borderId="0" applyFill="0">
      <alignment horizontal="left" vertical="top" wrapText="1"/>
    </xf>
    <xf numFmtId="175" fontId="66" fillId="0" borderId="0" applyFill="0"/>
    <xf numFmtId="175" fontId="66" fillId="0" borderId="0" applyFill="0"/>
    <xf numFmtId="176" fontId="66" fillId="0" borderId="0" applyFill="0"/>
    <xf numFmtId="177" fontId="66" fillId="0" borderId="0" applyFill="0"/>
    <xf numFmtId="175" fontId="66" fillId="0" borderId="0" applyFill="0"/>
    <xf numFmtId="178" fontId="66" fillId="0" borderId="0" applyFill="0"/>
    <xf numFmtId="0" fontId="67" fillId="0" borderId="0" applyNumberFormat="0" applyFont="0" applyAlignment="0">
      <alignment horizontal="center"/>
    </xf>
    <xf numFmtId="0" fontId="68" fillId="0" borderId="0" applyFill="0">
      <alignment vertical="top" wrapText="1"/>
    </xf>
    <xf numFmtId="0" fontId="65" fillId="0" borderId="0" applyFill="0">
      <alignment horizontal="left" vertical="top" wrapText="1"/>
    </xf>
    <xf numFmtId="175" fontId="12" fillId="0" borderId="0" applyFill="0"/>
    <xf numFmtId="176" fontId="12" fillId="0" borderId="0" applyFill="0"/>
    <xf numFmtId="175" fontId="12" fillId="0" borderId="0" applyFill="0"/>
    <xf numFmtId="176" fontId="12" fillId="0" borderId="0" applyFill="0"/>
    <xf numFmtId="177" fontId="12" fillId="0" borderId="0" applyFill="0"/>
    <xf numFmtId="175" fontId="12" fillId="0" borderId="0" applyFill="0"/>
    <xf numFmtId="178" fontId="12" fillId="0" borderId="0" applyFill="0"/>
    <xf numFmtId="0" fontId="67" fillId="0" borderId="0" applyNumberFormat="0" applyFont="0" applyAlignment="0">
      <alignment horizontal="center"/>
    </xf>
    <xf numFmtId="0" fontId="69" fillId="0" borderId="0" applyFill="0">
      <alignment vertical="center" wrapText="1"/>
    </xf>
    <xf numFmtId="0" fontId="70" fillId="0" borderId="0">
      <alignment horizontal="left" vertical="center" wrapText="1"/>
    </xf>
    <xf numFmtId="175" fontId="14" fillId="0" borderId="0" applyFill="0"/>
    <xf numFmtId="175" fontId="14" fillId="0" borderId="0" applyFill="0"/>
    <xf numFmtId="176" fontId="14" fillId="0" borderId="0" applyFill="0"/>
    <xf numFmtId="177" fontId="14" fillId="0" borderId="0" applyFill="0"/>
    <xf numFmtId="175" fontId="14" fillId="0" borderId="0" applyFill="0"/>
    <xf numFmtId="178" fontId="14" fillId="0" borderId="0" applyFill="0"/>
    <xf numFmtId="0" fontId="67" fillId="0" borderId="0" applyNumberFormat="0" applyFont="0" applyAlignment="0">
      <alignment horizontal="center"/>
    </xf>
    <xf numFmtId="0" fontId="71" fillId="0" borderId="0" applyFill="0">
      <alignment horizontal="center" vertical="center" wrapText="1"/>
    </xf>
    <xf numFmtId="0" fontId="12" fillId="0" borderId="0" applyFill="0">
      <alignment horizontal="center" vertical="center" wrapText="1"/>
    </xf>
    <xf numFmtId="0" fontId="12" fillId="0" borderId="0" applyFill="0">
      <alignment horizontal="center" vertical="center" wrapText="1"/>
    </xf>
    <xf numFmtId="175" fontId="72" fillId="0" borderId="0" applyFill="0"/>
    <xf numFmtId="175" fontId="72" fillId="0" borderId="0" applyFill="0"/>
    <xf numFmtId="176" fontId="72" fillId="0" borderId="0" applyFill="0"/>
    <xf numFmtId="177" fontId="72" fillId="0" borderId="0" applyFill="0"/>
    <xf numFmtId="175" fontId="72" fillId="0" borderId="0" applyFill="0"/>
    <xf numFmtId="178" fontId="72" fillId="0" borderId="0" applyFill="0"/>
    <xf numFmtId="0" fontId="67" fillId="0" borderId="0" applyNumberFormat="0" applyFont="0" applyAlignment="0">
      <alignment horizontal="center"/>
    </xf>
    <xf numFmtId="0" fontId="73" fillId="0" borderId="0" applyFill="0">
      <alignment horizontal="center" vertical="center" wrapText="1"/>
    </xf>
    <xf numFmtId="0" fontId="74" fillId="0" borderId="0" applyFill="0">
      <alignment horizontal="center" vertical="center" wrapText="1"/>
    </xf>
    <xf numFmtId="175" fontId="75" fillId="0" borderId="0" applyFill="0"/>
    <xf numFmtId="175" fontId="75" fillId="0" borderId="0" applyFill="0"/>
    <xf numFmtId="176" fontId="75" fillId="0" borderId="0" applyFill="0"/>
    <xf numFmtId="177" fontId="75" fillId="0" borderId="0" applyFill="0"/>
    <xf numFmtId="175" fontId="75" fillId="0" borderId="0" applyFill="0"/>
    <xf numFmtId="178" fontId="75" fillId="0" borderId="0" applyFill="0"/>
    <xf numFmtId="0" fontId="67" fillId="0" borderId="0" applyNumberFormat="0" applyFont="0" applyAlignment="0">
      <alignment horizontal="center"/>
    </xf>
    <xf numFmtId="0" fontId="76" fillId="0" borderId="0">
      <alignment horizontal="center" wrapText="1"/>
    </xf>
    <xf numFmtId="0" fontId="72" fillId="0" borderId="0" applyFill="0">
      <alignment horizontal="center" wrapText="1"/>
    </xf>
    <xf numFmtId="0" fontId="77" fillId="0" borderId="25" applyNumberFormat="0" applyFill="0" applyAlignment="0" applyProtection="0"/>
    <xf numFmtId="0" fontId="78" fillId="0" borderId="26" applyNumberFormat="0" applyFill="0" applyAlignment="0" applyProtection="0"/>
    <xf numFmtId="0" fontId="79" fillId="0" borderId="27" applyNumberFormat="0" applyFill="0" applyAlignment="0" applyProtection="0"/>
    <xf numFmtId="0" fontId="79" fillId="0" borderId="0" applyNumberFormat="0" applyFill="0" applyBorder="0" applyAlignment="0" applyProtection="0"/>
    <xf numFmtId="0" fontId="80" fillId="30" borderId="28" applyNumberFormat="0" applyAlignment="0" applyProtection="0"/>
    <xf numFmtId="0" fontId="80" fillId="30" borderId="28" applyNumberFormat="0" applyAlignment="0" applyProtection="0"/>
    <xf numFmtId="0" fontId="81" fillId="0" borderId="29" applyNumberFormat="0" applyFill="0" applyAlignment="0" applyProtection="0"/>
    <xf numFmtId="0" fontId="82" fillId="31" borderId="30" applyNumberFormat="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9" borderId="0" applyNumberFormat="0" applyBorder="0" applyAlignment="0" applyProtection="0"/>
    <xf numFmtId="0" fontId="83" fillId="14" borderId="0" applyNumberFormat="0" applyBorder="0" applyAlignment="0" applyProtection="0"/>
    <xf numFmtId="0" fontId="84" fillId="0" borderId="0">
      <protection locked="0"/>
    </xf>
    <xf numFmtId="0" fontId="85" fillId="17" borderId="28" applyNumberFormat="0" applyAlignment="0" applyProtection="0"/>
    <xf numFmtId="0" fontId="86" fillId="0" borderId="0"/>
    <xf numFmtId="0" fontId="87" fillId="0" borderId="0" applyNumberFormat="0" applyFill="0" applyBorder="0" applyAlignment="0" applyProtection="0"/>
    <xf numFmtId="0" fontId="84" fillId="0" borderId="0">
      <protection locked="0"/>
    </xf>
    <xf numFmtId="0" fontId="84" fillId="0" borderId="0">
      <protection locked="0"/>
    </xf>
    <xf numFmtId="0" fontId="84" fillId="0" borderId="0">
      <protection locked="0"/>
    </xf>
    <xf numFmtId="0" fontId="84" fillId="0" borderId="0">
      <protection locked="0"/>
    </xf>
    <xf numFmtId="0" fontId="84" fillId="0" borderId="0">
      <protection locked="0"/>
    </xf>
    <xf numFmtId="0" fontId="84" fillId="0" borderId="0">
      <protection locked="0"/>
    </xf>
    <xf numFmtId="0" fontId="84" fillId="0" borderId="0">
      <protection locked="0"/>
    </xf>
    <xf numFmtId="179" fontId="84" fillId="0" borderId="0">
      <protection locked="0"/>
    </xf>
    <xf numFmtId="0" fontId="83" fillId="14" borderId="0" applyNumberFormat="0" applyBorder="0" applyAlignment="0" applyProtection="0"/>
    <xf numFmtId="0" fontId="12" fillId="0" borderId="0"/>
    <xf numFmtId="0" fontId="17" fillId="0" borderId="0"/>
    <xf numFmtId="0" fontId="88" fillId="0" borderId="0"/>
    <xf numFmtId="0" fontId="15" fillId="0" borderId="0"/>
    <xf numFmtId="0" fontId="17" fillId="0" borderId="0"/>
    <xf numFmtId="0" fontId="15" fillId="0" borderId="0"/>
    <xf numFmtId="0" fontId="17" fillId="0" borderId="0"/>
    <xf numFmtId="0" fontId="57" fillId="0" borderId="0"/>
    <xf numFmtId="0" fontId="15" fillId="0" borderId="0"/>
    <xf numFmtId="0" fontId="12" fillId="0" borderId="0"/>
    <xf numFmtId="0" fontId="77" fillId="0" borderId="25" applyNumberFormat="0" applyFill="0" applyAlignment="0" applyProtection="0"/>
    <xf numFmtId="0" fontId="78" fillId="0" borderId="26" applyNumberFormat="0" applyFill="0" applyAlignment="0" applyProtection="0"/>
    <xf numFmtId="0" fontId="79" fillId="0" borderId="27" applyNumberFormat="0" applyFill="0" applyAlignment="0" applyProtection="0"/>
    <xf numFmtId="0" fontId="79" fillId="0" borderId="0" applyNumberFormat="0" applyFill="0" applyBorder="0" applyAlignment="0" applyProtection="0"/>
    <xf numFmtId="0" fontId="89" fillId="0" borderId="0">
      <protection locked="0"/>
    </xf>
    <xf numFmtId="0" fontId="89" fillId="0" borderId="0">
      <protection locked="0"/>
    </xf>
    <xf numFmtId="0" fontId="61" fillId="13" borderId="0" applyNumberFormat="0" applyBorder="0" applyAlignment="0" applyProtection="0"/>
    <xf numFmtId="0" fontId="85" fillId="17" borderId="28" applyNumberFormat="0" applyAlignment="0" applyProtection="0"/>
    <xf numFmtId="0" fontId="81" fillId="0" borderId="29" applyNumberFormat="0" applyFill="0" applyAlignment="0" applyProtection="0"/>
    <xf numFmtId="0" fontId="90" fillId="32" borderId="0" applyNumberFormat="0" applyBorder="0" applyAlignment="0" applyProtection="0"/>
    <xf numFmtId="0" fontId="90" fillId="32" borderId="0" applyNumberFormat="0" applyBorder="0" applyAlignment="0" applyProtection="0"/>
    <xf numFmtId="0" fontId="17" fillId="0" borderId="0"/>
    <xf numFmtId="0" fontId="3" fillId="0" borderId="0"/>
    <xf numFmtId="0" fontId="57" fillId="0" borderId="0"/>
    <xf numFmtId="0" fontId="3" fillId="0" borderId="0"/>
    <xf numFmtId="0" fontId="15" fillId="0" borderId="0"/>
    <xf numFmtId="0" fontId="15" fillId="0" borderId="0"/>
    <xf numFmtId="0" fontId="12"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180" fontId="88" fillId="0" borderId="0"/>
    <xf numFmtId="0" fontId="12" fillId="0" borderId="0"/>
    <xf numFmtId="0" fontId="12" fillId="0" borderId="0"/>
    <xf numFmtId="0" fontId="12" fillId="0" borderId="0"/>
    <xf numFmtId="0" fontId="17" fillId="0" borderId="0"/>
    <xf numFmtId="0" fontId="15" fillId="0" borderId="0"/>
    <xf numFmtId="0" fontId="3" fillId="0" borderId="0"/>
    <xf numFmtId="0" fontId="91" fillId="0" borderId="0"/>
    <xf numFmtId="0" fontId="12" fillId="0" borderId="0"/>
    <xf numFmtId="0" fontId="3" fillId="0" borderId="0"/>
    <xf numFmtId="0" fontId="92" fillId="0" borderId="0"/>
    <xf numFmtId="0" fontId="93" fillId="0" borderId="0"/>
    <xf numFmtId="0" fontId="18" fillId="0" borderId="0"/>
    <xf numFmtId="0" fontId="3" fillId="0" borderId="0"/>
    <xf numFmtId="0" fontId="92" fillId="0" borderId="0"/>
    <xf numFmtId="0" fontId="94" fillId="0" borderId="0"/>
    <xf numFmtId="0" fontId="95" fillId="0" borderId="0"/>
    <xf numFmtId="0" fontId="15" fillId="33" borderId="31" applyNumberFormat="0" applyFont="0" applyAlignment="0" applyProtection="0"/>
    <xf numFmtId="0" fontId="15" fillId="33" borderId="31" applyNumberFormat="0" applyFont="0" applyAlignment="0" applyProtection="0"/>
    <xf numFmtId="0" fontId="15" fillId="33" borderId="31" applyNumberFormat="0" applyFont="0" applyAlignment="0" applyProtection="0"/>
    <xf numFmtId="0" fontId="15" fillId="33" borderId="31" applyNumberFormat="0" applyFont="0" applyAlignment="0" applyProtection="0"/>
    <xf numFmtId="0" fontId="96" fillId="30" borderId="32" applyNumberFormat="0" applyAlignment="0" applyProtection="0"/>
    <xf numFmtId="181" fontId="57" fillId="0" borderId="0" applyAlignment="0"/>
    <xf numFmtId="9" fontId="3" fillId="0" borderId="0" applyFont="0" applyFill="0" applyBorder="0" applyAlignment="0" applyProtection="0"/>
    <xf numFmtId="9" fontId="93" fillId="0" borderId="0" applyFont="0" applyFill="0" applyBorder="0" applyAlignment="0" applyProtection="0"/>
    <xf numFmtId="9" fontId="15" fillId="0" borderId="0" applyFont="0" applyFill="0" applyBorder="0" applyAlignment="0" applyProtection="0"/>
    <xf numFmtId="4" fontId="62" fillId="34" borderId="0" applyFill="0"/>
    <xf numFmtId="0" fontId="97" fillId="0" borderId="0">
      <alignment horizontal="left" indent="7"/>
    </xf>
    <xf numFmtId="0" fontId="62" fillId="0" borderId="0" applyFill="0">
      <alignment horizontal="left" indent="7"/>
    </xf>
    <xf numFmtId="175" fontId="98" fillId="0" borderId="33" applyFill="0">
      <alignment horizontal="right"/>
    </xf>
    <xf numFmtId="175" fontId="98" fillId="0" borderId="33" applyFill="0">
      <alignment horizontal="right"/>
    </xf>
    <xf numFmtId="176" fontId="98" fillId="0" borderId="33" applyFill="0">
      <alignment horizontal="right"/>
    </xf>
    <xf numFmtId="177" fontId="98" fillId="0" borderId="33" applyFill="0">
      <alignment horizontal="right"/>
    </xf>
    <xf numFmtId="175" fontId="98" fillId="0" borderId="33" applyFill="0">
      <alignment horizontal="right"/>
    </xf>
    <xf numFmtId="178" fontId="98" fillId="0" borderId="33" applyFill="0">
      <alignment horizontal="right"/>
    </xf>
    <xf numFmtId="0" fontId="21" fillId="0" borderId="11" applyNumberFormat="0" applyFont="0" applyBorder="0">
      <alignment horizontal="right"/>
    </xf>
    <xf numFmtId="0" fontId="99" fillId="0" borderId="0" applyFill="0"/>
    <xf numFmtId="0" fontId="65" fillId="0" borderId="0" applyFill="0"/>
    <xf numFmtId="4" fontId="98" fillId="0" borderId="33" applyFill="0"/>
    <xf numFmtId="0" fontId="12" fillId="0" borderId="0" applyNumberFormat="0" applyFont="0" applyBorder="0" applyAlignment="0"/>
    <xf numFmtId="0" fontId="12" fillId="0" borderId="0" applyNumberFormat="0" applyFont="0" applyBorder="0" applyAlignment="0"/>
    <xf numFmtId="0" fontId="68" fillId="0" borderId="0" applyFill="0">
      <alignment horizontal="left" indent="1"/>
    </xf>
    <xf numFmtId="0" fontId="100" fillId="0" borderId="0" applyFill="0">
      <alignment horizontal="left" indent="1"/>
    </xf>
    <xf numFmtId="4" fontId="14" fillId="0" borderId="0" applyFill="0"/>
    <xf numFmtId="0" fontId="12" fillId="0" borderId="0" applyNumberFormat="0" applyFont="0" applyFill="0" applyBorder="0" applyAlignment="0"/>
    <xf numFmtId="0" fontId="12" fillId="0" borderId="0" applyNumberFormat="0" applyFont="0" applyFill="0" applyBorder="0" applyAlignment="0"/>
    <xf numFmtId="0" fontId="68" fillId="0" borderId="0" applyFill="0">
      <alignment horizontal="left" indent="2"/>
    </xf>
    <xf numFmtId="0" fontId="65" fillId="0" borderId="0" applyFill="0">
      <alignment horizontal="left" indent="2"/>
    </xf>
    <xf numFmtId="4" fontId="14" fillId="0" borderId="0" applyFill="0"/>
    <xf numFmtId="0" fontId="12" fillId="0" borderId="0" applyNumberFormat="0" applyFont="0" applyBorder="0" applyAlignment="0"/>
    <xf numFmtId="0" fontId="12" fillId="0" borderId="0" applyNumberFormat="0" applyFont="0" applyBorder="0" applyAlignment="0"/>
    <xf numFmtId="0" fontId="101" fillId="0" borderId="0">
      <alignment horizontal="left" indent="3"/>
    </xf>
    <xf numFmtId="0" fontId="45" fillId="0" borderId="0" applyFill="0">
      <alignment horizontal="left" indent="3"/>
    </xf>
    <xf numFmtId="4" fontId="14" fillId="0" borderId="0" applyFill="0"/>
    <xf numFmtId="0" fontId="12" fillId="0" borderId="0" applyNumberFormat="0" applyFont="0" applyBorder="0" applyAlignment="0"/>
    <xf numFmtId="0" fontId="12" fillId="0" borderId="0" applyNumberFormat="0" applyFont="0" applyBorder="0" applyAlignment="0"/>
    <xf numFmtId="0" fontId="71" fillId="0" borderId="0">
      <alignment horizontal="left" indent="4"/>
    </xf>
    <xf numFmtId="0" fontId="12" fillId="0" borderId="0" applyFill="0">
      <alignment horizontal="left" indent="4"/>
    </xf>
    <xf numFmtId="0" fontId="12" fillId="0" borderId="0" applyFill="0">
      <alignment horizontal="left" indent="4"/>
    </xf>
    <xf numFmtId="4" fontId="72" fillId="0" borderId="0" applyFill="0"/>
    <xf numFmtId="0" fontId="12" fillId="0" borderId="0" applyNumberFormat="0" applyFont="0" applyBorder="0" applyAlignment="0"/>
    <xf numFmtId="0" fontId="12" fillId="0" borderId="0" applyNumberFormat="0" applyFont="0" applyBorder="0" applyAlignment="0"/>
    <xf numFmtId="0" fontId="73" fillId="0" borderId="0">
      <alignment horizontal="left" indent="5"/>
    </xf>
    <xf numFmtId="0" fontId="74" fillId="0" borderId="0" applyFill="0">
      <alignment horizontal="left" indent="5"/>
    </xf>
    <xf numFmtId="4" fontId="75" fillId="0" borderId="0" applyFill="0"/>
    <xf numFmtId="0" fontId="12" fillId="0" borderId="0" applyNumberFormat="0" applyFont="0" applyFill="0" applyBorder="0" applyAlignment="0"/>
    <xf numFmtId="0" fontId="12" fillId="0" borderId="0" applyNumberFormat="0" applyFont="0" applyFill="0" applyBorder="0" applyAlignment="0"/>
    <xf numFmtId="0" fontId="76" fillId="0" borderId="0" applyFill="0">
      <alignment horizontal="left" indent="6"/>
    </xf>
    <xf numFmtId="0" fontId="72" fillId="0" borderId="0" applyFill="0">
      <alignment horizontal="left" indent="6"/>
    </xf>
    <xf numFmtId="0" fontId="96" fillId="30" borderId="32" applyNumberFormat="0" applyAlignment="0" applyProtection="0"/>
    <xf numFmtId="0" fontId="86" fillId="0" borderId="0"/>
    <xf numFmtId="0" fontId="86" fillId="0" borderId="0"/>
    <xf numFmtId="0" fontId="102" fillId="0" borderId="0" applyNumberFormat="0" applyFill="0" applyBorder="0" applyAlignment="0" applyProtection="0"/>
    <xf numFmtId="0" fontId="87"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84" fillId="0" borderId="34">
      <protection locked="0"/>
    </xf>
    <xf numFmtId="0" fontId="104" fillId="0" borderId="35" applyNumberFormat="0" applyFill="0" applyAlignment="0" applyProtection="0"/>
    <xf numFmtId="0" fontId="104" fillId="0" borderId="35" applyNumberFormat="0" applyFill="0" applyAlignment="0" applyProtection="0"/>
    <xf numFmtId="0" fontId="82" fillId="31" borderId="30" applyNumberFormat="0" applyAlignment="0" applyProtection="0"/>
    <xf numFmtId="0" fontId="102" fillId="0" borderId="0" applyNumberFormat="0" applyFill="0" applyBorder="0" applyAlignment="0" applyProtection="0"/>
    <xf numFmtId="9" fontId="107" fillId="0" borderId="0" applyFont="0" applyFill="0" applyBorder="0" applyAlignment="0" applyProtection="0"/>
    <xf numFmtId="0" fontId="2" fillId="0" borderId="0"/>
    <xf numFmtId="0" fontId="1" fillId="0" borderId="0"/>
  </cellStyleXfs>
  <cellXfs count="370">
    <xf numFmtId="0" fontId="0" fillId="0" borderId="0" xfId="0"/>
    <xf numFmtId="0" fontId="7" fillId="2" borderId="0" xfId="0" applyFont="1" applyFill="1"/>
    <xf numFmtId="0" fontId="8" fillId="2" borderId="0" xfId="0" applyFont="1" applyFill="1" applyBorder="1" applyAlignment="1">
      <alignment horizontal="left" vertical="center"/>
    </xf>
    <xf numFmtId="0" fontId="22" fillId="2" borderId="0" xfId="0" applyFont="1" applyFill="1" applyBorder="1" applyAlignment="1">
      <alignment vertical="center"/>
    </xf>
    <xf numFmtId="3" fontId="7" fillId="2" borderId="0" xfId="0" applyNumberFormat="1" applyFont="1" applyFill="1"/>
    <xf numFmtId="6" fontId="24" fillId="0" borderId="0" xfId="0" applyNumberFormat="1" applyFont="1" applyBorder="1" applyAlignment="1">
      <alignment horizontal="right" vertical="center"/>
    </xf>
    <xf numFmtId="0" fontId="25" fillId="0" borderId="0" xfId="0" applyFont="1" applyBorder="1" applyAlignment="1">
      <alignment vertical="center"/>
    </xf>
    <xf numFmtId="3" fontId="25" fillId="0" borderId="0" xfId="0" applyNumberFormat="1" applyFont="1" applyBorder="1" applyAlignment="1">
      <alignment vertical="center"/>
    </xf>
    <xf numFmtId="0" fontId="25" fillId="0" borderId="0" xfId="0" applyFont="1" applyFill="1" applyBorder="1" applyAlignment="1">
      <alignment vertical="center"/>
    </xf>
    <xf numFmtId="172" fontId="27" fillId="0" borderId="0" xfId="0" applyNumberFormat="1" applyFont="1" applyBorder="1" applyAlignment="1">
      <alignment vertical="center"/>
    </xf>
    <xf numFmtId="173" fontId="25" fillId="0" borderId="0" xfId="0" applyNumberFormat="1" applyFont="1" applyBorder="1" applyAlignment="1">
      <alignment vertical="center"/>
    </xf>
    <xf numFmtId="164" fontId="25" fillId="0" borderId="0" xfId="0" applyNumberFormat="1" applyFont="1" applyBorder="1" applyAlignment="1">
      <alignment vertical="center"/>
    </xf>
    <xf numFmtId="0" fontId="28" fillId="2" borderId="16" xfId="0" applyFont="1" applyFill="1" applyBorder="1" applyAlignment="1">
      <alignment vertical="center"/>
    </xf>
    <xf numFmtId="0" fontId="28" fillId="2" borderId="2" xfId="0" applyFont="1" applyFill="1" applyBorder="1" applyAlignment="1">
      <alignment vertical="center"/>
    </xf>
    <xf numFmtId="0" fontId="30" fillId="2" borderId="0" xfId="0" applyFont="1" applyFill="1" applyBorder="1"/>
    <xf numFmtId="0" fontId="30" fillId="2" borderId="0" xfId="0" applyFont="1" applyFill="1"/>
    <xf numFmtId="3" fontId="30" fillId="2" borderId="0" xfId="0" applyNumberFormat="1" applyFont="1" applyFill="1"/>
    <xf numFmtId="0" fontId="29" fillId="2" borderId="0" xfId="0" applyFont="1" applyFill="1"/>
    <xf numFmtId="0" fontId="31" fillId="2" borderId="0" xfId="0" applyFont="1" applyFill="1"/>
    <xf numFmtId="0" fontId="32" fillId="2" borderId="0" xfId="0" applyFont="1" applyFill="1"/>
    <xf numFmtId="0" fontId="33" fillId="2" borderId="0" xfId="0" applyFont="1" applyFill="1" applyBorder="1" applyAlignment="1">
      <alignment vertical="center" wrapText="1"/>
    </xf>
    <xf numFmtId="3" fontId="32" fillId="2" borderId="0" xfId="0" applyNumberFormat="1" applyFont="1" applyFill="1"/>
    <xf numFmtId="0" fontId="34" fillId="2" borderId="0" xfId="0" applyFont="1" applyFill="1" applyAlignment="1">
      <alignment horizontal="right"/>
    </xf>
    <xf numFmtId="0" fontId="36" fillId="2" borderId="0" xfId="0" applyFont="1" applyFill="1"/>
    <xf numFmtId="0" fontId="36" fillId="2" borderId="0" xfId="0" applyFont="1" applyFill="1" applyAlignment="1">
      <alignment horizontal="right"/>
    </xf>
    <xf numFmtId="0" fontId="6" fillId="2" borderId="0" xfId="0" applyFont="1" applyFill="1" applyAlignment="1"/>
    <xf numFmtId="3" fontId="36" fillId="2" borderId="0" xfId="0" applyNumberFormat="1" applyFont="1" applyFill="1"/>
    <xf numFmtId="0" fontId="26" fillId="2" borderId="3" xfId="0" applyFont="1" applyFill="1" applyBorder="1" applyAlignment="1">
      <alignment vertical="center"/>
    </xf>
    <xf numFmtId="0" fontId="10" fillId="2" borderId="4" xfId="0" applyFont="1" applyFill="1" applyBorder="1" applyAlignment="1">
      <alignment horizontal="left" vertical="center"/>
    </xf>
    <xf numFmtId="0" fontId="10" fillId="2" borderId="4" xfId="0" applyFont="1" applyFill="1" applyBorder="1" applyAlignment="1">
      <alignment vertical="center"/>
    </xf>
    <xf numFmtId="0" fontId="6" fillId="2" borderId="0" xfId="0" applyFont="1" applyFill="1" applyAlignment="1">
      <alignment horizontal="left" wrapText="1"/>
    </xf>
    <xf numFmtId="0" fontId="6" fillId="2" borderId="0" xfId="0" quotePrefix="1" applyFont="1" applyFill="1" applyBorder="1" applyAlignment="1">
      <alignment horizontal="left" vertical="center" wrapText="1"/>
    </xf>
    <xf numFmtId="0" fontId="7" fillId="0" borderId="0" xfId="0" applyFont="1" applyFill="1" applyBorder="1" applyAlignment="1">
      <alignment vertical="center"/>
    </xf>
    <xf numFmtId="0" fontId="39" fillId="2" borderId="1" xfId="0" applyFont="1" applyFill="1" applyBorder="1" applyAlignment="1">
      <alignment horizontal="left" vertical="center"/>
    </xf>
    <xf numFmtId="0" fontId="10" fillId="2" borderId="3" xfId="0" applyFont="1" applyFill="1" applyBorder="1" applyAlignment="1">
      <alignment vertical="center"/>
    </xf>
    <xf numFmtId="0" fontId="40" fillId="2" borderId="0" xfId="0" applyFont="1" applyFill="1" applyBorder="1" applyAlignment="1">
      <alignment vertical="center"/>
    </xf>
    <xf numFmtId="3" fontId="11" fillId="8" borderId="4" xfId="26" applyNumberFormat="1" applyFont="1" applyFill="1" applyBorder="1" applyAlignment="1">
      <alignment horizontal="right" vertical="center"/>
    </xf>
    <xf numFmtId="3" fontId="10" fillId="8" borderId="4" xfId="26" applyNumberFormat="1" applyFont="1" applyFill="1" applyBorder="1" applyAlignment="1">
      <alignment horizontal="right" vertical="center"/>
    </xf>
    <xf numFmtId="0" fontId="34" fillId="2" borderId="5" xfId="25" applyNumberFormat="1" applyFont="1" applyFill="1" applyBorder="1" applyAlignment="1">
      <alignment horizontal="left" vertical="center" wrapText="1"/>
    </xf>
    <xf numFmtId="3" fontId="41" fillId="8" borderId="5" xfId="26" applyNumberFormat="1" applyFont="1" applyFill="1" applyBorder="1" applyAlignment="1">
      <alignment horizontal="right" vertical="center"/>
    </xf>
    <xf numFmtId="3" fontId="34" fillId="2" borderId="5" xfId="0" applyNumberFormat="1" applyFont="1" applyFill="1" applyBorder="1" applyAlignment="1">
      <alignment horizontal="right" vertical="center"/>
    </xf>
    <xf numFmtId="0" fontId="34" fillId="2" borderId="5" xfId="25" applyNumberFormat="1" applyFont="1" applyFill="1" applyBorder="1" applyAlignment="1">
      <alignment horizontal="left" vertical="center" wrapText="1" indent="1"/>
    </xf>
    <xf numFmtId="0" fontId="34" fillId="2" borderId="5" xfId="25" applyNumberFormat="1" applyFont="1" applyFill="1" applyBorder="1" applyAlignment="1">
      <alignment horizontal="left" vertical="center" wrapText="1" indent="2"/>
    </xf>
    <xf numFmtId="0" fontId="10" fillId="2" borderId="5" xfId="25" applyNumberFormat="1" applyFont="1" applyFill="1" applyBorder="1" applyAlignment="1">
      <alignment horizontal="left" vertical="center" wrapText="1"/>
    </xf>
    <xf numFmtId="3" fontId="11" fillId="8" borderId="5" xfId="26" applyNumberFormat="1" applyFont="1" applyFill="1" applyBorder="1" applyAlignment="1">
      <alignment horizontal="right" vertical="center"/>
    </xf>
    <xf numFmtId="3" fontId="10" fillId="2" borderId="5" xfId="0" applyNumberFormat="1" applyFont="1" applyFill="1" applyBorder="1" applyAlignment="1">
      <alignment horizontal="right" vertical="center"/>
    </xf>
    <xf numFmtId="3" fontId="41" fillId="8" borderId="20" xfId="26" applyNumberFormat="1" applyFont="1" applyFill="1" applyBorder="1" applyAlignment="1">
      <alignment horizontal="right" vertical="center"/>
    </xf>
    <xf numFmtId="3" fontId="34" fillId="2" borderId="20" xfId="0" applyNumberFormat="1" applyFont="1" applyFill="1" applyBorder="1" applyAlignment="1">
      <alignment horizontal="right" vertical="center"/>
    </xf>
    <xf numFmtId="0" fontId="10" fillId="2" borderId="6" xfId="25" applyNumberFormat="1" applyFont="1" applyFill="1" applyBorder="1" applyAlignment="1">
      <alignment horizontal="left" vertical="center" wrapText="1"/>
    </xf>
    <xf numFmtId="3" fontId="11" fillId="8" borderId="6" xfId="26" applyNumberFormat="1" applyFont="1" applyFill="1" applyBorder="1" applyAlignment="1">
      <alignment horizontal="right" vertical="center"/>
    </xf>
    <xf numFmtId="0" fontId="13" fillId="2" borderId="0" xfId="0" applyFont="1" applyFill="1" applyAlignment="1"/>
    <xf numFmtId="3" fontId="7" fillId="0" borderId="0" xfId="0" applyNumberFormat="1" applyFont="1" applyFill="1" applyBorder="1" applyAlignment="1">
      <alignment vertical="center"/>
    </xf>
    <xf numFmtId="0" fontId="7" fillId="2" borderId="0" xfId="0" applyFont="1" applyFill="1" applyBorder="1"/>
    <xf numFmtId="3" fontId="34" fillId="2" borderId="5" xfId="0" applyNumberFormat="1" applyFont="1" applyFill="1" applyBorder="1" applyAlignment="1">
      <alignment vertical="center"/>
    </xf>
    <xf numFmtId="0" fontId="34" fillId="2" borderId="5" xfId="25" applyNumberFormat="1" applyFont="1" applyFill="1" applyBorder="1" applyAlignment="1">
      <alignment vertical="center" wrapText="1"/>
    </xf>
    <xf numFmtId="3" fontId="34" fillId="2" borderId="4" xfId="0" applyNumberFormat="1" applyFont="1" applyFill="1" applyBorder="1" applyAlignment="1">
      <alignment horizontal="right" vertical="center"/>
    </xf>
    <xf numFmtId="3" fontId="41" fillId="2" borderId="4" xfId="0" applyNumberFormat="1" applyFont="1" applyFill="1" applyBorder="1" applyAlignment="1">
      <alignment horizontal="right" vertical="center"/>
    </xf>
    <xf numFmtId="0" fontId="34" fillId="2" borderId="0" xfId="0" applyFont="1" applyFill="1"/>
    <xf numFmtId="0" fontId="10" fillId="2" borderId="2" xfId="0" applyFont="1" applyFill="1" applyBorder="1" applyAlignment="1">
      <alignment vertical="center"/>
    </xf>
    <xf numFmtId="0" fontId="7" fillId="2" borderId="0" xfId="0" applyFont="1" applyFill="1" applyAlignment="1">
      <alignment vertical="center"/>
    </xf>
    <xf numFmtId="0" fontId="10" fillId="2" borderId="0" xfId="0" applyFont="1" applyFill="1" applyBorder="1" applyAlignment="1">
      <alignment vertical="center"/>
    </xf>
    <xf numFmtId="0" fontId="10" fillId="2" borderId="5" xfId="0" applyFont="1" applyFill="1" applyBorder="1" applyAlignment="1">
      <alignment vertical="center"/>
    </xf>
    <xf numFmtId="0" fontId="6" fillId="2" borderId="0" xfId="26" quotePrefix="1" applyFont="1" applyFill="1" applyBorder="1" applyAlignment="1">
      <alignment vertical="center" wrapText="1"/>
    </xf>
    <xf numFmtId="0" fontId="7" fillId="2" borderId="0" xfId="26" applyFont="1" applyFill="1"/>
    <xf numFmtId="0" fontId="7" fillId="2" borderId="0" xfId="26" applyFont="1" applyFill="1" applyBorder="1"/>
    <xf numFmtId="0" fontId="43" fillId="2" borderId="0" xfId="26" applyFont="1" applyFill="1" applyBorder="1" applyAlignment="1">
      <alignment horizontal="right" vertical="center"/>
    </xf>
    <xf numFmtId="0" fontId="22" fillId="2" borderId="0" xfId="26" applyFont="1" applyFill="1" applyBorder="1" applyAlignment="1">
      <alignment vertical="center"/>
    </xf>
    <xf numFmtId="0" fontId="10" fillId="2" borderId="19" xfId="26" applyFont="1" applyFill="1" applyBorder="1" applyAlignment="1">
      <alignment vertical="center" wrapText="1"/>
    </xf>
    <xf numFmtId="3" fontId="10" fillId="2" borderId="19" xfId="26" applyNumberFormat="1" applyFont="1" applyFill="1" applyBorder="1" applyAlignment="1">
      <alignment horizontal="right" vertical="center"/>
    </xf>
    <xf numFmtId="0" fontId="10" fillId="2" borderId="21" xfId="26" applyFont="1" applyFill="1" applyBorder="1" applyAlignment="1">
      <alignment horizontal="left" vertical="center" wrapText="1"/>
    </xf>
    <xf numFmtId="3" fontId="10" fillId="2" borderId="21" xfId="26" applyNumberFormat="1" applyFont="1" applyFill="1" applyBorder="1" applyAlignment="1">
      <alignment horizontal="right" vertical="center" wrapText="1"/>
    </xf>
    <xf numFmtId="0" fontId="10" fillId="2" borderId="21" xfId="0" applyFont="1" applyFill="1" applyBorder="1" applyAlignment="1">
      <alignment horizontal="left" vertical="center" wrapText="1"/>
    </xf>
    <xf numFmtId="3" fontId="11" fillId="2" borderId="4" xfId="0" applyNumberFormat="1" applyFont="1" applyFill="1" applyBorder="1" applyAlignment="1">
      <alignment horizontal="right" vertical="center"/>
    </xf>
    <xf numFmtId="3" fontId="41" fillId="2" borderId="5" xfId="0" applyNumberFormat="1" applyFont="1" applyFill="1" applyBorder="1" applyAlignment="1">
      <alignment horizontal="right" vertical="center"/>
    </xf>
    <xf numFmtId="0" fontId="10" fillId="2" borderId="6" xfId="0" applyFont="1" applyFill="1" applyBorder="1" applyAlignment="1">
      <alignment vertical="center"/>
    </xf>
    <xf numFmtId="0" fontId="10" fillId="2" borderId="2" xfId="0" applyFont="1" applyFill="1" applyBorder="1" applyAlignment="1">
      <alignment horizontal="right" vertical="top"/>
    </xf>
    <xf numFmtId="0" fontId="10" fillId="2" borderId="2" xfId="0" applyFont="1" applyFill="1" applyBorder="1" applyAlignment="1">
      <alignment horizontal="right" wrapText="1"/>
    </xf>
    <xf numFmtId="3" fontId="10" fillId="7" borderId="14" xfId="0" applyNumberFormat="1" applyFont="1" applyFill="1" applyBorder="1" applyAlignment="1">
      <alignment horizontal="left" vertical="center"/>
    </xf>
    <xf numFmtId="3" fontId="10" fillId="7" borderId="5" xfId="0" quotePrefix="1" applyNumberFormat="1" applyFont="1" applyFill="1" applyBorder="1" applyAlignment="1">
      <alignment horizontal="left" vertical="center" wrapText="1"/>
    </xf>
    <xf numFmtId="3" fontId="10" fillId="7" borderId="3" xfId="0" quotePrefix="1" applyNumberFormat="1" applyFont="1" applyFill="1" applyBorder="1" applyAlignment="1">
      <alignment horizontal="left" vertical="center" wrapText="1"/>
    </xf>
    <xf numFmtId="3" fontId="10" fillId="7" borderId="3" xfId="0" applyNumberFormat="1" applyFont="1" applyFill="1" applyBorder="1" applyAlignment="1">
      <alignment horizontal="left" vertical="center" wrapText="1"/>
    </xf>
    <xf numFmtId="3" fontId="10" fillId="7" borderId="5" xfId="0" applyNumberFormat="1" applyFont="1" applyFill="1" applyBorder="1" applyAlignment="1">
      <alignment horizontal="left" vertical="center" wrapText="1"/>
    </xf>
    <xf numFmtId="3" fontId="10" fillId="7" borderId="14" xfId="0" quotePrefix="1" applyNumberFormat="1" applyFont="1" applyFill="1" applyBorder="1" applyAlignment="1">
      <alignment horizontal="left" vertical="center" wrapText="1"/>
    </xf>
    <xf numFmtId="3" fontId="10" fillId="7" borderId="14" xfId="0" applyNumberFormat="1" applyFont="1" applyFill="1" applyBorder="1" applyAlignment="1">
      <alignment horizontal="left" vertical="center" wrapText="1"/>
    </xf>
    <xf numFmtId="173" fontId="10" fillId="7" borderId="5" xfId="24" applyNumberFormat="1" applyFont="1" applyFill="1" applyBorder="1" applyAlignment="1">
      <alignment vertical="center"/>
    </xf>
    <xf numFmtId="3" fontId="10" fillId="7" borderId="4" xfId="0" quotePrefix="1" applyNumberFormat="1" applyFont="1" applyFill="1" applyBorder="1" applyAlignment="1">
      <alignment horizontal="left" vertical="center" wrapText="1"/>
    </xf>
    <xf numFmtId="3" fontId="10" fillId="7" borderId="4" xfId="0" applyNumberFormat="1" applyFont="1" applyFill="1" applyBorder="1" applyAlignment="1">
      <alignment horizontal="left" vertical="center" wrapText="1"/>
    </xf>
    <xf numFmtId="3" fontId="10" fillId="7" borderId="5" xfId="0" applyNumberFormat="1" applyFont="1" applyFill="1" applyBorder="1" applyAlignment="1">
      <alignment horizontal="left" vertical="center" wrapText="1" indent="2"/>
    </xf>
    <xf numFmtId="9" fontId="10" fillId="7" borderId="5" xfId="24" applyFont="1" applyFill="1" applyBorder="1" applyAlignment="1">
      <alignment vertical="center"/>
    </xf>
    <xf numFmtId="3" fontId="10" fillId="7" borderId="0" xfId="0" quotePrefix="1" applyNumberFormat="1" applyFont="1" applyFill="1" applyBorder="1" applyAlignment="1">
      <alignment horizontal="left" vertical="center" wrapText="1"/>
    </xf>
    <xf numFmtId="3" fontId="10" fillId="7" borderId="0" xfId="0" applyNumberFormat="1" applyFont="1" applyFill="1" applyBorder="1" applyAlignment="1">
      <alignment horizontal="left" vertical="center" wrapText="1" indent="2"/>
    </xf>
    <xf numFmtId="10" fontId="10" fillId="7" borderId="5" xfId="24" applyNumberFormat="1" applyFont="1" applyFill="1" applyBorder="1" applyAlignment="1">
      <alignment vertical="center"/>
    </xf>
    <xf numFmtId="3" fontId="10" fillId="7" borderId="20" xfId="0" quotePrefix="1" applyNumberFormat="1" applyFont="1" applyFill="1" applyBorder="1" applyAlignment="1">
      <alignment horizontal="left" vertical="center" wrapText="1"/>
    </xf>
    <xf numFmtId="3" fontId="10" fillId="7" borderId="20" xfId="0" applyNumberFormat="1" applyFont="1" applyFill="1" applyBorder="1" applyAlignment="1">
      <alignment horizontal="left" vertical="center" wrapText="1"/>
    </xf>
    <xf numFmtId="0" fontId="26" fillId="2" borderId="5" xfId="0" applyFont="1" applyFill="1" applyBorder="1" applyAlignment="1">
      <alignment horizontal="left" vertical="center"/>
    </xf>
    <xf numFmtId="0" fontId="10" fillId="2" borderId="0" xfId="0" applyFont="1" applyFill="1" applyBorder="1" applyAlignment="1">
      <alignment horizontal="left" vertical="center"/>
    </xf>
    <xf numFmtId="3" fontId="34" fillId="2" borderId="5" xfId="26" applyNumberFormat="1" applyFont="1" applyFill="1" applyBorder="1" applyAlignment="1">
      <alignment horizontal="right" vertical="center"/>
    </xf>
    <xf numFmtId="3" fontId="34" fillId="2" borderId="0" xfId="0" applyNumberFormat="1" applyFont="1" applyFill="1" applyBorder="1" applyAlignment="1">
      <alignment horizontal="right" vertical="center"/>
    </xf>
    <xf numFmtId="3" fontId="34" fillId="2" borderId="0" xfId="0" applyNumberFormat="1" applyFont="1" applyFill="1" applyBorder="1" applyAlignment="1">
      <alignment vertical="center"/>
    </xf>
    <xf numFmtId="3" fontId="34" fillId="2" borderId="6" xfId="0" applyNumberFormat="1" applyFont="1" applyFill="1" applyBorder="1" applyAlignment="1">
      <alignment vertical="center"/>
    </xf>
    <xf numFmtId="3" fontId="34" fillId="2" borderId="4" xfId="0" applyNumberFormat="1" applyFont="1" applyFill="1" applyBorder="1" applyAlignment="1">
      <alignment vertical="center"/>
    </xf>
    <xf numFmtId="0" fontId="10" fillId="2" borderId="0" xfId="0" applyFont="1" applyFill="1" applyBorder="1" applyAlignment="1">
      <alignment horizontal="left" vertical="center"/>
    </xf>
    <xf numFmtId="0" fontId="34" fillId="2" borderId="6" xfId="0" applyFont="1" applyFill="1" applyBorder="1" applyAlignment="1">
      <alignment horizontal="left" vertical="center" wrapText="1"/>
    </xf>
    <xf numFmtId="0" fontId="23" fillId="0" borderId="1" xfId="0" applyFont="1" applyBorder="1" applyAlignment="1">
      <alignment vertical="center"/>
    </xf>
    <xf numFmtId="171" fontId="11" fillId="2" borderId="0" xfId="0" applyNumberFormat="1" applyFont="1" applyFill="1" applyBorder="1" applyAlignment="1">
      <alignment horizontal="right" vertical="center"/>
    </xf>
    <xf numFmtId="0" fontId="34" fillId="2" borderId="5" xfId="0" applyFont="1" applyFill="1" applyBorder="1" applyAlignment="1">
      <alignment vertical="center"/>
    </xf>
    <xf numFmtId="0" fontId="34" fillId="2" borderId="5" xfId="0" applyFont="1" applyFill="1" applyBorder="1" applyAlignment="1">
      <alignment horizontal="left" vertical="center" indent="1"/>
    </xf>
    <xf numFmtId="173" fontId="41" fillId="2" borderId="5" xfId="24" applyNumberFormat="1" applyFont="1" applyFill="1" applyBorder="1" applyAlignment="1">
      <alignment horizontal="right" vertical="center"/>
    </xf>
    <xf numFmtId="173" fontId="34" fillId="2" borderId="5" xfId="24" applyNumberFormat="1" applyFont="1" applyFill="1" applyBorder="1" applyAlignment="1">
      <alignment horizontal="right" vertical="center"/>
    </xf>
    <xf numFmtId="0" fontId="44" fillId="2" borderId="0" xfId="0" applyFont="1" applyFill="1" applyBorder="1" applyAlignment="1">
      <alignment horizontal="left" vertical="center"/>
    </xf>
    <xf numFmtId="0" fontId="44" fillId="2" borderId="0" xfId="0" applyFont="1" applyFill="1" applyBorder="1" applyAlignment="1">
      <alignment vertical="center"/>
    </xf>
    <xf numFmtId="0" fontId="44" fillId="2" borderId="5" xfId="0" applyFont="1" applyFill="1" applyBorder="1" applyAlignment="1">
      <alignment horizontal="left" vertical="center"/>
    </xf>
    <xf numFmtId="0" fontId="44" fillId="2" borderId="5" xfId="0" applyFont="1" applyFill="1" applyBorder="1" applyAlignment="1">
      <alignment vertical="center"/>
    </xf>
    <xf numFmtId="3" fontId="41" fillId="2" borderId="5" xfId="0" applyNumberFormat="1" applyFont="1" applyFill="1" applyBorder="1" applyAlignment="1">
      <alignment vertical="center"/>
    </xf>
    <xf numFmtId="3" fontId="41" fillId="2" borderId="14" xfId="0" applyNumberFormat="1" applyFont="1" applyFill="1" applyBorder="1" applyAlignment="1">
      <alignment vertical="center"/>
    </xf>
    <xf numFmtId="3" fontId="34" fillId="2" borderId="14" xfId="0" applyNumberFormat="1" applyFont="1" applyFill="1" applyBorder="1" applyAlignment="1">
      <alignment vertical="center"/>
    </xf>
    <xf numFmtId="3" fontId="41" fillId="2" borderId="4" xfId="0" applyNumberFormat="1" applyFont="1" applyFill="1" applyBorder="1" applyAlignment="1">
      <alignment vertical="center"/>
    </xf>
    <xf numFmtId="0" fontId="44" fillId="2" borderId="5" xfId="0" applyFont="1" applyFill="1" applyBorder="1" applyAlignment="1">
      <alignment horizontal="left" vertical="center" wrapText="1"/>
    </xf>
    <xf numFmtId="0" fontId="26" fillId="2" borderId="6" xfId="0" applyFont="1" applyFill="1" applyBorder="1" applyAlignment="1">
      <alignment horizontal="left" vertical="center"/>
    </xf>
    <xf numFmtId="3" fontId="41" fillId="2" borderId="15" xfId="0" applyNumberFormat="1" applyFont="1" applyFill="1" applyBorder="1" applyAlignment="1">
      <alignment vertical="center"/>
    </xf>
    <xf numFmtId="3" fontId="34" fillId="2" borderId="15" xfId="0" applyNumberFormat="1" applyFont="1" applyFill="1" applyBorder="1" applyAlignment="1">
      <alignment vertical="center"/>
    </xf>
    <xf numFmtId="0" fontId="34" fillId="2" borderId="5" xfId="0" applyFont="1" applyFill="1" applyBorder="1" applyAlignment="1">
      <alignment horizontal="left" vertical="center"/>
    </xf>
    <xf numFmtId="0" fontId="34" fillId="2" borderId="5" xfId="0" applyFont="1" applyFill="1" applyBorder="1" applyAlignment="1">
      <alignment vertical="center" wrapText="1"/>
    </xf>
    <xf numFmtId="0" fontId="34" fillId="2" borderId="6" xfId="0" applyFont="1" applyFill="1" applyBorder="1" applyAlignment="1">
      <alignment horizontal="left" vertical="center"/>
    </xf>
    <xf numFmtId="0" fontId="34" fillId="2" borderId="5" xfId="0" applyFont="1" applyFill="1" applyBorder="1" applyAlignment="1">
      <alignment horizontal="justify" vertical="center" wrapText="1"/>
    </xf>
    <xf numFmtId="0" fontId="34" fillId="2" borderId="5" xfId="0" applyFont="1" applyFill="1" applyBorder="1" applyAlignment="1">
      <alignment horizontal="left" vertical="center" wrapText="1" indent="2"/>
    </xf>
    <xf numFmtId="3" fontId="34" fillId="2" borderId="5" xfId="0" quotePrefix="1" applyNumberFormat="1" applyFont="1" applyFill="1" applyBorder="1" applyAlignment="1">
      <alignment horizontal="right" vertical="center"/>
    </xf>
    <xf numFmtId="0" fontId="34" fillId="2" borderId="0" xfId="0" applyFont="1" applyFill="1" applyBorder="1" applyAlignment="1">
      <alignment horizontal="justify" vertical="center" wrapText="1"/>
    </xf>
    <xf numFmtId="3" fontId="34" fillId="2" borderId="5" xfId="0" applyNumberFormat="1" applyFont="1" applyFill="1" applyBorder="1" applyAlignment="1">
      <alignment horizontal="left" vertical="center"/>
    </xf>
    <xf numFmtId="0" fontId="34" fillId="2" borderId="20" xfId="0" applyFont="1" applyFill="1" applyBorder="1" applyAlignment="1">
      <alignment horizontal="justify" vertical="center" wrapText="1"/>
    </xf>
    <xf numFmtId="3" fontId="34" fillId="2" borderId="20" xfId="0" quotePrefix="1" applyNumberFormat="1" applyFont="1" applyFill="1" applyBorder="1" applyAlignment="1">
      <alignment horizontal="right" vertical="center"/>
    </xf>
    <xf numFmtId="0" fontId="34" fillId="2" borderId="6" xfId="0" applyFont="1" applyFill="1" applyBorder="1" applyAlignment="1">
      <alignment horizontal="justify" vertical="center" wrapText="1"/>
    </xf>
    <xf numFmtId="3" fontId="34" fillId="2" borderId="6" xfId="0" applyNumberFormat="1" applyFont="1" applyFill="1" applyBorder="1" applyAlignment="1">
      <alignment horizontal="right" vertical="center"/>
    </xf>
    <xf numFmtId="3" fontId="34" fillId="2" borderId="5" xfId="25" applyNumberFormat="1" applyFont="1" applyFill="1" applyBorder="1" applyAlignment="1">
      <alignment horizontal="right" vertical="center" wrapText="1"/>
    </xf>
    <xf numFmtId="3" fontId="42" fillId="2" borderId="5" xfId="25" applyNumberFormat="1" applyFont="1" applyFill="1" applyBorder="1" applyAlignment="1">
      <alignment horizontal="right" vertical="center" wrapText="1"/>
    </xf>
    <xf numFmtId="0" fontId="46" fillId="2" borderId="0" xfId="0" applyFont="1" applyFill="1" applyAlignment="1">
      <alignment horizontal="left" vertical="center"/>
    </xf>
    <xf numFmtId="0" fontId="10" fillId="2" borderId="0" xfId="0" quotePrefix="1" applyFont="1" applyFill="1" applyBorder="1" applyAlignment="1">
      <alignment vertical="center" wrapText="1"/>
    </xf>
    <xf numFmtId="0" fontId="34" fillId="2" borderId="0" xfId="0" applyFont="1" applyFill="1" applyAlignment="1">
      <alignment vertical="center"/>
    </xf>
    <xf numFmtId="0" fontId="48" fillId="2" borderId="0" xfId="0" quotePrefix="1" applyFont="1" applyFill="1" applyBorder="1" applyAlignment="1">
      <alignment vertical="center" wrapText="1"/>
    </xf>
    <xf numFmtId="0" fontId="48" fillId="0" borderId="0" xfId="0" quotePrefix="1" applyFont="1" applyFill="1" applyBorder="1" applyAlignment="1">
      <alignment horizontal="left" vertical="center" wrapText="1"/>
    </xf>
    <xf numFmtId="0" fontId="45" fillId="0" borderId="0" xfId="0" applyFont="1" applyAlignment="1"/>
    <xf numFmtId="14" fontId="49" fillId="2" borderId="3" xfId="0" quotePrefix="1" applyNumberFormat="1" applyFont="1" applyFill="1" applyBorder="1" applyAlignment="1">
      <alignment horizontal="right" vertical="center"/>
    </xf>
    <xf numFmtId="14" fontId="50" fillId="2" borderId="3" xfId="0" quotePrefix="1" applyNumberFormat="1" applyFont="1" applyFill="1" applyBorder="1" applyAlignment="1">
      <alignment horizontal="right" vertical="center"/>
    </xf>
    <xf numFmtId="6" fontId="38" fillId="2" borderId="0" xfId="0" applyNumberFormat="1" applyFont="1" applyFill="1" applyBorder="1" applyAlignment="1">
      <alignment horizontal="right"/>
    </xf>
    <xf numFmtId="0" fontId="52" fillId="2" borderId="17" xfId="0" applyFont="1" applyFill="1" applyBorder="1" applyAlignment="1">
      <alignment horizontal="right" vertical="center"/>
    </xf>
    <xf numFmtId="3" fontId="49" fillId="2" borderId="2" xfId="0" quotePrefix="1" applyNumberFormat="1" applyFont="1" applyFill="1" applyBorder="1" applyAlignment="1">
      <alignment horizontal="right" vertical="center"/>
    </xf>
    <xf numFmtId="0" fontId="54" fillId="10" borderId="0" xfId="30" applyFont="1" applyFill="1" applyBorder="1" applyAlignment="1">
      <alignment horizontal="center" vertical="center" wrapText="1"/>
    </xf>
    <xf numFmtId="0" fontId="7" fillId="2" borderId="2" xfId="26" applyFont="1" applyFill="1" applyBorder="1"/>
    <xf numFmtId="3" fontId="11" fillId="2" borderId="2" xfId="26" quotePrefix="1" applyNumberFormat="1" applyFont="1" applyFill="1" applyBorder="1" applyAlignment="1">
      <alignment horizontal="right" vertical="center"/>
    </xf>
    <xf numFmtId="0" fontId="13" fillId="2" borderId="4" xfId="26" applyFont="1" applyFill="1" applyBorder="1" applyAlignment="1">
      <alignment horizontal="left" vertical="center" wrapText="1"/>
    </xf>
    <xf numFmtId="3" fontId="13" fillId="2" borderId="0" xfId="26" applyNumberFormat="1" applyFont="1" applyFill="1" applyBorder="1" applyAlignment="1">
      <alignment vertical="center"/>
    </xf>
    <xf numFmtId="0" fontId="13" fillId="2" borderId="5" xfId="26" applyFont="1" applyFill="1" applyBorder="1" applyAlignment="1">
      <alignment horizontal="left" vertical="center" wrapText="1"/>
    </xf>
    <xf numFmtId="3" fontId="13" fillId="2" borderId="14" xfId="26" applyNumberFormat="1" applyFont="1" applyFill="1" applyBorder="1" applyAlignment="1">
      <alignment vertical="center"/>
    </xf>
    <xf numFmtId="0" fontId="10" fillId="2" borderId="6" xfId="26" applyFont="1" applyFill="1" applyBorder="1" applyAlignment="1">
      <alignment horizontal="left" vertical="center" wrapText="1"/>
    </xf>
    <xf numFmtId="10" fontId="10" fillId="2" borderId="15" xfId="16" applyNumberFormat="1" applyFont="1" applyFill="1" applyBorder="1" applyAlignment="1">
      <alignment vertical="center"/>
    </xf>
    <xf numFmtId="3" fontId="10" fillId="8" borderId="6" xfId="26" applyNumberFormat="1" applyFont="1" applyFill="1" applyBorder="1" applyAlignment="1">
      <alignment horizontal="right" vertical="center"/>
    </xf>
    <xf numFmtId="0" fontId="55" fillId="2" borderId="0" xfId="26" applyFont="1" applyFill="1" applyAlignment="1">
      <alignment vertical="center"/>
    </xf>
    <xf numFmtId="0" fontId="48" fillId="2" borderId="0" xfId="26" quotePrefix="1" applyFont="1" applyFill="1" applyBorder="1" applyAlignment="1">
      <alignment horizontal="left" vertical="center" wrapText="1"/>
    </xf>
    <xf numFmtId="0" fontId="48" fillId="0" borderId="0" xfId="0" applyFont="1" applyBorder="1" applyAlignment="1">
      <alignment horizontal="left" vertical="center"/>
    </xf>
    <xf numFmtId="0" fontId="48" fillId="2" borderId="0" xfId="0" applyFont="1" applyFill="1" applyBorder="1" applyAlignment="1">
      <alignment horizontal="left" vertical="center"/>
    </xf>
    <xf numFmtId="0" fontId="48" fillId="2" borderId="0" xfId="0" applyFont="1" applyFill="1" applyAlignment="1">
      <alignment horizontal="left" wrapText="1"/>
    </xf>
    <xf numFmtId="0" fontId="10" fillId="2" borderId="5" xfId="0" applyFont="1" applyFill="1" applyBorder="1" applyAlignment="1">
      <alignment horizontal="left" vertical="center"/>
    </xf>
    <xf numFmtId="0" fontId="10" fillId="2" borderId="19" xfId="0" applyFont="1" applyFill="1" applyBorder="1" applyAlignment="1">
      <alignment horizontal="left" vertical="center" wrapText="1"/>
    </xf>
    <xf numFmtId="6" fontId="34" fillId="2" borderId="0" xfId="0" applyNumberFormat="1" applyFont="1" applyFill="1" applyBorder="1" applyAlignment="1">
      <alignment horizontal="left" vertical="center"/>
    </xf>
    <xf numFmtId="6" fontId="34" fillId="2" borderId="0" xfId="26" applyNumberFormat="1" applyFont="1" applyFill="1" applyBorder="1" applyAlignment="1">
      <alignment horizontal="right" vertical="center"/>
    </xf>
    <xf numFmtId="0" fontId="41" fillId="2" borderId="3" xfId="25" applyNumberFormat="1" applyFont="1" applyFill="1" applyBorder="1" applyAlignment="1">
      <alignment horizontal="center" vertical="center" wrapText="1"/>
    </xf>
    <xf numFmtId="0" fontId="10" fillId="2" borderId="3" xfId="26" applyFont="1" applyFill="1" applyBorder="1" applyAlignment="1">
      <alignment vertical="center"/>
    </xf>
    <xf numFmtId="1" fontId="10" fillId="2" borderId="3" xfId="26" applyNumberFormat="1" applyFont="1" applyFill="1" applyBorder="1" applyAlignment="1">
      <alignment horizontal="right" vertical="center" wrapText="1"/>
    </xf>
    <xf numFmtId="1" fontId="10" fillId="2" borderId="3" xfId="26" applyNumberFormat="1" applyFont="1" applyFill="1" applyBorder="1" applyAlignment="1">
      <alignment horizontal="center" vertical="center" wrapText="1"/>
    </xf>
    <xf numFmtId="6" fontId="34" fillId="2" borderId="0" xfId="0" applyNumberFormat="1" applyFont="1" applyFill="1" applyBorder="1" applyAlignment="1">
      <alignment horizontal="right" vertical="center"/>
    </xf>
    <xf numFmtId="17" fontId="41" fillId="0" borderId="3" xfId="26" quotePrefix="1" applyNumberFormat="1" applyFont="1" applyFill="1" applyBorder="1" applyAlignment="1">
      <alignment horizontal="center" vertical="center"/>
    </xf>
    <xf numFmtId="1" fontId="10" fillId="2" borderId="3" xfId="0" applyNumberFormat="1" applyFont="1" applyFill="1" applyBorder="1" applyAlignment="1">
      <alignment horizontal="right" vertical="center" wrapText="1"/>
    </xf>
    <xf numFmtId="6" fontId="34" fillId="0" borderId="0" xfId="0" applyNumberFormat="1" applyFont="1" applyBorder="1" applyAlignment="1">
      <alignment horizontal="left" vertical="center"/>
    </xf>
    <xf numFmtId="0" fontId="23" fillId="0" borderId="0" xfId="0" applyFont="1" applyBorder="1" applyAlignment="1">
      <alignment vertical="center"/>
    </xf>
    <xf numFmtId="0" fontId="23" fillId="0" borderId="0" xfId="0" applyFont="1" applyBorder="1" applyAlignment="1">
      <alignment horizontal="left" vertical="center"/>
    </xf>
    <xf numFmtId="14" fontId="6" fillId="2" borderId="3" xfId="0" quotePrefix="1" applyNumberFormat="1" applyFont="1" applyFill="1" applyBorder="1" applyAlignment="1">
      <alignment horizontal="right" vertical="center"/>
    </xf>
    <xf numFmtId="14" fontId="106" fillId="2" borderId="3" xfId="0" quotePrefix="1" applyNumberFormat="1" applyFont="1" applyFill="1" applyBorder="1" applyAlignment="1">
      <alignment horizontal="right" vertical="center"/>
    </xf>
    <xf numFmtId="0" fontId="34" fillId="2" borderId="20" xfId="0" applyFont="1" applyFill="1" applyBorder="1" applyAlignment="1">
      <alignment vertical="center"/>
    </xf>
    <xf numFmtId="0" fontId="10" fillId="2" borderId="36" xfId="0" applyFont="1" applyFill="1" applyBorder="1" applyAlignment="1">
      <alignment vertical="center"/>
    </xf>
    <xf numFmtId="10" fontId="25" fillId="0" borderId="0" xfId="16" applyNumberFormat="1" applyFont="1" applyBorder="1" applyAlignment="1">
      <alignment vertical="center"/>
    </xf>
    <xf numFmtId="3" fontId="7" fillId="2" borderId="0" xfId="0" applyNumberFormat="1" applyFont="1" applyFill="1" applyBorder="1" applyAlignment="1">
      <alignment vertical="center"/>
    </xf>
    <xf numFmtId="3" fontId="6" fillId="2" borderId="2" xfId="0" quotePrefix="1" applyNumberFormat="1" applyFont="1" applyFill="1" applyBorder="1" applyAlignment="1">
      <alignment horizontal="right" vertical="center"/>
    </xf>
    <xf numFmtId="3" fontId="106" fillId="2" borderId="2" xfId="0" quotePrefix="1" applyNumberFormat="1" applyFont="1" applyFill="1" applyBorder="1" applyAlignment="1">
      <alignment horizontal="right" vertical="center"/>
    </xf>
    <xf numFmtId="0" fontId="34" fillId="0" borderId="0" xfId="26" applyFont="1" applyFill="1" applyBorder="1" applyAlignment="1">
      <alignment horizontal="left" vertical="center"/>
    </xf>
    <xf numFmtId="3" fontId="50" fillId="2" borderId="2" xfId="0" quotePrefix="1" applyNumberFormat="1" applyFont="1" applyFill="1" applyBorder="1" applyAlignment="1">
      <alignment horizontal="right" vertical="center"/>
    </xf>
    <xf numFmtId="0" fontId="10" fillId="2" borderId="19" xfId="0" applyFont="1" applyFill="1" applyBorder="1" applyAlignment="1">
      <alignment horizontal="left" vertical="center"/>
    </xf>
    <xf numFmtId="173" fontId="34" fillId="2" borderId="5" xfId="0" applyNumberFormat="1" applyFont="1" applyFill="1" applyBorder="1" applyAlignment="1">
      <alignment horizontal="right" vertical="center"/>
    </xf>
    <xf numFmtId="0" fontId="11" fillId="2" borderId="5" xfId="0" applyFont="1" applyFill="1" applyBorder="1" applyAlignment="1">
      <alignment horizontal="left" vertical="center"/>
    </xf>
    <xf numFmtId="3" fontId="10" fillId="9" borderId="19" xfId="0" quotePrefix="1" applyNumberFormat="1" applyFont="1" applyFill="1" applyBorder="1" applyAlignment="1">
      <alignment horizontal="left" vertical="center"/>
    </xf>
    <xf numFmtId="15" fontId="10" fillId="2" borderId="2" xfId="0" quotePrefix="1" applyNumberFormat="1" applyFont="1" applyFill="1" applyBorder="1" applyAlignment="1">
      <alignment horizontal="right" vertical="center"/>
    </xf>
    <xf numFmtId="6" fontId="38" fillId="2" borderId="0" xfId="0" applyNumberFormat="1" applyFont="1" applyFill="1" applyBorder="1" applyAlignment="1">
      <alignment horizontal="left"/>
    </xf>
    <xf numFmtId="6" fontId="34" fillId="2" borderId="0" xfId="0" applyNumberFormat="1" applyFont="1" applyFill="1" applyBorder="1" applyAlignment="1">
      <alignment horizontal="left"/>
    </xf>
    <xf numFmtId="173" fontId="41" fillId="2" borderId="5" xfId="303" applyNumberFormat="1" applyFont="1" applyFill="1" applyBorder="1" applyAlignment="1">
      <alignment vertical="center" wrapText="1"/>
    </xf>
    <xf numFmtId="3" fontId="41" fillId="2" borderId="5" xfId="0" applyNumberFormat="1" applyFont="1" applyFill="1" applyBorder="1" applyAlignment="1">
      <alignment vertical="center" wrapText="1"/>
    </xf>
    <xf numFmtId="0" fontId="44" fillId="2" borderId="17" xfId="0" applyFont="1" applyFill="1" applyBorder="1" applyAlignment="1">
      <alignment horizontal="right" vertical="center" wrapText="1"/>
    </xf>
    <xf numFmtId="0" fontId="44" fillId="2" borderId="17" xfId="0" applyFont="1" applyFill="1" applyBorder="1" applyAlignment="1">
      <alignment horizontal="left" vertical="center" wrapText="1"/>
    </xf>
    <xf numFmtId="0" fontId="44" fillId="2" borderId="17" xfId="0" applyFont="1" applyFill="1" applyBorder="1" applyAlignment="1">
      <alignment horizontal="left" vertical="center"/>
    </xf>
    <xf numFmtId="0" fontId="108" fillId="2" borderId="0" xfId="304" applyFont="1" applyFill="1"/>
    <xf numFmtId="0" fontId="108" fillId="2" borderId="0" xfId="304" applyFont="1" applyFill="1" applyBorder="1"/>
    <xf numFmtId="0" fontId="48" fillId="0" borderId="0" xfId="26" applyFont="1" applyFill="1" applyBorder="1" applyAlignment="1">
      <alignment horizontal="left" vertical="center"/>
    </xf>
    <xf numFmtId="0" fontId="44" fillId="2" borderId="0" xfId="304" applyFont="1" applyFill="1" applyBorder="1" applyAlignment="1">
      <alignment vertical="center"/>
    </xf>
    <xf numFmtId="0" fontId="34" fillId="2" borderId="0" xfId="304" applyFont="1" applyFill="1" applyAlignment="1">
      <alignment vertical="center"/>
    </xf>
    <xf numFmtId="0" fontId="44" fillId="2" borderId="0" xfId="304" applyFont="1" applyFill="1" applyAlignment="1">
      <alignment vertical="center"/>
    </xf>
    <xf numFmtId="0" fontId="110" fillId="2" borderId="0" xfId="304" applyFont="1" applyFill="1"/>
    <xf numFmtId="0" fontId="44" fillId="2" borderId="17" xfId="304" applyFont="1" applyFill="1" applyBorder="1" applyAlignment="1">
      <alignment horizontal="right" vertical="center"/>
    </xf>
    <xf numFmtId="0" fontId="13" fillId="2" borderId="0" xfId="304" applyFont="1" applyFill="1" applyAlignment="1">
      <alignment horizontal="right" vertical="center"/>
    </xf>
    <xf numFmtId="0" fontId="110" fillId="2" borderId="1" xfId="304" applyFont="1" applyFill="1" applyBorder="1" applyAlignment="1"/>
    <xf numFmtId="0" fontId="34" fillId="2" borderId="1" xfId="304" applyFont="1" applyFill="1" applyBorder="1" applyAlignment="1">
      <alignment vertical="center"/>
    </xf>
    <xf numFmtId="0" fontId="112" fillId="2" borderId="3" xfId="304" applyFont="1" applyFill="1" applyBorder="1" applyAlignment="1">
      <alignment vertical="center"/>
    </xf>
    <xf numFmtId="0" fontId="34" fillId="2" borderId="0" xfId="304" applyFont="1" applyFill="1" applyBorder="1" applyAlignment="1">
      <alignment vertical="center"/>
    </xf>
    <xf numFmtId="3" fontId="44" fillId="2" borderId="42" xfId="304" applyNumberFormat="1" applyFont="1" applyFill="1" applyBorder="1" applyAlignment="1">
      <alignment horizontal="right" vertical="center"/>
    </xf>
    <xf numFmtId="3" fontId="108" fillId="2" borderId="0" xfId="304" applyNumberFormat="1" applyFont="1" applyFill="1" applyBorder="1"/>
    <xf numFmtId="3" fontId="108" fillId="2" borderId="0" xfId="304" applyNumberFormat="1" applyFont="1" applyFill="1"/>
    <xf numFmtId="0" fontId="10" fillId="2" borderId="0" xfId="304" applyFont="1" applyFill="1" applyAlignment="1">
      <alignment vertical="center"/>
    </xf>
    <xf numFmtId="0" fontId="34" fillId="2" borderId="0" xfId="304" applyFont="1" applyFill="1" applyAlignment="1">
      <alignment horizontal="center" vertical="center"/>
    </xf>
    <xf numFmtId="173" fontId="108" fillId="2" borderId="0" xfId="304" applyNumberFormat="1" applyFont="1" applyFill="1" applyBorder="1"/>
    <xf numFmtId="0" fontId="34" fillId="2" borderId="0" xfId="304" applyFont="1" applyFill="1" applyBorder="1" applyAlignment="1">
      <alignment horizontal="left" vertical="center"/>
    </xf>
    <xf numFmtId="0" fontId="34" fillId="2" borderId="0" xfId="304" applyFont="1" applyFill="1" applyAlignment="1">
      <alignment horizontal="left" vertical="center"/>
    </xf>
    <xf numFmtId="0" fontId="11" fillId="2" borderId="3" xfId="304" applyFont="1" applyFill="1" applyBorder="1" applyAlignment="1">
      <alignment horizontal="center" vertical="center"/>
    </xf>
    <xf numFmtId="0" fontId="11" fillId="2" borderId="3" xfId="304" applyFont="1" applyFill="1" applyBorder="1" applyAlignment="1">
      <alignment vertical="center"/>
    </xf>
    <xf numFmtId="3" fontId="11" fillId="2" borderId="3" xfId="304" applyNumberFormat="1" applyFont="1" applyFill="1" applyBorder="1" applyAlignment="1">
      <alignment horizontal="right" vertical="center"/>
    </xf>
    <xf numFmtId="0" fontId="113" fillId="2" borderId="0" xfId="304" applyFont="1" applyFill="1" applyBorder="1"/>
    <xf numFmtId="0" fontId="44" fillId="2" borderId="0" xfId="304" applyFont="1" applyFill="1" applyAlignment="1">
      <alignment horizontal="center" vertical="center"/>
    </xf>
    <xf numFmtId="0" fontId="44" fillId="2" borderId="0" xfId="304" applyFont="1" applyFill="1" applyAlignment="1">
      <alignment horizontal="left" vertical="center" wrapText="1"/>
    </xf>
    <xf numFmtId="0" fontId="114" fillId="2" borderId="0" xfId="304" applyFont="1" applyFill="1" applyBorder="1"/>
    <xf numFmtId="0" fontId="11" fillId="2" borderId="46" xfId="304" applyFont="1" applyFill="1" applyBorder="1" applyAlignment="1">
      <alignment horizontal="center" vertical="center"/>
    </xf>
    <xf numFmtId="0" fontId="11" fillId="2" borderId="46" xfId="304" applyFont="1" applyFill="1" applyBorder="1" applyAlignment="1">
      <alignment vertical="center"/>
    </xf>
    <xf numFmtId="9" fontId="11" fillId="2" borderId="46" xfId="304" applyNumberFormat="1" applyFont="1" applyFill="1" applyBorder="1" applyAlignment="1">
      <alignment horizontal="right" vertical="center"/>
    </xf>
    <xf numFmtId="0" fontId="44" fillId="2" borderId="0" xfId="304" applyFont="1" applyFill="1" applyAlignment="1">
      <alignment horizontal="justify" vertical="center"/>
    </xf>
    <xf numFmtId="0" fontId="108" fillId="2" borderId="0" xfId="304" applyFont="1" applyFill="1" applyAlignment="1">
      <alignment horizontal="left"/>
    </xf>
    <xf numFmtId="0" fontId="12" fillId="0" borderId="0" xfId="0" applyFont="1"/>
    <xf numFmtId="0" fontId="7" fillId="2" borderId="0" xfId="0" applyFont="1" applyFill="1" applyBorder="1" applyAlignment="1">
      <alignment vertical="center"/>
    </xf>
    <xf numFmtId="3" fontId="34" fillId="2" borderId="42" xfId="304" applyNumberFormat="1" applyFont="1" applyFill="1" applyBorder="1" applyAlignment="1">
      <alignment horizontal="right" vertical="center"/>
    </xf>
    <xf numFmtId="3" fontId="10" fillId="2" borderId="3" xfId="304" applyNumberFormat="1" applyFont="1" applyFill="1" applyBorder="1" applyAlignment="1">
      <alignment horizontal="right" vertical="center"/>
    </xf>
    <xf numFmtId="9" fontId="10" fillId="2" borderId="46" xfId="304" applyNumberFormat="1" applyFont="1" applyFill="1" applyBorder="1" applyAlignment="1">
      <alignment horizontal="right" vertical="center"/>
    </xf>
    <xf numFmtId="14" fontId="10" fillId="2" borderId="40" xfId="231" applyNumberFormat="1" applyFont="1" applyFill="1" applyBorder="1" applyAlignment="1">
      <alignment horizontal="center" vertical="center"/>
    </xf>
    <xf numFmtId="14" fontId="10" fillId="2" borderId="44" xfId="231" applyNumberFormat="1" applyFont="1" applyFill="1" applyBorder="1" applyAlignment="1">
      <alignment horizontal="center" vertical="center"/>
    </xf>
    <xf numFmtId="0" fontId="10" fillId="2" borderId="3" xfId="231" quotePrefix="1" applyFont="1" applyFill="1" applyBorder="1" applyAlignment="1">
      <alignment horizontal="center" vertical="center"/>
    </xf>
    <xf numFmtId="0" fontId="13" fillId="2" borderId="0" xfId="0" applyFont="1" applyFill="1" applyAlignment="1">
      <alignment horizontal="left" wrapText="1"/>
    </xf>
    <xf numFmtId="0" fontId="41" fillId="2" borderId="3" xfId="0" applyFont="1" applyFill="1" applyBorder="1" applyAlignment="1">
      <alignment horizontal="center"/>
    </xf>
    <xf numFmtId="0" fontId="41" fillId="2" borderId="0" xfId="0" applyFont="1" applyFill="1" applyAlignment="1">
      <alignment horizontal="center"/>
    </xf>
    <xf numFmtId="6" fontId="38" fillId="2" borderId="0" xfId="0" applyNumberFormat="1" applyFont="1" applyFill="1" applyAlignment="1">
      <alignment horizontal="right"/>
    </xf>
    <xf numFmtId="0" fontId="10" fillId="2" borderId="37" xfId="0" applyFont="1" applyFill="1" applyBorder="1" applyAlignment="1">
      <alignment horizontal="center" vertical="center"/>
    </xf>
    <xf numFmtId="0" fontId="40" fillId="2" borderId="0" xfId="0" applyFont="1" applyFill="1" applyAlignment="1">
      <alignment vertical="center"/>
    </xf>
    <xf numFmtId="3" fontId="7" fillId="0" borderId="0" xfId="0" applyNumberFormat="1" applyFont="1" applyAlignment="1">
      <alignment vertical="center"/>
    </xf>
    <xf numFmtId="3" fontId="34" fillId="0" borderId="5" xfId="0" applyNumberFormat="1" applyFont="1" applyBorder="1" applyAlignment="1">
      <alignment horizontal="right" vertical="center"/>
    </xf>
    <xf numFmtId="3" fontId="115" fillId="8" borderId="5" xfId="26" applyNumberFormat="1" applyFont="1" applyFill="1" applyBorder="1" applyAlignment="1">
      <alignment horizontal="right" vertical="center"/>
    </xf>
    <xf numFmtId="3" fontId="115" fillId="8" borderId="20" xfId="26" applyNumberFormat="1" applyFont="1" applyFill="1" applyBorder="1" applyAlignment="1">
      <alignment horizontal="right" vertical="center"/>
    </xf>
    <xf numFmtId="3" fontId="115" fillId="8" borderId="4" xfId="26" applyNumberFormat="1" applyFont="1" applyFill="1" applyBorder="1" applyAlignment="1">
      <alignment horizontal="right" vertical="center"/>
    </xf>
    <xf numFmtId="3" fontId="115" fillId="8" borderId="6" xfId="26" applyNumberFormat="1" applyFont="1" applyFill="1" applyBorder="1" applyAlignment="1">
      <alignment horizontal="right" vertical="center"/>
    </xf>
    <xf numFmtId="0" fontId="10" fillId="2" borderId="0" xfId="231" quotePrefix="1" applyFont="1" applyFill="1" applyAlignment="1">
      <alignment horizontal="center" vertical="center"/>
    </xf>
    <xf numFmtId="3" fontId="44" fillId="2" borderId="0" xfId="304" applyNumberFormat="1" applyFont="1" applyFill="1" applyAlignment="1">
      <alignment horizontal="right" vertical="center"/>
    </xf>
    <xf numFmtId="3" fontId="34" fillId="2" borderId="0" xfId="304" applyNumberFormat="1" applyFont="1" applyFill="1" applyAlignment="1">
      <alignment horizontal="right" vertical="center"/>
    </xf>
    <xf numFmtId="0" fontId="44" fillId="2" borderId="0" xfId="304" applyFont="1" applyFill="1" applyAlignment="1">
      <alignment horizontal="right" vertical="center"/>
    </xf>
    <xf numFmtId="0" fontId="34" fillId="2" borderId="0" xfId="304" applyFont="1" applyFill="1" applyAlignment="1">
      <alignment horizontal="right" vertical="center"/>
    </xf>
    <xf numFmtId="3" fontId="44" fillId="2" borderId="0" xfId="304" applyNumberFormat="1" applyFont="1" applyFill="1" applyAlignment="1">
      <alignment horizontal="right" vertical="center" wrapText="1"/>
    </xf>
    <xf numFmtId="3" fontId="34" fillId="2" borderId="0" xfId="304" applyNumberFormat="1" applyFont="1" applyFill="1" applyAlignment="1">
      <alignment horizontal="right" vertical="center" wrapText="1"/>
    </xf>
    <xf numFmtId="6" fontId="10" fillId="2" borderId="37" xfId="0" applyNumberFormat="1" applyFont="1" applyFill="1" applyBorder="1" applyAlignment="1">
      <alignment horizontal="right" vertical="center" wrapText="1"/>
    </xf>
    <xf numFmtId="3" fontId="10" fillId="8" borderId="0" xfId="0" applyNumberFormat="1" applyFont="1" applyFill="1" applyAlignment="1">
      <alignment vertical="center"/>
    </xf>
    <xf numFmtId="3" fontId="34" fillId="8" borderId="5" xfId="0" applyNumberFormat="1" applyFont="1" applyFill="1" applyBorder="1" applyAlignment="1">
      <alignment vertical="center"/>
    </xf>
    <xf numFmtId="3" fontId="10" fillId="8" borderId="21" xfId="0" applyNumberFormat="1" applyFont="1" applyFill="1" applyBorder="1" applyAlignment="1">
      <alignment vertical="center"/>
    </xf>
    <xf numFmtId="0" fontId="48" fillId="2" borderId="0" xfId="0" applyFont="1" applyFill="1" applyBorder="1" applyAlignment="1">
      <alignment horizontal="left" vertical="center"/>
    </xf>
    <xf numFmtId="0" fontId="13" fillId="2" borderId="0" xfId="0" applyFont="1" applyFill="1"/>
    <xf numFmtId="0" fontId="7" fillId="0" borderId="0" xfId="0" applyFont="1" applyAlignment="1">
      <alignment vertical="center"/>
    </xf>
    <xf numFmtId="3" fontId="34" fillId="2" borderId="0" xfId="0" applyNumberFormat="1" applyFont="1" applyFill="1" applyAlignment="1">
      <alignment vertical="center"/>
    </xf>
    <xf numFmtId="3" fontId="41" fillId="2" borderId="14" xfId="0" applyNumberFormat="1" applyFont="1" applyFill="1" applyBorder="1" applyAlignment="1">
      <alignment horizontal="right" vertical="center"/>
    </xf>
    <xf numFmtId="3" fontId="34" fillId="2" borderId="14" xfId="0" applyNumberFormat="1" applyFont="1" applyFill="1" applyBorder="1" applyAlignment="1">
      <alignment horizontal="right" vertical="center"/>
    </xf>
    <xf numFmtId="3" fontId="10" fillId="2" borderId="4" xfId="0" applyNumberFormat="1" applyFont="1" applyFill="1" applyBorder="1" applyAlignment="1">
      <alignment horizontal="right" vertical="center"/>
    </xf>
    <xf numFmtId="3" fontId="41" fillId="2" borderId="3" xfId="0" applyNumberFormat="1" applyFont="1" applyFill="1" applyBorder="1" applyAlignment="1">
      <alignment horizontal="right" vertical="center"/>
    </xf>
    <xf numFmtId="3" fontId="34" fillId="2" borderId="3" xfId="0" applyNumberFormat="1" applyFont="1" applyFill="1" applyBorder="1" applyAlignment="1">
      <alignment horizontal="right" vertical="center"/>
    </xf>
    <xf numFmtId="173" fontId="41" fillId="2" borderId="15" xfId="24" applyNumberFormat="1" applyFont="1" applyFill="1" applyBorder="1" applyAlignment="1">
      <alignment horizontal="right" vertical="center"/>
    </xf>
    <xf numFmtId="173" fontId="34" fillId="2" borderId="15" xfId="24" applyNumberFormat="1" applyFont="1" applyFill="1" applyBorder="1" applyAlignment="1">
      <alignment horizontal="right" vertical="center"/>
    </xf>
    <xf numFmtId="173" fontId="41" fillId="2" borderId="14" xfId="24" applyNumberFormat="1" applyFont="1" applyFill="1" applyBorder="1" applyAlignment="1">
      <alignment horizontal="right" vertical="center" wrapText="1"/>
    </xf>
    <xf numFmtId="173" fontId="34" fillId="2" borderId="14" xfId="24" applyNumberFormat="1" applyFont="1" applyFill="1" applyBorder="1" applyAlignment="1">
      <alignment horizontal="right" vertical="center" wrapText="1"/>
    </xf>
    <xf numFmtId="173" fontId="41" fillId="2" borderId="14" xfId="24" applyNumberFormat="1" applyFont="1" applyFill="1" applyBorder="1" applyAlignment="1">
      <alignment horizontal="right" vertical="center"/>
    </xf>
    <xf numFmtId="173" fontId="34" fillId="2" borderId="14" xfId="24" applyNumberFormat="1" applyFont="1" applyFill="1" applyBorder="1" applyAlignment="1">
      <alignment horizontal="right" vertical="center"/>
    </xf>
    <xf numFmtId="0" fontId="7" fillId="0" borderId="0" xfId="0" applyFont="1" applyBorder="1" applyAlignment="1">
      <alignment vertical="center"/>
    </xf>
    <xf numFmtId="3" fontId="41" fillId="2" borderId="0" xfId="0" applyNumberFormat="1" applyFont="1" applyFill="1" applyAlignment="1">
      <alignment vertical="center"/>
    </xf>
    <xf numFmtId="3" fontId="41" fillId="0" borderId="5" xfId="0" applyNumberFormat="1" applyFont="1" applyBorder="1" applyAlignment="1">
      <alignment vertical="center"/>
    </xf>
    <xf numFmtId="0" fontId="10" fillId="2" borderId="2" xfId="26" applyFont="1" applyFill="1" applyBorder="1" applyAlignment="1">
      <alignment horizontal="right" vertical="center" wrapText="1"/>
    </xf>
    <xf numFmtId="3" fontId="34" fillId="2" borderId="5" xfId="26" applyNumberFormat="1" applyFont="1" applyFill="1" applyBorder="1" applyAlignment="1">
      <alignment vertical="center"/>
    </xf>
    <xf numFmtId="3" fontId="34" fillId="2" borderId="5" xfId="26" quotePrefix="1" applyNumberFormat="1" applyFont="1" applyFill="1" applyBorder="1" applyAlignment="1">
      <alignment horizontal="right" vertical="center"/>
    </xf>
    <xf numFmtId="3" fontId="10" fillId="7" borderId="14" xfId="26" applyNumberFormat="1" applyFont="1" applyFill="1" applyBorder="1" applyAlignment="1">
      <alignment vertical="center"/>
    </xf>
    <xf numFmtId="3" fontId="10" fillId="7" borderId="14" xfId="26" applyNumberFormat="1" applyFont="1" applyFill="1" applyBorder="1" applyAlignment="1">
      <alignment horizontal="right" vertical="center"/>
    </xf>
    <xf numFmtId="3" fontId="34" fillId="2" borderId="0" xfId="26" applyNumberFormat="1" applyFont="1" applyFill="1" applyAlignment="1">
      <alignment vertical="center"/>
    </xf>
    <xf numFmtId="3" fontId="34" fillId="2" borderId="0" xfId="26" applyNumberFormat="1" applyFont="1" applyFill="1" applyAlignment="1">
      <alignment horizontal="right" vertical="center"/>
    </xf>
    <xf numFmtId="3" fontId="10" fillId="7" borderId="5" xfId="26" applyNumberFormat="1" applyFont="1" applyFill="1" applyBorder="1" applyAlignment="1">
      <alignment vertical="center"/>
    </xf>
    <xf numFmtId="3" fontId="10" fillId="7" borderId="5" xfId="26" applyNumberFormat="1" applyFont="1" applyFill="1" applyBorder="1" applyAlignment="1">
      <alignment horizontal="right" vertical="center" wrapText="1"/>
    </xf>
    <xf numFmtId="3" fontId="10" fillId="7" borderId="3" xfId="26" applyNumberFormat="1" applyFont="1" applyFill="1" applyBorder="1" applyAlignment="1">
      <alignment vertical="center"/>
    </xf>
    <xf numFmtId="3" fontId="10" fillId="7" borderId="3" xfId="26" applyNumberFormat="1" applyFont="1" applyFill="1" applyBorder="1" applyAlignment="1">
      <alignment horizontal="right" vertical="center" wrapText="1"/>
    </xf>
    <xf numFmtId="3" fontId="10" fillId="7" borderId="5" xfId="26" applyNumberFormat="1" applyFont="1" applyFill="1" applyBorder="1" applyAlignment="1">
      <alignment horizontal="right" vertical="center"/>
    </xf>
    <xf numFmtId="3" fontId="10" fillId="7" borderId="3" xfId="26" applyNumberFormat="1" applyFont="1" applyFill="1" applyBorder="1" applyAlignment="1">
      <alignment horizontal="right" vertical="center"/>
    </xf>
    <xf numFmtId="3" fontId="10" fillId="7" borderId="20" xfId="26" applyNumberFormat="1" applyFont="1" applyFill="1" applyBorder="1" applyAlignment="1">
      <alignment vertical="center"/>
    </xf>
    <xf numFmtId="173" fontId="10" fillId="7" borderId="4" xfId="24" applyNumberFormat="1" applyFont="1" applyFill="1" applyBorder="1" applyAlignment="1">
      <alignment vertical="center"/>
    </xf>
    <xf numFmtId="3" fontId="10" fillId="7" borderId="4" xfId="26" applyNumberFormat="1" applyFont="1" applyFill="1" applyBorder="1" applyAlignment="1">
      <alignment horizontal="right" vertical="center"/>
    </xf>
    <xf numFmtId="173" fontId="10" fillId="7" borderId="0" xfId="24" applyNumberFormat="1" applyFont="1" applyFill="1" applyAlignment="1">
      <alignment vertical="center"/>
    </xf>
    <xf numFmtId="3" fontId="10" fillId="7" borderId="0" xfId="26" applyNumberFormat="1" applyFont="1" applyFill="1" applyAlignment="1">
      <alignment horizontal="right" vertical="center"/>
    </xf>
    <xf numFmtId="3" fontId="10" fillId="7" borderId="20" xfId="26" applyNumberFormat="1" applyFont="1" applyFill="1" applyBorder="1" applyAlignment="1">
      <alignment horizontal="right" vertical="center"/>
    </xf>
    <xf numFmtId="3" fontId="34" fillId="2" borderId="5" xfId="26" applyNumberFormat="1" applyFont="1" applyFill="1" applyBorder="1" applyAlignment="1">
      <alignment horizontal="right" vertical="center" wrapText="1"/>
    </xf>
    <xf numFmtId="3" fontId="34" fillId="2" borderId="20" xfId="26" applyNumberFormat="1" applyFont="1" applyFill="1" applyBorder="1" applyAlignment="1">
      <alignment vertical="center"/>
    </xf>
    <xf numFmtId="3" fontId="34" fillId="2" borderId="20" xfId="26" applyNumberFormat="1" applyFont="1" applyFill="1" applyBorder="1" applyAlignment="1">
      <alignment horizontal="right" vertical="center"/>
    </xf>
    <xf numFmtId="3" fontId="34" fillId="2" borderId="20" xfId="26" quotePrefix="1" applyNumberFormat="1" applyFont="1" applyFill="1" applyBorder="1" applyAlignment="1">
      <alignment horizontal="right" vertical="center"/>
    </xf>
    <xf numFmtId="0" fontId="11" fillId="2" borderId="19" xfId="0" applyFont="1" applyFill="1" applyBorder="1" applyAlignment="1">
      <alignment horizontal="left" vertical="center" wrapText="1"/>
    </xf>
    <xf numFmtId="3" fontId="34" fillId="2" borderId="5" xfId="0" applyNumberFormat="1" applyFont="1" applyFill="1" applyBorder="1" applyAlignment="1">
      <alignment vertical="center" wrapText="1"/>
    </xf>
    <xf numFmtId="173" fontId="34" fillId="2" borderId="5" xfId="303" applyNumberFormat="1" applyFont="1" applyFill="1" applyBorder="1" applyAlignment="1">
      <alignment vertical="center" wrapText="1"/>
    </xf>
    <xf numFmtId="173" fontId="41" fillId="2" borderId="5" xfId="16" applyNumberFormat="1" applyFont="1" applyFill="1" applyBorder="1" applyAlignment="1">
      <alignment horizontal="right" vertical="center"/>
    </xf>
    <xf numFmtId="173" fontId="34" fillId="2" borderId="5" xfId="16" applyNumberFormat="1" applyFont="1" applyFill="1" applyBorder="1" applyAlignment="1">
      <alignment horizontal="right" vertical="center"/>
    </xf>
    <xf numFmtId="173" fontId="41" fillId="2" borderId="6" xfId="0" applyNumberFormat="1" applyFont="1" applyFill="1" applyBorder="1" applyAlignment="1">
      <alignment horizontal="right" vertical="center"/>
    </xf>
    <xf numFmtId="173" fontId="34" fillId="2" borderId="6" xfId="0" applyNumberFormat="1" applyFont="1" applyFill="1" applyBorder="1" applyAlignment="1">
      <alignment horizontal="right" vertical="center"/>
    </xf>
    <xf numFmtId="0" fontId="34" fillId="2" borderId="5" xfId="0" applyFont="1" applyFill="1" applyBorder="1" applyAlignment="1">
      <alignment horizontal="left" vertical="center" wrapText="1"/>
    </xf>
    <xf numFmtId="0" fontId="35" fillId="2" borderId="0" xfId="0" applyFont="1" applyFill="1" applyAlignment="1">
      <alignment horizontal="center" vertical="center"/>
    </xf>
    <xf numFmtId="0" fontId="9" fillId="2" borderId="0" xfId="0" applyFont="1" applyFill="1" applyAlignment="1">
      <alignment horizontal="right" vertical="center" wrapText="1"/>
    </xf>
    <xf numFmtId="3" fontId="9" fillId="2" borderId="0" xfId="0" applyNumberFormat="1" applyFont="1" applyFill="1" applyAlignment="1">
      <alignment horizontal="right" vertical="center" wrapText="1"/>
    </xf>
    <xf numFmtId="0" fontId="54" fillId="0" borderId="0" xfId="30" applyFont="1" applyAlignment="1">
      <alignment horizontal="center" vertical="center" wrapText="1"/>
    </xf>
    <xf numFmtId="0" fontId="37" fillId="2" borderId="0" xfId="0" applyFont="1" applyFill="1" applyAlignment="1">
      <alignment horizontal="right" vertical="center"/>
    </xf>
    <xf numFmtId="3" fontId="9" fillId="2" borderId="0" xfId="0" applyNumberFormat="1" applyFont="1" applyFill="1" applyAlignment="1">
      <alignment vertical="center"/>
    </xf>
    <xf numFmtId="9" fontId="9" fillId="2" borderId="0" xfId="24" applyFont="1" applyFill="1" applyAlignment="1">
      <alignment vertical="center"/>
    </xf>
    <xf numFmtId="173" fontId="9" fillId="2" borderId="0" xfId="0" applyNumberFormat="1" applyFont="1" applyFill="1" applyAlignment="1">
      <alignment horizontal="right" vertical="center" wrapText="1"/>
    </xf>
    <xf numFmtId="173" fontId="9" fillId="2" borderId="0" xfId="24" applyNumberFormat="1" applyFont="1" applyFill="1" applyAlignment="1">
      <alignment horizontal="right" vertical="center"/>
    </xf>
    <xf numFmtId="0" fontId="7" fillId="2" borderId="0" xfId="0" applyFont="1" applyFill="1" applyAlignment="1">
      <alignment vertical="center" wrapText="1"/>
    </xf>
    <xf numFmtId="3" fontId="41" fillId="2" borderId="43" xfId="231" applyNumberFormat="1" applyFont="1" applyFill="1" applyBorder="1" applyAlignment="1">
      <alignment horizontal="right" vertical="center"/>
    </xf>
    <xf numFmtId="3" fontId="41" fillId="2" borderId="41" xfId="231" applyNumberFormat="1" applyFont="1" applyFill="1" applyBorder="1" applyAlignment="1">
      <alignment horizontal="right" vertical="center"/>
    </xf>
    <xf numFmtId="3" fontId="11" fillId="2" borderId="45" xfId="231" applyNumberFormat="1" applyFont="1" applyFill="1" applyBorder="1" applyAlignment="1">
      <alignment horizontal="right" vertical="center"/>
    </xf>
    <xf numFmtId="0" fontId="41" fillId="2" borderId="41" xfId="231" applyFont="1" applyFill="1" applyBorder="1" applyAlignment="1">
      <alignment horizontal="right" vertical="center"/>
    </xf>
    <xf numFmtId="3" fontId="41" fillId="2" borderId="41" xfId="231" applyNumberFormat="1" applyFont="1" applyFill="1" applyBorder="1" applyAlignment="1">
      <alignment horizontal="right" vertical="center" wrapText="1"/>
    </xf>
    <xf numFmtId="9" fontId="11" fillId="2" borderId="47" xfId="231" applyNumberFormat="1" applyFont="1" applyFill="1" applyBorder="1" applyAlignment="1">
      <alignment horizontal="right" vertical="center"/>
    </xf>
    <xf numFmtId="0" fontId="11" fillId="2" borderId="0" xfId="231" quotePrefix="1" applyFont="1" applyFill="1" applyAlignment="1">
      <alignment horizontal="center" vertical="center"/>
    </xf>
    <xf numFmtId="0" fontId="11" fillId="2" borderId="45" xfId="231" quotePrefix="1" applyFont="1" applyFill="1" applyBorder="1" applyAlignment="1">
      <alignment horizontal="center" vertical="center"/>
    </xf>
    <xf numFmtId="0" fontId="34" fillId="2" borderId="0" xfId="0" applyFont="1" applyFill="1" applyAlignment="1">
      <alignment horizontal="center" vertical="center"/>
    </xf>
    <xf numFmtId="0" fontId="46" fillId="2" borderId="0" xfId="26" applyFont="1" applyFill="1" applyAlignment="1">
      <alignment horizontal="center" vertical="center"/>
    </xf>
    <xf numFmtId="0" fontId="46" fillId="2" borderId="0" xfId="0" applyFont="1" applyFill="1" applyAlignment="1">
      <alignment horizontal="center" vertical="center"/>
    </xf>
    <xf numFmtId="0" fontId="34" fillId="2" borderId="0" xfId="0" applyFont="1" applyFill="1" applyAlignment="1">
      <alignment horizontal="center"/>
    </xf>
    <xf numFmtId="0" fontId="10" fillId="2" borderId="0" xfId="0" quotePrefix="1" applyFont="1" applyFill="1" applyAlignment="1">
      <alignment horizontal="center" vertical="center" wrapText="1"/>
    </xf>
    <xf numFmtId="0" fontId="10" fillId="2" borderId="48" xfId="0" quotePrefix="1" applyFont="1" applyFill="1" applyBorder="1" applyAlignment="1">
      <alignment vertical="center" wrapText="1"/>
    </xf>
    <xf numFmtId="0" fontId="10" fillId="2" borderId="49" xfId="0" quotePrefix="1" applyFont="1" applyFill="1" applyBorder="1" applyAlignment="1">
      <alignment horizontal="center" vertical="center" wrapText="1"/>
    </xf>
    <xf numFmtId="0" fontId="10" fillId="2" borderId="50" xfId="0" quotePrefix="1" applyFont="1" applyFill="1" applyBorder="1" applyAlignment="1">
      <alignment vertical="center" wrapText="1"/>
    </xf>
    <xf numFmtId="0" fontId="47" fillId="2" borderId="48" xfId="0" quotePrefix="1" applyFont="1" applyFill="1" applyBorder="1" applyAlignment="1">
      <alignment vertical="center" wrapText="1"/>
    </xf>
    <xf numFmtId="0" fontId="47" fillId="2" borderId="49" xfId="0" quotePrefix="1" applyFont="1" applyFill="1" applyBorder="1" applyAlignment="1">
      <alignment horizontal="center" vertical="center" wrapText="1"/>
    </xf>
    <xf numFmtId="0" fontId="47" fillId="2" borderId="50" xfId="0" quotePrefix="1" applyFont="1" applyFill="1" applyBorder="1" applyAlignment="1">
      <alignment horizontal="left" vertical="center" wrapText="1"/>
    </xf>
    <xf numFmtId="0" fontId="10" fillId="2" borderId="37" xfId="0" applyFont="1" applyFill="1" applyBorder="1" applyAlignment="1">
      <alignment horizontal="center" vertical="center"/>
    </xf>
    <xf numFmtId="0" fontId="54" fillId="2" borderId="0" xfId="30" applyFont="1" applyFill="1" applyBorder="1" applyAlignment="1">
      <alignment horizontal="center" vertical="center" wrapText="1"/>
    </xf>
    <xf numFmtId="6" fontId="10" fillId="2" borderId="37" xfId="0" applyNumberFormat="1" applyFont="1" applyFill="1" applyBorder="1" applyAlignment="1">
      <alignment horizontal="center" vertical="center" wrapText="1"/>
    </xf>
    <xf numFmtId="0" fontId="54" fillId="10" borderId="0" xfId="31" applyFont="1" applyFill="1" applyBorder="1" applyAlignment="1">
      <alignment horizontal="center" vertical="center" wrapText="1"/>
    </xf>
    <xf numFmtId="0" fontId="48" fillId="0" borderId="0" xfId="0" quotePrefix="1" applyFont="1" applyFill="1" applyBorder="1" applyAlignment="1">
      <alignment horizontal="left" vertical="center"/>
    </xf>
    <xf numFmtId="17" fontId="51" fillId="11" borderId="0" xfId="0" quotePrefix="1" applyNumberFormat="1" applyFont="1" applyFill="1" applyBorder="1" applyAlignment="1">
      <alignment horizontal="center" vertical="center"/>
    </xf>
    <xf numFmtId="0" fontId="13" fillId="2" borderId="22" xfId="0" applyFont="1" applyFill="1" applyBorder="1" applyAlignment="1">
      <alignment horizontal="left" wrapText="1"/>
    </xf>
    <xf numFmtId="0" fontId="48" fillId="2" borderId="0" xfId="26" quotePrefix="1" applyFont="1" applyFill="1" applyBorder="1" applyAlignment="1">
      <alignment horizontal="left" vertical="center" wrapText="1"/>
    </xf>
    <xf numFmtId="0" fontId="13" fillId="0" borderId="18" xfId="0" applyFont="1" applyBorder="1" applyAlignment="1">
      <alignment horizontal="left" vertical="center"/>
    </xf>
    <xf numFmtId="0" fontId="118" fillId="2" borderId="0" xfId="0" applyFont="1" applyFill="1" applyBorder="1" applyAlignment="1">
      <alignment horizontal="left" vertical="center" wrapText="1"/>
    </xf>
    <xf numFmtId="0" fontId="116" fillId="2" borderId="0" xfId="0" applyFont="1" applyFill="1" applyAlignment="1">
      <alignment horizontal="justify" vertical="center" wrapText="1"/>
    </xf>
    <xf numFmtId="0" fontId="45" fillId="2" borderId="0" xfId="0" applyFont="1" applyFill="1" applyAlignment="1">
      <alignment horizontal="justify" vertical="center" wrapText="1"/>
    </xf>
    <xf numFmtId="0" fontId="117" fillId="2" borderId="0" xfId="0" applyFont="1" applyFill="1" applyAlignment="1">
      <alignment horizontal="justify" vertical="center" wrapText="1"/>
    </xf>
    <xf numFmtId="0" fontId="12" fillId="2" borderId="0" xfId="0" applyFont="1" applyFill="1" applyAlignment="1">
      <alignment horizontal="justify" vertical="center" wrapText="1"/>
    </xf>
    <xf numFmtId="0" fontId="118" fillId="2" borderId="0" xfId="0" applyFont="1" applyFill="1" applyBorder="1" applyAlignment="1">
      <alignment horizontal="left" vertical="center"/>
    </xf>
    <xf numFmtId="0" fontId="48" fillId="0" borderId="0" xfId="0" applyFont="1" applyBorder="1" applyAlignment="1">
      <alignment horizontal="left" vertical="center"/>
    </xf>
    <xf numFmtId="14" fontId="105" fillId="2" borderId="1" xfId="0" applyNumberFormat="1" applyFont="1" applyFill="1" applyBorder="1" applyAlignment="1">
      <alignment horizontal="center" vertical="center"/>
    </xf>
    <xf numFmtId="0" fontId="29" fillId="2" borderId="0" xfId="0" applyFont="1" applyFill="1" applyAlignment="1">
      <alignment horizontal="left" wrapText="1"/>
    </xf>
    <xf numFmtId="0" fontId="119" fillId="2" borderId="0" xfId="0" applyFont="1" applyFill="1" applyAlignment="1">
      <alignment horizontal="left" vertical="center" wrapText="1"/>
    </xf>
    <xf numFmtId="0" fontId="48" fillId="2" borderId="0" xfId="0" applyFont="1" applyFill="1" applyBorder="1" applyAlignment="1">
      <alignment horizontal="left" vertical="center"/>
    </xf>
    <xf numFmtId="0" fontId="54" fillId="10" borderId="0" xfId="30" applyFont="1" applyFill="1" applyBorder="1" applyAlignment="1">
      <alignment horizontal="center" vertical="center" wrapText="1"/>
    </xf>
    <xf numFmtId="0" fontId="120" fillId="2" borderId="0" xfId="0" applyFont="1" applyFill="1" applyAlignment="1">
      <alignment horizontal="justify" vertical="center" wrapText="1"/>
    </xf>
    <xf numFmtId="0" fontId="121" fillId="2" borderId="0" xfId="0" applyFont="1" applyFill="1" applyAlignment="1">
      <alignment horizontal="justify" vertical="center" wrapText="1"/>
    </xf>
    <xf numFmtId="0" fontId="48" fillId="0" borderId="0" xfId="26" applyFont="1" applyFill="1" applyBorder="1" applyAlignment="1">
      <alignment horizontal="left" vertical="center"/>
    </xf>
    <xf numFmtId="0" fontId="111" fillId="2" borderId="38" xfId="231" applyFont="1" applyFill="1" applyBorder="1" applyAlignment="1">
      <alignment horizontal="center"/>
    </xf>
    <xf numFmtId="0" fontId="111" fillId="2" borderId="1" xfId="231" applyFont="1" applyFill="1" applyBorder="1" applyAlignment="1">
      <alignment horizontal="center"/>
    </xf>
    <xf numFmtId="0" fontId="111" fillId="2" borderId="39" xfId="231" applyFont="1" applyFill="1" applyBorder="1" applyAlignment="1">
      <alignment horizontal="center"/>
    </xf>
    <xf numFmtId="0" fontId="44" fillId="2" borderId="18" xfId="231" applyFont="1" applyFill="1" applyBorder="1" applyAlignment="1">
      <alignment horizontal="left" vertical="center" wrapText="1"/>
    </xf>
    <xf numFmtId="0" fontId="48" fillId="2" borderId="0" xfId="0" applyFont="1" applyFill="1" applyAlignment="1">
      <alignment horizontal="left" wrapText="1"/>
    </xf>
    <xf numFmtId="0" fontId="0" fillId="0" borderId="0" xfId="0"/>
    <xf numFmtId="0" fontId="7" fillId="2" borderId="0" xfId="0" applyFont="1" applyFill="1" applyAlignment="1">
      <alignment horizontal="left" vertical="center" wrapText="1"/>
    </xf>
  </cellXfs>
  <cellStyles count="306">
    <cellStyle name="_inventario consolidado" xfId="32" xr:uid="{00000000-0005-0000-0000-000000000000}"/>
    <cellStyle name="_inventario consolidado 2" xfId="33" xr:uid="{00000000-0005-0000-0000-000001000000}"/>
    <cellStyle name="0;(0);&quot;–&quot;" xfId="34" xr:uid="{00000000-0005-0000-0000-000002000000}"/>
    <cellStyle name="0;(0);&quot;–&quot;;Fórmula" xfId="35" xr:uid="{00000000-0005-0000-0000-000003000000}"/>
    <cellStyle name="20% - Accent1 2" xfId="36" xr:uid="{00000000-0005-0000-0000-000004000000}"/>
    <cellStyle name="20% - Accent2 2" xfId="37" xr:uid="{00000000-0005-0000-0000-000005000000}"/>
    <cellStyle name="20% - Accent3 2" xfId="38" xr:uid="{00000000-0005-0000-0000-000006000000}"/>
    <cellStyle name="20% - Accent4 2" xfId="39" xr:uid="{00000000-0005-0000-0000-000007000000}"/>
    <cellStyle name="20% - Accent5 2" xfId="40" xr:uid="{00000000-0005-0000-0000-000008000000}"/>
    <cellStyle name="20% - Accent6 2" xfId="41" xr:uid="{00000000-0005-0000-0000-000009000000}"/>
    <cellStyle name="20% - Cor1 2" xfId="42" xr:uid="{00000000-0005-0000-0000-00000A000000}"/>
    <cellStyle name="20% - Cor2 2" xfId="43" xr:uid="{00000000-0005-0000-0000-00000B000000}"/>
    <cellStyle name="20% - Cor3 2" xfId="44" xr:uid="{00000000-0005-0000-0000-00000C000000}"/>
    <cellStyle name="20% - Cor4 2" xfId="45" xr:uid="{00000000-0005-0000-0000-00000D000000}"/>
    <cellStyle name="20% - Cor5 2" xfId="46" xr:uid="{00000000-0005-0000-0000-00000E000000}"/>
    <cellStyle name="20% - Cor6 2" xfId="47" xr:uid="{00000000-0005-0000-0000-00000F000000}"/>
    <cellStyle name="40% - Accent1 2" xfId="48" xr:uid="{00000000-0005-0000-0000-000010000000}"/>
    <cellStyle name="40% - Accent2 2" xfId="49" xr:uid="{00000000-0005-0000-0000-000011000000}"/>
    <cellStyle name="40% - Accent3 2" xfId="50" xr:uid="{00000000-0005-0000-0000-000012000000}"/>
    <cellStyle name="40% - Accent4 2" xfId="51" xr:uid="{00000000-0005-0000-0000-000013000000}"/>
    <cellStyle name="40% - Accent5 2" xfId="52" xr:uid="{00000000-0005-0000-0000-000014000000}"/>
    <cellStyle name="40% - Accent6 2" xfId="53" xr:uid="{00000000-0005-0000-0000-000015000000}"/>
    <cellStyle name="40% - Cor1 2" xfId="54" xr:uid="{00000000-0005-0000-0000-000016000000}"/>
    <cellStyle name="40% - Cor2 2" xfId="55" xr:uid="{00000000-0005-0000-0000-000017000000}"/>
    <cellStyle name="40% - Cor3 2" xfId="56" xr:uid="{00000000-0005-0000-0000-000018000000}"/>
    <cellStyle name="40% - Cor4 2" xfId="57" xr:uid="{00000000-0005-0000-0000-000019000000}"/>
    <cellStyle name="40% - Cor5 2" xfId="58" xr:uid="{00000000-0005-0000-0000-00001A000000}"/>
    <cellStyle name="40% - Cor6 2" xfId="59" xr:uid="{00000000-0005-0000-0000-00001B000000}"/>
    <cellStyle name="60% - Accent1 2" xfId="60" xr:uid="{00000000-0005-0000-0000-00001C000000}"/>
    <cellStyle name="60% - Accent2 2" xfId="61" xr:uid="{00000000-0005-0000-0000-00001D000000}"/>
    <cellStyle name="60% - Accent3 2" xfId="62" xr:uid="{00000000-0005-0000-0000-00001E000000}"/>
    <cellStyle name="60% - Accent4 2" xfId="63" xr:uid="{00000000-0005-0000-0000-00001F000000}"/>
    <cellStyle name="60% - Accent5 2" xfId="64" xr:uid="{00000000-0005-0000-0000-000020000000}"/>
    <cellStyle name="60% - Accent6 2" xfId="65" xr:uid="{00000000-0005-0000-0000-000021000000}"/>
    <cellStyle name="60% - Cor1 2" xfId="66" xr:uid="{00000000-0005-0000-0000-000022000000}"/>
    <cellStyle name="60% - Cor2 2" xfId="67" xr:uid="{00000000-0005-0000-0000-000023000000}"/>
    <cellStyle name="60% - Cor3 2" xfId="68" xr:uid="{00000000-0005-0000-0000-000024000000}"/>
    <cellStyle name="60% - Cor4 2" xfId="69" xr:uid="{00000000-0005-0000-0000-000025000000}"/>
    <cellStyle name="60% - Cor5 2" xfId="70" xr:uid="{00000000-0005-0000-0000-000026000000}"/>
    <cellStyle name="60% - Cor6 2" xfId="71" xr:uid="{00000000-0005-0000-0000-000027000000}"/>
    <cellStyle name="Accent1 2" xfId="72" xr:uid="{00000000-0005-0000-0000-000028000000}"/>
    <cellStyle name="Accent2 2" xfId="73" xr:uid="{00000000-0005-0000-0000-000029000000}"/>
    <cellStyle name="Accent3 2" xfId="74" xr:uid="{00000000-0005-0000-0000-00002A000000}"/>
    <cellStyle name="Accent4 2" xfId="75" xr:uid="{00000000-0005-0000-0000-00002B000000}"/>
    <cellStyle name="Accent5 2" xfId="76" xr:uid="{00000000-0005-0000-0000-00002C000000}"/>
    <cellStyle name="Accent6 2" xfId="77" xr:uid="{00000000-0005-0000-0000-00002D000000}"/>
    <cellStyle name="Bad 2" xfId="78" xr:uid="{00000000-0005-0000-0000-00002E000000}"/>
    <cellStyle name="Beobachtung" xfId="1" xr:uid="{00000000-0005-0000-0000-00002F000000}"/>
    <cellStyle name="Beobachtung (gesperrt)" xfId="2" xr:uid="{00000000-0005-0000-0000-000030000000}"/>
    <cellStyle name="Beobachtung (Kontrolltotal)" xfId="3" xr:uid="{00000000-0005-0000-0000-000031000000}"/>
    <cellStyle name="Beobachtung (Total)" xfId="4" xr:uid="{00000000-0005-0000-0000-000032000000}"/>
    <cellStyle name="C00A" xfId="79" xr:uid="{00000000-0005-0000-0000-000033000000}"/>
    <cellStyle name="C00A 2" xfId="80" xr:uid="{00000000-0005-0000-0000-000034000000}"/>
    <cellStyle name="C00A 3" xfId="81" xr:uid="{00000000-0005-0000-0000-000035000000}"/>
    <cellStyle name="C00A 4" xfId="82" xr:uid="{00000000-0005-0000-0000-000036000000}"/>
    <cellStyle name="C00A 5" xfId="83" xr:uid="{00000000-0005-0000-0000-000037000000}"/>
    <cellStyle name="C00A 5 2" xfId="84" xr:uid="{00000000-0005-0000-0000-000038000000}"/>
    <cellStyle name="C00B" xfId="85" xr:uid="{00000000-0005-0000-0000-000039000000}"/>
    <cellStyle name="C00B 2" xfId="86" xr:uid="{00000000-0005-0000-0000-00003A000000}"/>
    <cellStyle name="C00B 3" xfId="87" xr:uid="{00000000-0005-0000-0000-00003B000000}"/>
    <cellStyle name="C00B 4" xfId="88" xr:uid="{00000000-0005-0000-0000-00003C000000}"/>
    <cellStyle name="C00B 5" xfId="89" xr:uid="{00000000-0005-0000-0000-00003D000000}"/>
    <cellStyle name="C00B 5 2" xfId="90" xr:uid="{00000000-0005-0000-0000-00003E000000}"/>
    <cellStyle name="C00L" xfId="91" xr:uid="{00000000-0005-0000-0000-00003F000000}"/>
    <cellStyle name="C01A" xfId="92" xr:uid="{00000000-0005-0000-0000-000040000000}"/>
    <cellStyle name="C01A 2" xfId="93" xr:uid="{00000000-0005-0000-0000-000041000000}"/>
    <cellStyle name="C01A 3" xfId="94" xr:uid="{00000000-0005-0000-0000-000042000000}"/>
    <cellStyle name="C01A 4" xfId="95" xr:uid="{00000000-0005-0000-0000-000043000000}"/>
    <cellStyle name="C01A 5" xfId="96" xr:uid="{00000000-0005-0000-0000-000044000000}"/>
    <cellStyle name="C01A 5 2" xfId="97" xr:uid="{00000000-0005-0000-0000-000045000000}"/>
    <cellStyle name="C01B" xfId="98" xr:uid="{00000000-0005-0000-0000-000046000000}"/>
    <cellStyle name="C01B 2" xfId="99" xr:uid="{00000000-0005-0000-0000-000047000000}"/>
    <cellStyle name="C01H" xfId="100" xr:uid="{00000000-0005-0000-0000-000048000000}"/>
    <cellStyle name="C01L" xfId="101" xr:uid="{00000000-0005-0000-0000-000049000000}"/>
    <cellStyle name="C02A" xfId="102" xr:uid="{00000000-0005-0000-0000-00004A000000}"/>
    <cellStyle name="C02A 2" xfId="103" xr:uid="{00000000-0005-0000-0000-00004B000000}"/>
    <cellStyle name="C02A 3" xfId="104" xr:uid="{00000000-0005-0000-0000-00004C000000}"/>
    <cellStyle name="C02A 4" xfId="105" xr:uid="{00000000-0005-0000-0000-00004D000000}"/>
    <cellStyle name="C02A 5" xfId="106" xr:uid="{00000000-0005-0000-0000-00004E000000}"/>
    <cellStyle name="C02A 5 2" xfId="107" xr:uid="{00000000-0005-0000-0000-00004F000000}"/>
    <cellStyle name="C02B" xfId="108" xr:uid="{00000000-0005-0000-0000-000050000000}"/>
    <cellStyle name="C02B 2" xfId="109" xr:uid="{00000000-0005-0000-0000-000051000000}"/>
    <cellStyle name="C02H" xfId="110" xr:uid="{00000000-0005-0000-0000-000052000000}"/>
    <cellStyle name="C02L" xfId="111" xr:uid="{00000000-0005-0000-0000-000053000000}"/>
    <cellStyle name="C03A" xfId="112" xr:uid="{00000000-0005-0000-0000-000054000000}"/>
    <cellStyle name="C03A 2" xfId="113" xr:uid="{00000000-0005-0000-0000-000055000000}"/>
    <cellStyle name="C03A 3" xfId="114" xr:uid="{00000000-0005-0000-0000-000056000000}"/>
    <cellStyle name="C03A 4" xfId="115" xr:uid="{00000000-0005-0000-0000-000057000000}"/>
    <cellStyle name="C03A 5" xfId="116" xr:uid="{00000000-0005-0000-0000-000058000000}"/>
    <cellStyle name="C03A 5 2" xfId="117" xr:uid="{00000000-0005-0000-0000-000059000000}"/>
    <cellStyle name="C03B" xfId="118" xr:uid="{00000000-0005-0000-0000-00005A000000}"/>
    <cellStyle name="C03H" xfId="119" xr:uid="{00000000-0005-0000-0000-00005B000000}"/>
    <cellStyle name="C03L" xfId="120" xr:uid="{00000000-0005-0000-0000-00005C000000}"/>
    <cellStyle name="C04A" xfId="121" xr:uid="{00000000-0005-0000-0000-00005D000000}"/>
    <cellStyle name="C04A 2" xfId="122" xr:uid="{00000000-0005-0000-0000-00005E000000}"/>
    <cellStyle name="C04A 3" xfId="123" xr:uid="{00000000-0005-0000-0000-00005F000000}"/>
    <cellStyle name="C04A 4" xfId="124" xr:uid="{00000000-0005-0000-0000-000060000000}"/>
    <cellStyle name="C04A 5" xfId="125" xr:uid="{00000000-0005-0000-0000-000061000000}"/>
    <cellStyle name="C04A 6" xfId="126" xr:uid="{00000000-0005-0000-0000-000062000000}"/>
    <cellStyle name="C04A 6 2" xfId="127" xr:uid="{00000000-0005-0000-0000-000063000000}"/>
    <cellStyle name="C04B" xfId="128" xr:uid="{00000000-0005-0000-0000-000064000000}"/>
    <cellStyle name="C04H" xfId="129" xr:uid="{00000000-0005-0000-0000-000065000000}"/>
    <cellStyle name="C04L" xfId="130" xr:uid="{00000000-0005-0000-0000-000066000000}"/>
    <cellStyle name="C05A" xfId="131" xr:uid="{00000000-0005-0000-0000-000067000000}"/>
    <cellStyle name="C05A 2" xfId="132" xr:uid="{00000000-0005-0000-0000-000068000000}"/>
    <cellStyle name="C05A 3" xfId="133" xr:uid="{00000000-0005-0000-0000-000069000000}"/>
    <cellStyle name="C05A 4" xfId="134" xr:uid="{00000000-0005-0000-0000-00006A000000}"/>
    <cellStyle name="C05A 5" xfId="135" xr:uid="{00000000-0005-0000-0000-00006B000000}"/>
    <cellStyle name="C05A 5 2" xfId="136" xr:uid="{00000000-0005-0000-0000-00006C000000}"/>
    <cellStyle name="C05B" xfId="137" xr:uid="{00000000-0005-0000-0000-00006D000000}"/>
    <cellStyle name="C05H" xfId="138" xr:uid="{00000000-0005-0000-0000-00006E000000}"/>
    <cellStyle name="C05L" xfId="139" xr:uid="{00000000-0005-0000-0000-00006F000000}"/>
    <cellStyle name="C05L 2" xfId="140" xr:uid="{00000000-0005-0000-0000-000070000000}"/>
    <cellStyle name="C06A" xfId="141" xr:uid="{00000000-0005-0000-0000-000071000000}"/>
    <cellStyle name="C06A 2" xfId="142" xr:uid="{00000000-0005-0000-0000-000072000000}"/>
    <cellStyle name="C06A 3" xfId="143" xr:uid="{00000000-0005-0000-0000-000073000000}"/>
    <cellStyle name="C06A 4" xfId="144" xr:uid="{00000000-0005-0000-0000-000074000000}"/>
    <cellStyle name="C06A 5" xfId="145" xr:uid="{00000000-0005-0000-0000-000075000000}"/>
    <cellStyle name="C06A 5 2" xfId="146" xr:uid="{00000000-0005-0000-0000-000076000000}"/>
    <cellStyle name="C06B" xfId="147" xr:uid="{00000000-0005-0000-0000-000077000000}"/>
    <cellStyle name="C06H" xfId="148" xr:uid="{00000000-0005-0000-0000-000078000000}"/>
    <cellStyle name="C06L" xfId="149" xr:uid="{00000000-0005-0000-0000-000079000000}"/>
    <cellStyle name="C07A" xfId="150" xr:uid="{00000000-0005-0000-0000-00007A000000}"/>
    <cellStyle name="C07A 2" xfId="151" xr:uid="{00000000-0005-0000-0000-00007B000000}"/>
    <cellStyle name="C07A 3" xfId="152" xr:uid="{00000000-0005-0000-0000-00007C000000}"/>
    <cellStyle name="C07A 4" xfId="153" xr:uid="{00000000-0005-0000-0000-00007D000000}"/>
    <cellStyle name="C07A 5" xfId="154" xr:uid="{00000000-0005-0000-0000-00007E000000}"/>
    <cellStyle name="C07A 5 2" xfId="155" xr:uid="{00000000-0005-0000-0000-00007F000000}"/>
    <cellStyle name="C07B" xfId="156" xr:uid="{00000000-0005-0000-0000-000080000000}"/>
    <cellStyle name="C07H" xfId="157" xr:uid="{00000000-0005-0000-0000-000081000000}"/>
    <cellStyle name="C07L" xfId="158" xr:uid="{00000000-0005-0000-0000-000082000000}"/>
    <cellStyle name="Cabeçalho 1 2" xfId="159" xr:uid="{00000000-0005-0000-0000-000083000000}"/>
    <cellStyle name="Cabeçalho 2 2" xfId="160" xr:uid="{00000000-0005-0000-0000-000084000000}"/>
    <cellStyle name="Cabeçalho 3 2" xfId="161" xr:uid="{00000000-0005-0000-0000-000085000000}"/>
    <cellStyle name="Cabeçalho 4 2" xfId="162" xr:uid="{00000000-0005-0000-0000-000086000000}"/>
    <cellStyle name="Calculation 2" xfId="163" xr:uid="{00000000-0005-0000-0000-000087000000}"/>
    <cellStyle name="Cálculo 2" xfId="164" xr:uid="{00000000-0005-0000-0000-000088000000}"/>
    <cellStyle name="Célula Ligada 2" xfId="165" xr:uid="{00000000-0005-0000-0000-000089000000}"/>
    <cellStyle name="Check Cell 2" xfId="166" xr:uid="{00000000-0005-0000-0000-00008A000000}"/>
    <cellStyle name="Comma 2" xfId="29" xr:uid="{00000000-0005-0000-0000-00008B000000}"/>
    <cellStyle name="Cor1 2" xfId="167" xr:uid="{00000000-0005-0000-0000-00008C000000}"/>
    <cellStyle name="Cor2 2" xfId="168" xr:uid="{00000000-0005-0000-0000-00008D000000}"/>
    <cellStyle name="Cor3 2" xfId="169" xr:uid="{00000000-0005-0000-0000-00008E000000}"/>
    <cellStyle name="Cor4 2" xfId="170" xr:uid="{00000000-0005-0000-0000-00008F000000}"/>
    <cellStyle name="Cor5 2" xfId="171" xr:uid="{00000000-0005-0000-0000-000090000000}"/>
    <cellStyle name="Cor6 2" xfId="172" xr:uid="{00000000-0005-0000-0000-000091000000}"/>
    <cellStyle name="Correcto" xfId="173" xr:uid="{00000000-0005-0000-0000-000092000000}"/>
    <cellStyle name="Date" xfId="174" xr:uid="{00000000-0005-0000-0000-000093000000}"/>
    <cellStyle name="Entrada 2" xfId="175" xr:uid="{00000000-0005-0000-0000-000094000000}"/>
    <cellStyle name="Estilo 1" xfId="176" xr:uid="{00000000-0005-0000-0000-000095000000}"/>
    <cellStyle name="Explanatory Text 2" xfId="177" xr:uid="{00000000-0005-0000-0000-000096000000}"/>
    <cellStyle name="F2" xfId="178" xr:uid="{00000000-0005-0000-0000-000097000000}"/>
    <cellStyle name="F3" xfId="179" xr:uid="{00000000-0005-0000-0000-000098000000}"/>
    <cellStyle name="F4" xfId="180" xr:uid="{00000000-0005-0000-0000-000099000000}"/>
    <cellStyle name="F5" xfId="181" xr:uid="{00000000-0005-0000-0000-00009A000000}"/>
    <cellStyle name="F6" xfId="182" xr:uid="{00000000-0005-0000-0000-00009B000000}"/>
    <cellStyle name="F7" xfId="183" xr:uid="{00000000-0005-0000-0000-00009C000000}"/>
    <cellStyle name="F8" xfId="184" xr:uid="{00000000-0005-0000-0000-00009D000000}"/>
    <cellStyle name="Fixed" xfId="185" xr:uid="{00000000-0005-0000-0000-00009E000000}"/>
    <cellStyle name="Good 2" xfId="186" xr:uid="{00000000-0005-0000-0000-00009F000000}"/>
    <cellStyle name="gs]_x000d__x000a_Window=0,0,640,480, , ,3_x000d__x000a_dir1=5,7,637,250,-1,-1,1,30,201,1905,231,G:\UGRC\RB\B-DADOS\FOX-PRO\CRED-VEN\KP" xfId="5" xr:uid="{00000000-0005-0000-0000-0000A0000000}"/>
    <cellStyle name="gs]_x000d__x000a_Window=0,0,640,480, , ,3_x000d__x000a_dir1=5,7,637,250,-1,-1,1,30,201,1905,231,G:\UGRC\RB\B-DADOS\FOX-PRO\CRED-VEN\KP 2" xfId="27" xr:uid="{00000000-0005-0000-0000-0000A1000000}"/>
    <cellStyle name="gs]_x000d__x000a_Window=0,0,640,480, , ,3_x000d__x000a_dir1=5,7,637,250,-1,-1,1,30,201,1905,231,G:\UGRC\RB\B-DADOS\FOX-PRO\CRED-VEN\KP 2 2" xfId="187" xr:uid="{00000000-0005-0000-0000-0000A2000000}"/>
    <cellStyle name="gs]_x000d__x000a_Window=0,0,640,480, , ,3_x000d__x000a_dir1=5,7,637,250,-1,-1,1,30,201,1905,231,G:\UGRC\RB\B-DADOS\FOX-PRO\CRED-VEN\KP 2 3" xfId="188" xr:uid="{00000000-0005-0000-0000-0000A3000000}"/>
    <cellStyle name="gs]_x000d__x000a_Window=0,0,640,480, , ,3_x000d__x000a_dir1=5,7,637,250,-1,-1,1,30,201,1905,231,G:\UGRC\RB\B-DADOS\FOX-PRO\CRED-VEN\KP 2 4" xfId="189" xr:uid="{00000000-0005-0000-0000-0000A4000000}"/>
    <cellStyle name="gs]_x000d__x000a_Window=0,0,640,480, , ,3_x000d__x000a_dir1=5,7,637,250,-1,-1,1,30,201,1905,231,G:\UGRC\RB\B-DADOS\FOX-PRO\CRED-VEN\KP 3" xfId="190" xr:uid="{00000000-0005-0000-0000-0000A5000000}"/>
    <cellStyle name="gs]_x000d__x000a_Window=0,0,640,480, , ,3_x000d__x000a_dir1=5,7,637,250,-1,-1,1,30,201,1905,231,G:\UGRC\RB\B-DADOS\FOX-PRO\CRED-VEN\KP 3 2" xfId="191" xr:uid="{00000000-0005-0000-0000-0000A6000000}"/>
    <cellStyle name="gs]_x000d__x000a_Window=0,0,640,480, , ,3_x000d__x000a_dir1=5,7,637,250,-1,-1,1,30,201,1905,231,G:\UGRC\RB\B-DADOS\FOX-PRO\CRED-VEN\KP 3 3" xfId="6" xr:uid="{00000000-0005-0000-0000-0000A7000000}"/>
    <cellStyle name="gs]_x000d__x000a_Window=0,0,640,480, , ,3_x000d__x000a_dir1=5,7,637,250,-1,-1,1,30,201,1905,231,G:\UGRC\RB\B-DADOS\FOX-PRO\CRED-VEN\KP 3 3 2" xfId="192" xr:uid="{00000000-0005-0000-0000-0000A8000000}"/>
    <cellStyle name="gs]_x000d__x000a_Window=0,0,640,480, , ,3_x000d__x000a_dir1=5,7,637,250,-1,-1,1,30,201,1905,231,G:\UGRC\RB\B-DADOS\FOX-PRO\CRED-VEN\KP 4" xfId="193" xr:uid="{00000000-0005-0000-0000-0000A9000000}"/>
    <cellStyle name="gs]_x000d__x000a_Window=0,0,640,480, , ,3_x000d__x000a_dir1=5,7,637,250,-1,-1,1,30,201,1905,231,G:\UGRC\RB\B-DADOS\FOX-PRO\CRED-VEN\KP 5" xfId="194" xr:uid="{00000000-0005-0000-0000-0000AA000000}"/>
    <cellStyle name="gs]_x000d__x000a_Window=0,0,640,480, , ,3_x000d__x000a_dir1=5,7,637,250,-1,-1,1,30,201,1905,231,G:\UGRC\RB\B-DADOS\FOX-PRO\CRED-VEN\KP 6" xfId="195" xr:uid="{00000000-0005-0000-0000-0000AB000000}"/>
    <cellStyle name="gs]_x000d__x000a_Window=0,0,640,480, , ,3_x000d__x000a_dir1=5,7,637,250,-1,-1,1,30,201,1905,231,G:\UGRC\RB\B-DADOS\FOX-PRO\CRED-VEN\KP_Modelo Custos e Reporte - 2007" xfId="196" xr:uid="{00000000-0005-0000-0000-0000AC000000}"/>
    <cellStyle name="Heading 1 2" xfId="197" xr:uid="{00000000-0005-0000-0000-0000AD000000}"/>
    <cellStyle name="Heading 2 2" xfId="198" xr:uid="{00000000-0005-0000-0000-0000AE000000}"/>
    <cellStyle name="Heading 3 2" xfId="199" xr:uid="{00000000-0005-0000-0000-0000AF000000}"/>
    <cellStyle name="Heading 4 2" xfId="200" xr:uid="{00000000-0005-0000-0000-0000B0000000}"/>
    <cellStyle name="Heading1" xfId="201" xr:uid="{00000000-0005-0000-0000-0000B1000000}"/>
    <cellStyle name="Heading2" xfId="202" xr:uid="{00000000-0005-0000-0000-0000B2000000}"/>
    <cellStyle name="Hyperlink" xfId="30" builtinId="8"/>
    <cellStyle name="Hyperlink 2" xfId="31" xr:uid="{00000000-0005-0000-0000-0000B4000000}"/>
    <cellStyle name="Incorreto 2" xfId="203" xr:uid="{00000000-0005-0000-0000-0000B5000000}"/>
    <cellStyle name="Input 2" xfId="204" xr:uid="{00000000-0005-0000-0000-0000B6000000}"/>
    <cellStyle name="Linked Cell 2" xfId="205" xr:uid="{00000000-0005-0000-0000-0000B7000000}"/>
    <cellStyle name="Milliers [0]_Provision impôt cant." xfId="7" xr:uid="{00000000-0005-0000-0000-0000B8000000}"/>
    <cellStyle name="Milliers_Provision impôt cant." xfId="8" xr:uid="{00000000-0005-0000-0000-0000B9000000}"/>
    <cellStyle name="Monétaire [0]_Feuil1" xfId="9" xr:uid="{00000000-0005-0000-0000-0000BA000000}"/>
    <cellStyle name="Monétaire_Feuil1" xfId="10" xr:uid="{00000000-0005-0000-0000-0000BB000000}"/>
    <cellStyle name="Neutral 2" xfId="206" xr:uid="{00000000-0005-0000-0000-0000BC000000}"/>
    <cellStyle name="Neutro 2" xfId="207" xr:uid="{00000000-0005-0000-0000-0000BD000000}"/>
    <cellStyle name="Non d‚fini" xfId="11" xr:uid="{00000000-0005-0000-0000-0000BE000000}"/>
    <cellStyle name="Normal" xfId="0" builtinId="0"/>
    <cellStyle name="Normal (Eingabe)" xfId="12" xr:uid="{00000000-0005-0000-0000-0000C0000000}"/>
    <cellStyle name="Normal 10" xfId="208" xr:uid="{00000000-0005-0000-0000-0000C1000000}"/>
    <cellStyle name="Normal 11" xfId="209" xr:uid="{00000000-0005-0000-0000-0000C2000000}"/>
    <cellStyle name="Normal 11 2" xfId="210" xr:uid="{00000000-0005-0000-0000-0000C3000000}"/>
    <cellStyle name="Normal 12" xfId="211" xr:uid="{00000000-0005-0000-0000-0000C4000000}"/>
    <cellStyle name="Normal 13" xfId="212" xr:uid="{00000000-0005-0000-0000-0000C5000000}"/>
    <cellStyle name="Normal 14" xfId="213" xr:uid="{00000000-0005-0000-0000-0000C6000000}"/>
    <cellStyle name="Normal 2" xfId="13" xr:uid="{00000000-0005-0000-0000-0000C7000000}"/>
    <cellStyle name="Normal 2 2" xfId="214" xr:uid="{00000000-0005-0000-0000-0000C8000000}"/>
    <cellStyle name="Normal 2 2 2" xfId="215" xr:uid="{00000000-0005-0000-0000-0000C9000000}"/>
    <cellStyle name="Normal 2 2 3" xfId="216" xr:uid="{00000000-0005-0000-0000-0000CA000000}"/>
    <cellStyle name="Normal 2 3" xfId="217" xr:uid="{00000000-0005-0000-0000-0000CB000000}"/>
    <cellStyle name="Normal 2 4" xfId="218" xr:uid="{00000000-0005-0000-0000-0000CC000000}"/>
    <cellStyle name="Normal 2 4 2" xfId="219" xr:uid="{00000000-0005-0000-0000-0000CD000000}"/>
    <cellStyle name="Normal 2 5" xfId="220" xr:uid="{00000000-0005-0000-0000-0000CE000000}"/>
    <cellStyle name="Normal 24" xfId="221" xr:uid="{00000000-0005-0000-0000-0000CF000000}"/>
    <cellStyle name="Normal 26" xfId="222" xr:uid="{00000000-0005-0000-0000-0000D0000000}"/>
    <cellStyle name="Normal 3" xfId="14" xr:uid="{00000000-0005-0000-0000-0000D1000000}"/>
    <cellStyle name="Normal 3 2" xfId="28" xr:uid="{00000000-0005-0000-0000-0000D2000000}"/>
    <cellStyle name="Normal 3 3" xfId="223" xr:uid="{00000000-0005-0000-0000-0000D3000000}"/>
    <cellStyle name="Normal 4" xfId="26" xr:uid="{00000000-0005-0000-0000-0000D4000000}"/>
    <cellStyle name="Normal 4 2" xfId="224" xr:uid="{00000000-0005-0000-0000-0000D5000000}"/>
    <cellStyle name="Normal 4 2 2" xfId="225" xr:uid="{00000000-0005-0000-0000-0000D6000000}"/>
    <cellStyle name="Normal 4 3" xfId="226" xr:uid="{00000000-0005-0000-0000-0000D7000000}"/>
    <cellStyle name="Normal 4 4" xfId="227" xr:uid="{00000000-0005-0000-0000-0000D8000000}"/>
    <cellStyle name="Normal 5" xfId="228" xr:uid="{00000000-0005-0000-0000-0000D9000000}"/>
    <cellStyle name="Normal 6" xfId="229" xr:uid="{00000000-0005-0000-0000-0000DA000000}"/>
    <cellStyle name="Normal 6 2" xfId="230" xr:uid="{00000000-0005-0000-0000-0000DB000000}"/>
    <cellStyle name="Normal 7" xfId="231" xr:uid="{00000000-0005-0000-0000-0000DC000000}"/>
    <cellStyle name="Normal 7 2" xfId="232" xr:uid="{00000000-0005-0000-0000-0000DD000000}"/>
    <cellStyle name="Normal 7 3" xfId="304" xr:uid="{00000000-0005-0000-0000-0000DE000000}"/>
    <cellStyle name="Normal 7 4" xfId="305" xr:uid="{BFBAD275-97E7-4470-9400-6C3C904DC786}"/>
    <cellStyle name="Normal 8" xfId="233" xr:uid="{00000000-0005-0000-0000-0000DF000000}"/>
    <cellStyle name="Normal 8 2" xfId="234" xr:uid="{00000000-0005-0000-0000-0000E0000000}"/>
    <cellStyle name="Normal 9" xfId="235" xr:uid="{00000000-0005-0000-0000-0000E1000000}"/>
    <cellStyle name="Normal 9 2" xfId="236" xr:uid="{00000000-0005-0000-0000-0000E2000000}"/>
    <cellStyle name="Normal_03 STA" xfId="25" xr:uid="{00000000-0005-0000-0000-0000E3000000}"/>
    <cellStyle name="Normalny 2" xfId="237" xr:uid="{00000000-0005-0000-0000-0000E4000000}"/>
    <cellStyle name="Normalny_AKCJE992" xfId="238" xr:uid="{00000000-0005-0000-0000-0000E5000000}"/>
    <cellStyle name="Nota 2" xfId="239" xr:uid="{00000000-0005-0000-0000-0000E6000000}"/>
    <cellStyle name="Nota 3" xfId="240" xr:uid="{00000000-0005-0000-0000-0000E7000000}"/>
    <cellStyle name="Note 2" xfId="241" xr:uid="{00000000-0005-0000-0000-0000E8000000}"/>
    <cellStyle name="Note 2 2" xfId="242" xr:uid="{00000000-0005-0000-0000-0000E9000000}"/>
    <cellStyle name="Output 2" xfId="243" xr:uid="{00000000-0005-0000-0000-0000EA000000}"/>
    <cellStyle name="Parentesis de fora" xfId="244" xr:uid="{00000000-0005-0000-0000-0000EB000000}"/>
    <cellStyle name="Percent" xfId="303" builtinId="5"/>
    <cellStyle name="Percent 2" xfId="15" xr:uid="{00000000-0005-0000-0000-0000ED000000}"/>
    <cellStyle name="Percent 2 2" xfId="16" xr:uid="{00000000-0005-0000-0000-0000EE000000}"/>
    <cellStyle name="Percent 3" xfId="245" xr:uid="{00000000-0005-0000-0000-0000EF000000}"/>
    <cellStyle name="Percent 4" xfId="246" xr:uid="{00000000-0005-0000-0000-0000F0000000}"/>
    <cellStyle name="Percentagem 2" xfId="24" xr:uid="{00000000-0005-0000-0000-0000F1000000}"/>
    <cellStyle name="Percentagem 3" xfId="247" xr:uid="{00000000-0005-0000-0000-0000F2000000}"/>
    <cellStyle name="R00A" xfId="248" xr:uid="{00000000-0005-0000-0000-0000F3000000}"/>
    <cellStyle name="R00B" xfId="249" xr:uid="{00000000-0005-0000-0000-0000F4000000}"/>
    <cellStyle name="R00L" xfId="250" xr:uid="{00000000-0005-0000-0000-0000F5000000}"/>
    <cellStyle name="R01A" xfId="251" xr:uid="{00000000-0005-0000-0000-0000F6000000}"/>
    <cellStyle name="R01A 2" xfId="252" xr:uid="{00000000-0005-0000-0000-0000F7000000}"/>
    <cellStyle name="R01A 3" xfId="253" xr:uid="{00000000-0005-0000-0000-0000F8000000}"/>
    <cellStyle name="R01A 4" xfId="254" xr:uid="{00000000-0005-0000-0000-0000F9000000}"/>
    <cellStyle name="R01A 5" xfId="255" xr:uid="{00000000-0005-0000-0000-0000FA000000}"/>
    <cellStyle name="R01A 5 2" xfId="256" xr:uid="{00000000-0005-0000-0000-0000FB000000}"/>
    <cellStyle name="R01B" xfId="257" xr:uid="{00000000-0005-0000-0000-0000FC000000}"/>
    <cellStyle name="R01H" xfId="258" xr:uid="{00000000-0005-0000-0000-0000FD000000}"/>
    <cellStyle name="R01L" xfId="259" xr:uid="{00000000-0005-0000-0000-0000FE000000}"/>
    <cellStyle name="R02A" xfId="260" xr:uid="{00000000-0005-0000-0000-0000FF000000}"/>
    <cellStyle name="R02B" xfId="261" xr:uid="{00000000-0005-0000-0000-000000010000}"/>
    <cellStyle name="R02B 2" xfId="262" xr:uid="{00000000-0005-0000-0000-000001010000}"/>
    <cellStyle name="R02H" xfId="263" xr:uid="{00000000-0005-0000-0000-000002010000}"/>
    <cellStyle name="R02L" xfId="264" xr:uid="{00000000-0005-0000-0000-000003010000}"/>
    <cellStyle name="R03A" xfId="265" xr:uid="{00000000-0005-0000-0000-000004010000}"/>
    <cellStyle name="R03B" xfId="266" xr:uid="{00000000-0005-0000-0000-000005010000}"/>
    <cellStyle name="R03B 2" xfId="267" xr:uid="{00000000-0005-0000-0000-000006010000}"/>
    <cellStyle name="R03H" xfId="268" xr:uid="{00000000-0005-0000-0000-000007010000}"/>
    <cellStyle name="R03L" xfId="269" xr:uid="{00000000-0005-0000-0000-000008010000}"/>
    <cellStyle name="R04A" xfId="270" xr:uid="{00000000-0005-0000-0000-000009010000}"/>
    <cellStyle name="R04B" xfId="271" xr:uid="{00000000-0005-0000-0000-00000A010000}"/>
    <cellStyle name="R04B 2" xfId="272" xr:uid="{00000000-0005-0000-0000-00000B010000}"/>
    <cellStyle name="R04H" xfId="273" xr:uid="{00000000-0005-0000-0000-00000C010000}"/>
    <cellStyle name="R04L" xfId="274" xr:uid="{00000000-0005-0000-0000-00000D010000}"/>
    <cellStyle name="R05A" xfId="275" xr:uid="{00000000-0005-0000-0000-00000E010000}"/>
    <cellStyle name="R05B" xfId="276" xr:uid="{00000000-0005-0000-0000-00000F010000}"/>
    <cellStyle name="R05B 2" xfId="277" xr:uid="{00000000-0005-0000-0000-000010010000}"/>
    <cellStyle name="R05H" xfId="278" xr:uid="{00000000-0005-0000-0000-000011010000}"/>
    <cellStyle name="R05L" xfId="279" xr:uid="{00000000-0005-0000-0000-000012010000}"/>
    <cellStyle name="R05L 2" xfId="280" xr:uid="{00000000-0005-0000-0000-000013010000}"/>
    <cellStyle name="R06A" xfId="281" xr:uid="{00000000-0005-0000-0000-000014010000}"/>
    <cellStyle name="R06B" xfId="282" xr:uid="{00000000-0005-0000-0000-000015010000}"/>
    <cellStyle name="R06B 2" xfId="283" xr:uid="{00000000-0005-0000-0000-000016010000}"/>
    <cellStyle name="R06H" xfId="284" xr:uid="{00000000-0005-0000-0000-000017010000}"/>
    <cellStyle name="R06L" xfId="285" xr:uid="{00000000-0005-0000-0000-000018010000}"/>
    <cellStyle name="R07A" xfId="286" xr:uid="{00000000-0005-0000-0000-000019010000}"/>
    <cellStyle name="R07B" xfId="287" xr:uid="{00000000-0005-0000-0000-00001A010000}"/>
    <cellStyle name="R07B 2" xfId="288" xr:uid="{00000000-0005-0000-0000-00001B010000}"/>
    <cellStyle name="R07H" xfId="289" xr:uid="{00000000-0005-0000-0000-00001C010000}"/>
    <cellStyle name="R07L" xfId="290" xr:uid="{00000000-0005-0000-0000-00001D010000}"/>
    <cellStyle name="Saída 2" xfId="291" xr:uid="{00000000-0005-0000-0000-00001E010000}"/>
    <cellStyle name="SAS FM Read-only data cell (data entry table)" xfId="17" xr:uid="{00000000-0005-0000-0000-00001F010000}"/>
    <cellStyle name="SAS FM Read-only data cell (read-only table)" xfId="18" xr:uid="{00000000-0005-0000-0000-000020010000}"/>
    <cellStyle name="SAS FM Row drillable header" xfId="19" xr:uid="{00000000-0005-0000-0000-000021010000}"/>
    <cellStyle name="SAS FM Row header" xfId="20" xr:uid="{00000000-0005-0000-0000-000022010000}"/>
    <cellStyle name="SAS FM Writeable data cell" xfId="21" xr:uid="{00000000-0005-0000-0000-000023010000}"/>
    <cellStyle name="Styl 1" xfId="292" xr:uid="{00000000-0005-0000-0000-000024010000}"/>
    <cellStyle name="Style 1" xfId="293" xr:uid="{00000000-0005-0000-0000-000025010000}"/>
    <cellStyle name="Texto de Aviso 2" xfId="294" xr:uid="{00000000-0005-0000-0000-000026010000}"/>
    <cellStyle name="Texto Explicativo 2" xfId="295" xr:uid="{00000000-0005-0000-0000-000027010000}"/>
    <cellStyle name="Titel" xfId="22" xr:uid="{00000000-0005-0000-0000-000028010000}"/>
    <cellStyle name="Title 2" xfId="296" xr:uid="{00000000-0005-0000-0000-000029010000}"/>
    <cellStyle name="Título 2" xfId="297" xr:uid="{00000000-0005-0000-0000-00002A010000}"/>
    <cellStyle name="Total 2" xfId="298" xr:uid="{00000000-0005-0000-0000-00002B010000}"/>
    <cellStyle name="Total 3" xfId="299" xr:uid="{00000000-0005-0000-0000-00002C010000}"/>
    <cellStyle name="Total 4" xfId="300" xr:uid="{00000000-0005-0000-0000-00002D010000}"/>
    <cellStyle name="Verificar Célula 2" xfId="301" xr:uid="{00000000-0005-0000-0000-00002E010000}"/>
    <cellStyle name="Warning Text 2" xfId="302" xr:uid="{00000000-0005-0000-0000-00002F010000}"/>
    <cellStyle name="ZeilenID" xfId="23" xr:uid="{00000000-0005-0000-0000-000030010000}"/>
  </cellStyles>
  <dxfs count="0"/>
  <tableStyles count="0" defaultTableStyle="TableStyleMedium2" defaultPivotStyle="PivotStyleLight16"/>
  <colors>
    <mruColors>
      <color rgb="FFD1005D"/>
      <color rgb="FF000000"/>
      <color rgb="FF575756"/>
      <color rgb="FF0000FF"/>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153866</xdr:colOff>
      <xdr:row>0</xdr:row>
      <xdr:rowOff>90122</xdr:rowOff>
    </xdr:from>
    <xdr:to>
      <xdr:col>1</xdr:col>
      <xdr:colOff>1643136</xdr:colOff>
      <xdr:row>5</xdr:row>
      <xdr:rowOff>66774</xdr:rowOff>
    </xdr:to>
    <xdr:pic>
      <xdr:nvPicPr>
        <xdr:cNvPr id="2" name="Imagem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866" y="90122"/>
          <a:ext cx="2097405" cy="70934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pttpgbl4.bcpcorp.net\Global4\5012370_DCIG\DCIG\Susana%20Vasconcelos\Relat&#243;rios\2016\dezembro%202016\Modelo%20Custos%20e%20Reporte%20-%20201612_vs_20170221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DCTB\5012370_DCIG\Trabalho\Data2018%2009\Relatorios%20Oficiais\Relat&#243;rio%20Grupo%20BCP%2030%20de%20setembro%20de%202018_P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supostos"/>
      <sheetName val="Nota Pensões 201612"/>
      <sheetName val="Carteira FP_BCP_201612"/>
      <sheetName val="Lançamentos 201612"/>
      <sheetName val="dctb 201612"/>
      <sheetName val="Auxiliar Contabilidade 201612"/>
      <sheetName val="Accounting 201612"/>
      <sheetName val="DADOS 2016"/>
      <sheetName val="Split G&amp;L 2013"/>
      <sheetName val="Apoio BdP"/>
      <sheetName val="Evolução G&amp;L"/>
      <sheetName val="Split G&amp;L 2015"/>
      <sheetName val="Split G&amp;L 2016"/>
      <sheetName val="Amort G&amp;L"/>
      <sheetName val="Assumptions &amp; Data"/>
      <sheetName val="Nota Pensões 201606"/>
      <sheetName val="Auxiliar Contabilidade 2016"/>
      <sheetName val="Lançamentos 2016"/>
      <sheetName val="Carteira FP_BCP_201606"/>
      <sheetName val="Lançamentos 201606"/>
      <sheetName val="dctb 201606"/>
      <sheetName val="Auxiliar Contabilidade 201606"/>
      <sheetName val="Accounting 201606"/>
      <sheetName val="Carteira FP_BCP_201512"/>
      <sheetName val="Nota Pensões 201512"/>
      <sheetName val="Auxiliar Contabilidade 201512"/>
      <sheetName val="Lançamentos 201512"/>
      <sheetName val="Accounting 201512"/>
      <sheetName val="dctb 201512"/>
      <sheetName val="DADOS 2015 - FUNDO"/>
      <sheetName val="DADOS 2015 - EXTRA-FUNDO"/>
      <sheetName val="Nota Pensões 201506"/>
      <sheetName val="201506 - Carteira FP_BCP"/>
      <sheetName val="Accounting 201506"/>
      <sheetName val="Auxiliar Contabilidade 201506"/>
      <sheetName val="Lançamentos 201506"/>
      <sheetName val="dctb 201506"/>
      <sheetName val="ER 201512 F&amp;C"/>
      <sheetName val="Sensibilidades 2016"/>
      <sheetName val="Sensibilidades 2015"/>
      <sheetName val="Sensibilidades 2014"/>
      <sheetName val="Sensibilidades 2013"/>
      <sheetName val="Nota Pensões 2014"/>
      <sheetName val="Nota Pensões 201312"/>
      <sheetName val="Nota Pensões 201212"/>
      <sheetName val="G&amp;L - 2014"/>
      <sheetName val="Custos Benefícios Reforma 2014"/>
      <sheetName val="Custo PA e PP 2014"/>
      <sheetName val="DADOS 2014 - FUNDO"/>
      <sheetName val="DADOS 2014 - EXTRA-FUNDO"/>
      <sheetName val="Custo Benefícios Reforma 201412"/>
      <sheetName val="Auxiliar Contabilidade 2014"/>
      <sheetName val="Lançamentos 2014"/>
      <sheetName val="dctb 2014"/>
      <sheetName val="G&amp;L - 201406"/>
      <sheetName val="Custos Benefícios Reforma 20146"/>
      <sheetName val="Custo PA e PP 201412"/>
      <sheetName val="Custo PA e PP 201406"/>
      <sheetName val="Custo PA e PP 2013"/>
      <sheetName val="DADOS 2013 - FUNDO"/>
      <sheetName val="DADOS 2013 - EXTRA-FUNDO"/>
      <sheetName val="SM - Situação Especial 2013"/>
      <sheetName val="N4 AVISO12_2001"/>
      <sheetName val="Custos Prémio Antiguidade 1306"/>
      <sheetName val="Custos Prémio Antiguidade 2013"/>
      <sheetName val="G&amp;L - 2013"/>
      <sheetName val="G&amp;L - 2012"/>
      <sheetName val="ER 2013 F&amp;C"/>
      <sheetName val="BdP Quadro 2-Responsab. e Fundo"/>
      <sheetName val="G&amp;L - 2011"/>
      <sheetName val="G&amp;L - 2010"/>
      <sheetName val="G&amp;L - 2009"/>
      <sheetName val="G&amp;L - 2008"/>
      <sheetName val="G&amp;L - 2007"/>
      <sheetName val="Custos Benefícios Reforma 2013"/>
      <sheetName val="Custos Reforma 201312"/>
      <sheetName val="Custos Reforma 201306"/>
      <sheetName val="Custos Benefícios Reforma 2012"/>
      <sheetName val="SM - Situação Especial 201206"/>
      <sheetName val="DADOS 2012 - FUNDO"/>
      <sheetName val="DADOS 2012 - EXTRA-FUNDO"/>
      <sheetName val="201206 - Activos Financeiros"/>
      <sheetName val="Curtailments Liabilities"/>
      <sheetName val="N12 AVISO12_2001"/>
      <sheetName val="Custos Benefícios Reforma 2011"/>
      <sheetName val="DADOS 2011 - FUNDO 1112"/>
      <sheetName val="DADOS 2011 - EXTRA-FUNDO 1112"/>
      <sheetName val="DADOS 2011 - FUNDO 1106"/>
      <sheetName val="DADOS 2011 - EXTRA-FUNDO 1106"/>
      <sheetName val="Custos Benefícios Reforma 2010"/>
      <sheetName val="DADOS 2010 - FUNDO 1012"/>
      <sheetName val="DADOS 2010 - EXTRA-FUNDO 1012"/>
      <sheetName val="DADOS 2010 - FUNDO 1006"/>
      <sheetName val="DADOS 2010 - EXTRA-FUNDO 1006"/>
      <sheetName val="Custos Benefícios Reforma 09"/>
      <sheetName val="DADOS 2009 - FUNDO 0912"/>
      <sheetName val="DADOS 2009 - EXTRA-FUNDO 0912"/>
      <sheetName val="DADOS 2009 - FUNDO 0906"/>
      <sheetName val="DADOS 2009 - EXTRA-FUNDO 0906"/>
      <sheetName val="Custos Benefícios Reforma 08"/>
      <sheetName val="DADOS 2008 - FUNDO"/>
      <sheetName val="DADOS 2008 - EXTRA-FUNDO"/>
      <sheetName val="Custos com Pensões 2007"/>
      <sheetName val="DADOS 2007 - FUNDO"/>
      <sheetName val="DADOS 2007 - EXTRA-FUNDO"/>
      <sheetName val="G_P Actuariais Totais 2006"/>
      <sheetName val="G_P Fin Fundo 2006"/>
      <sheetName val="G_P não Fin Extra Fundo 2006"/>
      <sheetName val="G_P não Fin Fundo 2006"/>
      <sheetName val="Custos com Pensões 2006"/>
      <sheetName val="Custos Prémio Antiguidade 2012"/>
      <sheetName val="Custos Prémio Antiguidade 1112"/>
      <sheetName val="Custos Prémio Antiguidade 1012"/>
      <sheetName val="Custos Prémio Antiguidade 1006"/>
      <sheetName val="Custos Prémio Antiguidade 0912"/>
      <sheetName val="Custos Prémio Antiguidade 08"/>
      <sheetName val="Custos Prémio Antiguidade 2007"/>
      <sheetName val="Custos Prémio Antiguidade 2006"/>
      <sheetName val="201412 - Carteira FP_BCP"/>
      <sheetName val="201312 - Carteira FP_BCP"/>
      <sheetName val="201212 - Carteira FP_BCP"/>
      <sheetName val="DADOS 2006 - FUNDO"/>
      <sheetName val="DADOS 2006 - EXTRA-FUNDO"/>
      <sheetName val="DADOS 2005 - FUNDO"/>
      <sheetName val="DADOS 2005 - EXTRA-FUND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
          <cell r="M3">
            <v>1000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itura"/>
      <sheetName val="Plano"/>
      <sheetName val="Notas Automáticas"/>
      <sheetName val="DR's Sintese IAS CONS - Ver. PT"/>
      <sheetName val="DR's Sintese IAS CONS - Ver Tri"/>
      <sheetName val="OCI"/>
      <sheetName val="OCI TRIM"/>
      <sheetName val="BS's Sintese IAS CONS - Ver PT"/>
      <sheetName val="Mapa 'CX FL' FIN CONS - Ver. PT"/>
      <sheetName val="Rec. 'Equity' - Versão PT"/>
      <sheetName val="Nota 1 - Pág. seg. Ver PT"/>
      <sheetName val="Notas 2 a 17 - Versão PT"/>
      <sheetName val="Notas 18 a 26 - Versão PT"/>
      <sheetName val="Notas 27 a 47 FIN - Versão PT"/>
      <sheetName val="Notas 48 - 50AVersão PT"/>
      <sheetName val="Notas 50B FIN - Versão PT"/>
      <sheetName val="Nota 50C - 51A Versão PT"/>
      <sheetName val="Nota 51B - Versão PT"/>
      <sheetName val="Nota 51C - Versão PT"/>
      <sheetName val="Nota 51D Versão PT"/>
      <sheetName val="Nota 52A Versão PT"/>
      <sheetName val="Nota 52B PT"/>
      <sheetName val="Nota 52C-55 Versão PT"/>
      <sheetName val="Nota 56 e 57 A Versão PT "/>
      <sheetName val="Nota 57 B PT "/>
      <sheetName val="Nota 57 C PT"/>
      <sheetName val="Nota 58 Versão PT"/>
      <sheetName val="Relatório BP"/>
      <sheetName val="Relatório Read CMVM"/>
      <sheetName val="Income Statement - GB"/>
      <sheetName val="Income Statement Quarter - GB"/>
      <sheetName val="Comprehensive income"/>
      <sheetName val="Comprehensive income - Quarter"/>
      <sheetName val="Balance - GB"/>
      <sheetName val="Mapa 'Cash Flow' FIN - GB"/>
      <sheetName val="Rec. Sit. Líq. - GB"/>
      <sheetName val="Note 1 - Pág. seg.  GB"/>
      <sheetName val="Notes 2 to 17 - GB"/>
      <sheetName val="Notes 18 to 26 - GB"/>
      <sheetName val="Notes 27 to 47 - GB"/>
      <sheetName val="Notes 48 - 50A GB"/>
      <sheetName val="Note 50B - GB"/>
      <sheetName val="Note 50C- 51A GB"/>
      <sheetName val="Note 51B - GB"/>
      <sheetName val="Note 51C - GB"/>
      <sheetName val="Notes 51D- GB "/>
      <sheetName val="Notes 52A GB"/>
      <sheetName val="Nota 52B GB"/>
      <sheetName val="Notes 52C-55 GB"/>
      <sheetName val="Notes 56-57 A GB"/>
      <sheetName val="Nota 57 B GB"/>
      <sheetName val="Nota 57 C GB"/>
      <sheetName val="Note 58GB"/>
      <sheetName val="Dem's CONS Release - PT"/>
      <sheetName val="Dem's CONS Release - GB"/>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50">
          <cell r="G750">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6"/>
  <sheetViews>
    <sheetView tabSelected="1" zoomScale="130" zoomScaleNormal="130" workbookViewId="0">
      <selection activeCell="B8" sqref="B8"/>
    </sheetView>
  </sheetViews>
  <sheetFormatPr defaultColWidth="9.140625" defaultRowHeight="11.25"/>
  <cols>
    <col min="1" max="1" width="9.140625" style="57"/>
    <col min="2" max="2" width="35" style="57" customWidth="1"/>
    <col min="3" max="3" width="4" style="331" customWidth="1"/>
    <col min="4" max="4" width="94.140625" style="57" customWidth="1"/>
    <col min="5" max="5" width="12.140625" style="57" customWidth="1"/>
    <col min="6" max="16384" width="9.140625" style="57"/>
  </cols>
  <sheetData>
    <row r="1" spans="1:10">
      <c r="A1" s="137"/>
      <c r="B1" s="137"/>
      <c r="C1" s="328"/>
      <c r="D1" s="137"/>
      <c r="E1" s="137"/>
    </row>
    <row r="2" spans="1:10">
      <c r="A2" s="137"/>
      <c r="B2" s="137"/>
      <c r="C2" s="328"/>
      <c r="D2" s="137"/>
      <c r="E2" s="137"/>
    </row>
    <row r="3" spans="1:10">
      <c r="A3" s="137"/>
      <c r="B3" s="137"/>
      <c r="C3" s="328"/>
      <c r="D3" s="137"/>
      <c r="E3" s="137"/>
    </row>
    <row r="4" spans="1:10">
      <c r="A4" s="137"/>
      <c r="B4" s="137"/>
      <c r="C4" s="328"/>
      <c r="D4" s="137"/>
      <c r="E4" s="137"/>
    </row>
    <row r="5" spans="1:10">
      <c r="A5" s="137"/>
      <c r="B5" s="137"/>
      <c r="C5" s="328"/>
      <c r="D5" s="137"/>
      <c r="E5" s="137"/>
    </row>
    <row r="6" spans="1:10">
      <c r="A6" s="137"/>
      <c r="B6" s="137"/>
      <c r="C6" s="328"/>
      <c r="D6" s="137"/>
      <c r="E6" s="137"/>
    </row>
    <row r="7" spans="1:10" ht="27.75">
      <c r="A7" s="137"/>
      <c r="B7" s="135" t="s">
        <v>298</v>
      </c>
      <c r="C7" s="329"/>
      <c r="D7" s="137"/>
      <c r="E7" s="137"/>
    </row>
    <row r="8" spans="1:10" ht="27.75">
      <c r="A8" s="137"/>
      <c r="B8" s="135" t="s">
        <v>362</v>
      </c>
      <c r="C8" s="330"/>
      <c r="D8" s="137"/>
      <c r="E8" s="137"/>
    </row>
    <row r="9" spans="1:10">
      <c r="A9" s="137"/>
      <c r="B9" s="137"/>
      <c r="C9" s="328"/>
      <c r="D9" s="137"/>
      <c r="E9" s="137"/>
    </row>
    <row r="10" spans="1:10" ht="15" customHeight="1">
      <c r="A10" s="137"/>
      <c r="B10" s="333" t="s">
        <v>234</v>
      </c>
      <c r="C10" s="334">
        <v>1</v>
      </c>
      <c r="D10" s="335" t="s">
        <v>235</v>
      </c>
      <c r="E10" s="137"/>
    </row>
    <row r="11" spans="1:10" ht="15" customHeight="1">
      <c r="A11" s="137"/>
      <c r="B11" s="333" t="s">
        <v>262</v>
      </c>
      <c r="C11" s="334">
        <v>2</v>
      </c>
      <c r="D11" s="335" t="s">
        <v>263</v>
      </c>
      <c r="E11" s="136"/>
    </row>
    <row r="12" spans="1:10" ht="15" customHeight="1">
      <c r="A12" s="137"/>
      <c r="B12" s="336" t="s">
        <v>299</v>
      </c>
      <c r="C12" s="337" t="s">
        <v>402</v>
      </c>
      <c r="D12" s="338" t="s">
        <v>300</v>
      </c>
      <c r="E12" s="59"/>
    </row>
    <row r="13" spans="1:10" ht="15" customHeight="1">
      <c r="A13" s="137"/>
      <c r="B13" s="333" t="s">
        <v>273</v>
      </c>
      <c r="C13" s="334">
        <v>3</v>
      </c>
      <c r="D13" s="335" t="s">
        <v>274</v>
      </c>
      <c r="E13" s="136"/>
      <c r="F13" s="136"/>
      <c r="G13" s="136"/>
      <c r="H13" s="136"/>
      <c r="I13" s="136"/>
      <c r="J13" s="136"/>
    </row>
    <row r="14" spans="1:10" s="137" customFormat="1" ht="15" customHeight="1">
      <c r="B14" s="333"/>
      <c r="C14" s="334">
        <v>4</v>
      </c>
      <c r="D14" s="335" t="s">
        <v>227</v>
      </c>
    </row>
    <row r="15" spans="1:10" s="137" customFormat="1" ht="15" customHeight="1">
      <c r="B15" s="333"/>
      <c r="C15" s="334">
        <v>5</v>
      </c>
      <c r="D15" s="335" t="s">
        <v>404</v>
      </c>
    </row>
    <row r="16" spans="1:10" s="137" customFormat="1" ht="15" customHeight="1">
      <c r="B16" s="333" t="s">
        <v>400</v>
      </c>
      <c r="C16" s="334">
        <v>6</v>
      </c>
      <c r="D16" s="335" t="s">
        <v>403</v>
      </c>
      <c r="E16" s="57"/>
    </row>
    <row r="17" spans="2:4" s="137" customFormat="1" ht="15" customHeight="1">
      <c r="B17" s="333"/>
      <c r="C17" s="334">
        <v>7</v>
      </c>
      <c r="D17" s="335" t="s">
        <v>401</v>
      </c>
    </row>
    <row r="18" spans="2:4" s="137" customFormat="1" ht="15" customHeight="1">
      <c r="B18" s="333" t="s">
        <v>398</v>
      </c>
      <c r="C18" s="334">
        <v>8</v>
      </c>
      <c r="D18" s="335" t="s">
        <v>353</v>
      </c>
    </row>
    <row r="19" spans="2:4" ht="15" customHeight="1">
      <c r="B19" s="333" t="s">
        <v>399</v>
      </c>
      <c r="C19" s="334">
        <v>9</v>
      </c>
      <c r="D19" s="335" t="s">
        <v>231</v>
      </c>
    </row>
    <row r="22" spans="2:4">
      <c r="C22" s="332"/>
    </row>
    <row r="23" spans="2:4">
      <c r="C23" s="332"/>
    </row>
    <row r="24" spans="2:4">
      <c r="C24" s="332"/>
    </row>
    <row r="25" spans="2:4">
      <c r="C25" s="332"/>
    </row>
    <row r="26" spans="2:4">
      <c r="C26" s="332"/>
    </row>
  </sheetData>
  <sheetProtection formatCells="0" formatColumns="0" formatRows="0" insertColumns="0" insertRows="0" insertHyperlinks="0" deleteColumns="0" deleteRows="0"/>
  <sortState xmlns:xlrd2="http://schemas.microsoft.com/office/spreadsheetml/2017/richdata2" ref="B36:D50">
    <sortCondition ref="B36:B50"/>
  </sortState>
  <hyperlinks>
    <hyperlink ref="B10:D10" location="'Modelo 4'!A1" display="Modelo 4 - EU OV1" xr:uid="{00000000-0004-0000-0000-000000000000}"/>
    <hyperlink ref="B11:D11" location="'Modelo 23'!A1" display="Modelo 23 - EU CR8" xr:uid="{00000000-0004-0000-0000-000001000000}"/>
    <hyperlink ref="B13:D13" location="'Modelo 36'!A1" display="Modelo 36 - EU MR2-B" xr:uid="{00000000-0004-0000-0000-000002000000}"/>
    <hyperlink ref="D14" location="'Rácios de capital'!A1" display="Rácios de capital e resumo dos seus principais componentes" xr:uid="{00000000-0004-0000-0000-000003000000}"/>
    <hyperlink ref="D15" location="'Capital contab. vs regulamentar'!A1" display="Reconciliação entre o capital contabilístico e regulamentar" xr:uid="{00000000-0004-0000-0000-000004000000}"/>
    <hyperlink ref="D17" location="'Rácio Alavancagem'!A1" display="Rácio de alavancagem em 30 de setembro de 2018" xr:uid="{00000000-0004-0000-0000-000005000000}"/>
    <hyperlink ref="D16" location="'Modelo Divulgação F.Próprios'!A1" display="Modelo de divulgação dos fundos próprios de acordo com o REGULAMENTO DE EXECUÇÃO (UE) N. o 1423/2013 DA COMISSÃO, de 20 de dezembro de 2013" xr:uid="{00000000-0004-0000-0000-000006000000}"/>
    <hyperlink ref="D19" location="'Modelo IFRS 9-FL'!A1" display="Divulgação uniforme do regime transitório para reduzir o impacto da IFRS 9" xr:uid="{00000000-0004-0000-0000-000007000000}"/>
    <hyperlink ref="D18" location="'Modelo EU LIQ1'!A1" display="Divulgação dos níveis e componentes do Liquidity Coverage Ratio (LCR)" xr:uid="{00000000-0004-0000-0000-000008000000}"/>
    <hyperlink ref="B16" location="'Modelo Divulgação F.Próprios'!A1" display="Modelo de divulgação dos fundos próprios" xr:uid="{2DFDB84A-319A-4E03-BC61-7A5E2515585B}"/>
    <hyperlink ref="B19" location="'Modelo IFRS 9-FL'!A1" display="Modelo IFRS 9-FL" xr:uid="{292351D8-EAA4-41A0-9AEE-0611A9B43D81}"/>
    <hyperlink ref="B18" location="'Modelo EU LIQ1'!A1" display="Modelo EU LIQ1" xr:uid="{1F4FFB28-39B9-4247-B284-9BA45AC5A01F}"/>
    <hyperlink ref="C11" location="'Modelo 23'!A1" display="Modelo 23 - EU CR8" xr:uid="{6515B3D7-296B-44F7-AB48-2D9E93C16738}"/>
    <hyperlink ref="C13" location="'Modelo 36'!A1" display="Modelo 36 - EU MR2-B" xr:uid="{028F1CAC-3FDD-4DD8-8896-7110CAA136C4}"/>
  </hyperlinks>
  <pageMargins left="0.70866141732283472" right="0.70866141732283472" top="0.74803149606299213" bottom="0.74803149606299213" header="0.31496062992125984" footer="0.31496062992125984"/>
  <pageSetup paperSize="9" scale="6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54"/>
  <sheetViews>
    <sheetView showGridLines="0" zoomScaleNormal="100" workbookViewId="0">
      <selection activeCell="A7" sqref="A7"/>
    </sheetView>
  </sheetViews>
  <sheetFormatPr defaultColWidth="9.140625" defaultRowHeight="11.25"/>
  <cols>
    <col min="1" max="1" width="12.7109375" style="18" customWidth="1"/>
    <col min="2" max="2" width="4.7109375" style="18" customWidth="1"/>
    <col min="3" max="3" width="95.7109375" style="18" customWidth="1"/>
    <col min="4" max="8" width="13.28515625" style="18" customWidth="1"/>
    <col min="9" max="9" width="8.7109375" style="18" customWidth="1"/>
    <col min="10" max="10" width="12.7109375" style="18" customWidth="1"/>
    <col min="11" max="16384" width="9.140625" style="18"/>
  </cols>
  <sheetData>
    <row r="1" spans="2:11" ht="33" customHeight="1">
      <c r="B1" s="369" t="s">
        <v>381</v>
      </c>
      <c r="C1" s="369"/>
      <c r="D1" s="369"/>
      <c r="E1" s="369"/>
      <c r="F1" s="369"/>
      <c r="G1" s="369"/>
      <c r="H1" s="369"/>
      <c r="I1" s="319"/>
    </row>
    <row r="2" spans="2:11" ht="33" customHeight="1">
      <c r="B2" s="369"/>
      <c r="C2" s="369"/>
      <c r="D2" s="369"/>
      <c r="E2" s="369"/>
      <c r="F2" s="369"/>
      <c r="G2" s="369"/>
      <c r="H2" s="369"/>
      <c r="I2" s="319"/>
    </row>
    <row r="3" spans="2:11" ht="15" customHeight="1">
      <c r="J3" s="342" t="s">
        <v>301</v>
      </c>
    </row>
    <row r="4" spans="2:11" ht="15" customHeight="1">
      <c r="B4" s="367" t="s">
        <v>231</v>
      </c>
      <c r="C4" s="367"/>
      <c r="D4" s="160"/>
      <c r="E4" s="160"/>
      <c r="F4" s="160"/>
      <c r="G4" s="160"/>
      <c r="H4" s="30"/>
      <c r="I4" s="30"/>
      <c r="J4" s="342"/>
    </row>
    <row r="5" spans="2:11" ht="15" customHeight="1">
      <c r="B5" s="183" t="s">
        <v>0</v>
      </c>
      <c r="C5" s="160"/>
      <c r="D5" s="160"/>
      <c r="E5" s="160"/>
      <c r="F5" s="160"/>
      <c r="G5" s="160"/>
      <c r="H5" s="30"/>
      <c r="I5" s="30"/>
      <c r="J5" s="25"/>
    </row>
    <row r="6" spans="2:11" ht="15" customHeight="1">
      <c r="B6" s="20"/>
      <c r="C6" s="20"/>
      <c r="D6" s="20"/>
      <c r="E6" s="20"/>
      <c r="F6" s="20"/>
      <c r="H6" s="144"/>
    </row>
    <row r="7" spans="2:11" s="22" customFormat="1" ht="15" customHeight="1">
      <c r="B7" s="75"/>
      <c r="C7" s="76"/>
      <c r="D7" s="145" t="s">
        <v>368</v>
      </c>
      <c r="E7" s="184" t="s">
        <v>372</v>
      </c>
      <c r="F7" s="184" t="s">
        <v>354</v>
      </c>
      <c r="G7" s="184" t="s">
        <v>356</v>
      </c>
      <c r="H7" s="184" t="s">
        <v>373</v>
      </c>
      <c r="I7" s="30"/>
      <c r="J7" s="310"/>
      <c r="K7" s="368"/>
    </row>
    <row r="8" spans="2:11" s="23" customFormat="1" ht="24" customHeight="1">
      <c r="B8" s="185" t="s">
        <v>157</v>
      </c>
      <c r="C8" s="162"/>
      <c r="D8" s="302"/>
      <c r="E8" s="162"/>
      <c r="F8" s="162"/>
      <c r="G8" s="185"/>
      <c r="H8" s="185"/>
      <c r="I8" s="30"/>
      <c r="J8" s="311"/>
      <c r="K8" s="368"/>
    </row>
    <row r="9" spans="2:11" s="23" customFormat="1" ht="19.5" customHeight="1">
      <c r="B9" s="121">
        <v>1</v>
      </c>
      <c r="C9" s="122" t="s">
        <v>158</v>
      </c>
      <c r="D9" s="193">
        <v>5654579.3235808555</v>
      </c>
      <c r="E9" s="303">
        <v>5604550.1607352933</v>
      </c>
      <c r="F9" s="303">
        <v>5415019.0427983068</v>
      </c>
      <c r="G9" s="40">
        <v>5428512.8680346506</v>
      </c>
      <c r="H9" s="40">
        <v>5453139.8151593274</v>
      </c>
      <c r="I9" s="30"/>
      <c r="J9" s="312"/>
      <c r="K9" s="313"/>
    </row>
    <row r="10" spans="2:11" s="23" customFormat="1" ht="19.5" customHeight="1">
      <c r="B10" s="121">
        <v>2</v>
      </c>
      <c r="C10" s="122" t="s">
        <v>159</v>
      </c>
      <c r="D10" s="193">
        <v>5547733.7988141412</v>
      </c>
      <c r="E10" s="303">
        <v>5547733.7988141412</v>
      </c>
      <c r="F10" s="303">
        <v>5401299.2057433156</v>
      </c>
      <c r="G10" s="40">
        <v>5405558.2430556938</v>
      </c>
      <c r="H10" s="40">
        <v>5435299.8763839444</v>
      </c>
      <c r="I10" s="30"/>
      <c r="J10" s="312"/>
      <c r="K10" s="26"/>
    </row>
    <row r="11" spans="2:11" s="23" customFormat="1" ht="30" customHeight="1">
      <c r="B11" s="121" t="s">
        <v>382</v>
      </c>
      <c r="C11" s="309" t="s">
        <v>383</v>
      </c>
      <c r="D11" s="193"/>
      <c r="E11" s="303"/>
      <c r="F11" s="303"/>
      <c r="G11" s="40"/>
      <c r="H11" s="40"/>
      <c r="I11" s="30"/>
      <c r="J11" s="312"/>
      <c r="K11" s="26"/>
    </row>
    <row r="12" spans="2:11" s="23" customFormat="1" ht="19.5" customHeight="1">
      <c r="B12" s="121">
        <v>3</v>
      </c>
      <c r="C12" s="122" t="s">
        <v>160</v>
      </c>
      <c r="D12" s="193">
        <v>6186791.4252703497</v>
      </c>
      <c r="E12" s="303">
        <v>6137886.0691558598</v>
      </c>
      <c r="F12" s="303">
        <v>5941612.2180192759</v>
      </c>
      <c r="G12" s="40">
        <v>5932462.2054653494</v>
      </c>
      <c r="H12" s="40">
        <v>5958132.215935857</v>
      </c>
      <c r="I12" s="30"/>
      <c r="J12" s="312"/>
    </row>
    <row r="13" spans="2:11" s="23" customFormat="1" ht="19.5" customHeight="1">
      <c r="B13" s="121">
        <v>4</v>
      </c>
      <c r="C13" s="122" t="s">
        <v>161</v>
      </c>
      <c r="D13" s="193">
        <v>6081069.7072347077</v>
      </c>
      <c r="E13" s="303">
        <v>6081069.7072347077</v>
      </c>
      <c r="F13" s="303">
        <v>5927538.9527031127</v>
      </c>
      <c r="G13" s="40">
        <v>5909198.742875142</v>
      </c>
      <c r="H13" s="40">
        <v>5940013.0894556381</v>
      </c>
      <c r="I13" s="30"/>
      <c r="J13" s="312"/>
      <c r="K13" s="26"/>
    </row>
    <row r="14" spans="2:11" s="23" customFormat="1" ht="30" customHeight="1">
      <c r="B14" s="121" t="s">
        <v>384</v>
      </c>
      <c r="C14" s="309" t="s">
        <v>385</v>
      </c>
      <c r="D14" s="193"/>
      <c r="E14" s="303"/>
      <c r="F14" s="303"/>
      <c r="G14" s="40"/>
      <c r="H14" s="40"/>
      <c r="I14" s="30"/>
      <c r="J14" s="312"/>
      <c r="K14" s="26"/>
    </row>
    <row r="15" spans="2:11" s="23" customFormat="1" ht="19.5" customHeight="1">
      <c r="B15" s="121">
        <v>5</v>
      </c>
      <c r="C15" s="122" t="s">
        <v>5</v>
      </c>
      <c r="D15" s="193">
        <v>7206484.7571432106</v>
      </c>
      <c r="E15" s="303">
        <v>7172128.0657244651</v>
      </c>
      <c r="F15" s="303">
        <v>6977630.9336738419</v>
      </c>
      <c r="G15" s="40">
        <v>6960105.2057184828</v>
      </c>
      <c r="H15" s="40">
        <v>7007898.1814134177</v>
      </c>
      <c r="I15" s="30"/>
      <c r="J15" s="312"/>
    </row>
    <row r="16" spans="2:11" s="23" customFormat="1" ht="19.5" customHeight="1">
      <c r="B16" s="121">
        <v>6</v>
      </c>
      <c r="C16" s="122" t="s">
        <v>162</v>
      </c>
      <c r="D16" s="193">
        <v>7115311.703803313</v>
      </c>
      <c r="E16" s="303">
        <v>7115311.703803313</v>
      </c>
      <c r="F16" s="303">
        <v>6964960.4764285758</v>
      </c>
      <c r="G16" s="40">
        <v>6938635.4882647563</v>
      </c>
      <c r="H16" s="40">
        <v>6991514.3566030599</v>
      </c>
      <c r="I16" s="30"/>
      <c r="J16" s="312"/>
      <c r="K16" s="26"/>
    </row>
    <row r="17" spans="2:11" s="23" customFormat="1" ht="30" customHeight="1">
      <c r="B17" s="121" t="s">
        <v>386</v>
      </c>
      <c r="C17" s="309" t="s">
        <v>387</v>
      </c>
      <c r="D17" s="193"/>
      <c r="E17" s="303"/>
      <c r="F17" s="303"/>
      <c r="G17" s="40"/>
      <c r="H17" s="40"/>
      <c r="I17" s="30"/>
      <c r="J17" s="312"/>
      <c r="K17" s="26"/>
    </row>
    <row r="18" spans="2:11" s="24" customFormat="1" ht="19.5" customHeight="1">
      <c r="B18" s="161" t="s">
        <v>163</v>
      </c>
      <c r="C18" s="161"/>
      <c r="D18" s="193"/>
      <c r="E18" s="303"/>
      <c r="F18" s="303"/>
      <c r="G18" s="161"/>
      <c r="H18" s="161"/>
      <c r="I18" s="30"/>
      <c r="J18" s="314"/>
    </row>
    <row r="19" spans="2:11" s="23" customFormat="1" ht="19.5" customHeight="1">
      <c r="B19" s="121">
        <v>7</v>
      </c>
      <c r="C19" s="122" t="s">
        <v>164</v>
      </c>
      <c r="D19" s="193">
        <v>46211407.465736374</v>
      </c>
      <c r="E19" s="303">
        <v>46218106.745614626</v>
      </c>
      <c r="F19" s="303">
        <v>45547033.359407999</v>
      </c>
      <c r="G19" s="40">
        <v>45001614.449871927</v>
      </c>
      <c r="H19" s="40">
        <v>44907714.774173684</v>
      </c>
      <c r="I19" s="30"/>
      <c r="J19" s="312"/>
    </row>
    <row r="20" spans="2:11" s="23" customFormat="1" ht="19.5" customHeight="1">
      <c r="B20" s="121">
        <v>8</v>
      </c>
      <c r="C20" s="122" t="s">
        <v>165</v>
      </c>
      <c r="D20" s="193">
        <v>46196675.740152068</v>
      </c>
      <c r="E20" s="303">
        <v>46196675.740152068</v>
      </c>
      <c r="F20" s="303">
        <v>45487553.432383388</v>
      </c>
      <c r="G20" s="40">
        <v>44932277.209886692</v>
      </c>
      <c r="H20" s="40">
        <v>44847185.194312289</v>
      </c>
      <c r="I20" s="30"/>
      <c r="J20" s="315"/>
      <c r="K20" s="26"/>
    </row>
    <row r="21" spans="2:11" s="23" customFormat="1" ht="19.5" customHeight="1">
      <c r="B21" s="161" t="s">
        <v>166</v>
      </c>
      <c r="C21" s="161"/>
      <c r="D21" s="187"/>
      <c r="E21" s="161"/>
      <c r="F21" s="161"/>
      <c r="G21" s="161"/>
      <c r="H21" s="161"/>
      <c r="I21" s="30"/>
      <c r="J21" s="316"/>
    </row>
    <row r="22" spans="2:11" s="23" customFormat="1" ht="19.5" customHeight="1">
      <c r="B22" s="121">
        <v>9</v>
      </c>
      <c r="C22" s="122" t="s">
        <v>167</v>
      </c>
      <c r="D22" s="192">
        <v>0.12236327854271621</v>
      </c>
      <c r="E22" s="304">
        <v>0.121263084002615</v>
      </c>
      <c r="F22" s="304">
        <v>0.11888851245412241</v>
      </c>
      <c r="G22" s="186">
        <v>0.12062929151312037</v>
      </c>
      <c r="H22" s="186">
        <v>0.12142991115404997</v>
      </c>
      <c r="I22" s="30"/>
      <c r="J22" s="312"/>
    </row>
    <row r="23" spans="2:11" s="23" customFormat="1" ht="22.5">
      <c r="B23" s="121">
        <v>10</v>
      </c>
      <c r="C23" s="122" t="s">
        <v>168</v>
      </c>
      <c r="D23" s="192">
        <v>0.12008945903422009</v>
      </c>
      <c r="E23" s="304">
        <v>0.12008945903422009</v>
      </c>
      <c r="F23" s="304">
        <v>0.11874235473605481</v>
      </c>
      <c r="G23" s="186">
        <v>0.12030456898067654</v>
      </c>
      <c r="H23" s="186">
        <v>0.12119600935563894</v>
      </c>
      <c r="I23" s="30"/>
      <c r="J23" s="317"/>
    </row>
    <row r="24" spans="2:11" s="23" customFormat="1" ht="40.5" customHeight="1">
      <c r="B24" s="121" t="s">
        <v>388</v>
      </c>
      <c r="C24" s="309" t="s">
        <v>389</v>
      </c>
      <c r="D24" s="193"/>
      <c r="E24" s="303"/>
      <c r="F24" s="303"/>
      <c r="G24" s="40"/>
      <c r="H24" s="40"/>
      <c r="I24" s="30"/>
      <c r="J24" s="312"/>
      <c r="K24" s="26"/>
    </row>
    <row r="25" spans="2:11" s="23" customFormat="1" ht="19.5" customHeight="1">
      <c r="B25" s="121">
        <v>11</v>
      </c>
      <c r="C25" s="122" t="s">
        <v>169</v>
      </c>
      <c r="D25" s="192">
        <v>0.13388017731027929</v>
      </c>
      <c r="E25" s="304">
        <v>0.13280262869569509</v>
      </c>
      <c r="F25" s="304">
        <v>0.13045003768158706</v>
      </c>
      <c r="G25" s="108">
        <v>0.13182776391441736</v>
      </c>
      <c r="H25" s="108">
        <v>0.13267502579228022</v>
      </c>
      <c r="I25" s="30"/>
      <c r="J25" s="318"/>
    </row>
    <row r="26" spans="2:11" s="23" customFormat="1" ht="30" customHeight="1">
      <c r="B26" s="121">
        <v>12</v>
      </c>
      <c r="C26" s="122" t="s">
        <v>170</v>
      </c>
      <c r="D26" s="192">
        <v>0.13163435701390341</v>
      </c>
      <c r="E26" s="304">
        <v>0.13163435701390341</v>
      </c>
      <c r="F26" s="304">
        <v>0.1303112281366004</v>
      </c>
      <c r="G26" s="186">
        <v>0.13151344890160405</v>
      </c>
      <c r="H26" s="186">
        <v>0.1324500760464444</v>
      </c>
      <c r="I26" s="30"/>
      <c r="J26" s="317"/>
    </row>
    <row r="27" spans="2:11" s="23" customFormat="1" ht="30" customHeight="1">
      <c r="B27" s="121" t="s">
        <v>390</v>
      </c>
      <c r="C27" s="309" t="s">
        <v>391</v>
      </c>
      <c r="D27" s="193"/>
      <c r="E27" s="303"/>
      <c r="F27" s="303"/>
      <c r="G27" s="40"/>
      <c r="H27" s="40"/>
      <c r="I27" s="30"/>
      <c r="J27" s="312"/>
      <c r="K27" s="26"/>
    </row>
    <row r="28" spans="2:11" s="23" customFormat="1" ht="19.5" customHeight="1">
      <c r="B28" s="121">
        <v>13</v>
      </c>
      <c r="C28" s="122" t="s">
        <v>171</v>
      </c>
      <c r="D28" s="192">
        <v>0.15594601316756013</v>
      </c>
      <c r="E28" s="304">
        <v>0.15518004891892262</v>
      </c>
      <c r="F28" s="304">
        <v>0.15319616710519682</v>
      </c>
      <c r="G28" s="108">
        <v>0.15466345576271412</v>
      </c>
      <c r="H28" s="108">
        <v>0.15605109760436178</v>
      </c>
      <c r="I28" s="30"/>
      <c r="J28" s="318"/>
    </row>
    <row r="29" spans="2:11" s="23" customFormat="1" ht="30" customHeight="1">
      <c r="B29" s="121">
        <v>14</v>
      </c>
      <c r="C29" s="122" t="s">
        <v>172</v>
      </c>
      <c r="D29" s="192">
        <v>0.15402215830042951</v>
      </c>
      <c r="E29" s="304">
        <v>0.15402215830042951</v>
      </c>
      <c r="F29" s="304">
        <v>0.15311793998289866</v>
      </c>
      <c r="G29" s="186">
        <v>0.15442430072825267</v>
      </c>
      <c r="H29" s="186">
        <v>0.15589639185403667</v>
      </c>
      <c r="I29" s="30"/>
      <c r="J29" s="317"/>
    </row>
    <row r="30" spans="2:11" s="23" customFormat="1" ht="30" customHeight="1">
      <c r="B30" s="121" t="s">
        <v>392</v>
      </c>
      <c r="C30" s="309" t="s">
        <v>393</v>
      </c>
      <c r="D30" s="193"/>
      <c r="E30" s="303"/>
      <c r="F30" s="303"/>
      <c r="G30" s="40"/>
      <c r="H30" s="40"/>
      <c r="I30" s="30"/>
      <c r="J30" s="312"/>
      <c r="K30" s="26"/>
    </row>
    <row r="31" spans="2:11" s="23" customFormat="1" ht="19.5" customHeight="1">
      <c r="B31" s="161" t="s">
        <v>42</v>
      </c>
      <c r="C31" s="161"/>
      <c r="D31" s="187"/>
      <c r="E31" s="161"/>
      <c r="F31" s="161"/>
      <c r="G31" s="161"/>
      <c r="H31" s="161"/>
      <c r="I31" s="30"/>
      <c r="J31" s="311"/>
    </row>
    <row r="32" spans="2:11" s="23" customFormat="1" ht="19.5" customHeight="1">
      <c r="B32" s="121">
        <v>15</v>
      </c>
      <c r="C32" s="122" t="s">
        <v>173</v>
      </c>
      <c r="D32" s="73">
        <v>93001904.69521001</v>
      </c>
      <c r="E32" s="40">
        <v>93544670.47281</v>
      </c>
      <c r="F32" s="40">
        <v>85510155.002960011</v>
      </c>
      <c r="G32" s="40">
        <v>86268721.927600011</v>
      </c>
      <c r="H32" s="40">
        <v>85691523.978200004</v>
      </c>
      <c r="I32" s="30"/>
      <c r="J32" s="312"/>
    </row>
    <row r="33" spans="2:10" s="23" customFormat="1" ht="19.5" customHeight="1">
      <c r="B33" s="121">
        <v>16</v>
      </c>
      <c r="C33" s="122" t="s">
        <v>43</v>
      </c>
      <c r="D33" s="305">
        <v>6.6500000000000004E-2</v>
      </c>
      <c r="E33" s="306">
        <v>6.5600000000000006E-2</v>
      </c>
      <c r="F33" s="306">
        <v>6.9500000000000006E-2</v>
      </c>
      <c r="G33" s="306">
        <v>6.88E-2</v>
      </c>
      <c r="H33" s="306">
        <v>6.9500000000000006E-2</v>
      </c>
      <c r="I33" s="30"/>
      <c r="J33" s="312"/>
    </row>
    <row r="34" spans="2:10" s="23" customFormat="1" ht="19.5" customHeight="1">
      <c r="B34" s="121">
        <v>17</v>
      </c>
      <c r="C34" s="122" t="s">
        <v>174</v>
      </c>
      <c r="D34" s="305">
        <v>6.6159999999999997E-2</v>
      </c>
      <c r="E34" s="306">
        <v>6.5046628410000001E-2</v>
      </c>
      <c r="F34" s="306">
        <v>6.9343846576650298E-2</v>
      </c>
      <c r="G34" s="306">
        <v>6.8500000000000005E-2</v>
      </c>
      <c r="H34" s="306">
        <v>6.9900000000000004E-2</v>
      </c>
      <c r="I34" s="30"/>
      <c r="J34" s="312"/>
    </row>
    <row r="35" spans="2:10" s="23" customFormat="1" ht="30" customHeight="1" thickBot="1">
      <c r="B35" s="123" t="s">
        <v>394</v>
      </c>
      <c r="C35" s="102" t="s">
        <v>395</v>
      </c>
      <c r="D35" s="307"/>
      <c r="E35" s="308"/>
      <c r="F35" s="308"/>
      <c r="G35" s="308"/>
      <c r="H35" s="308"/>
      <c r="I35" s="30"/>
      <c r="J35" s="317"/>
    </row>
    <row r="36" spans="2:10" ht="15" customHeight="1" thickTop="1">
      <c r="B36" s="19"/>
      <c r="C36" s="19"/>
      <c r="D36" s="19"/>
      <c r="E36" s="19"/>
      <c r="F36" s="19"/>
      <c r="G36" s="19"/>
      <c r="H36" s="19"/>
      <c r="I36" s="19"/>
      <c r="J36" s="19"/>
    </row>
    <row r="37" spans="2:10" ht="15" customHeight="1">
      <c r="B37" s="19"/>
      <c r="C37" s="19"/>
      <c r="D37" s="19"/>
      <c r="E37" s="19"/>
      <c r="F37" s="19"/>
      <c r="G37" s="19"/>
      <c r="H37" s="19"/>
      <c r="I37" s="19"/>
      <c r="J37" s="19"/>
    </row>
    <row r="38" spans="2:10" ht="15" customHeight="1">
      <c r="B38" s="19"/>
      <c r="C38" s="19"/>
      <c r="D38" s="19"/>
      <c r="E38" s="19"/>
      <c r="F38" s="19"/>
      <c r="G38" s="19"/>
      <c r="H38" s="19"/>
      <c r="I38" s="19"/>
      <c r="J38" s="19"/>
    </row>
    <row r="39" spans="2:10" ht="15" customHeight="1">
      <c r="B39" s="19"/>
      <c r="C39" s="19"/>
      <c r="D39" s="19"/>
      <c r="E39" s="19"/>
      <c r="F39" s="19"/>
      <c r="G39" s="19"/>
      <c r="H39" s="19"/>
      <c r="I39" s="19"/>
      <c r="J39" s="19"/>
    </row>
    <row r="40" spans="2:10" ht="15" customHeight="1">
      <c r="B40" s="19"/>
      <c r="C40" s="19"/>
      <c r="D40" s="19"/>
      <c r="E40" s="19"/>
      <c r="F40" s="19"/>
      <c r="G40" s="19"/>
      <c r="H40" s="19"/>
      <c r="I40" s="19"/>
      <c r="J40" s="19"/>
    </row>
    <row r="41" spans="2:10" ht="15" customHeight="1">
      <c r="B41" s="19"/>
      <c r="C41" s="19"/>
      <c r="D41" s="19"/>
      <c r="E41" s="19"/>
      <c r="F41" s="19"/>
      <c r="G41" s="19"/>
      <c r="H41" s="19"/>
      <c r="I41" s="19"/>
      <c r="J41" s="19"/>
    </row>
    <row r="42" spans="2:10" ht="15" customHeight="1">
      <c r="B42" s="19"/>
      <c r="C42" s="19"/>
      <c r="D42" s="19"/>
      <c r="E42" s="19"/>
      <c r="F42" s="19"/>
      <c r="G42" s="19"/>
      <c r="H42" s="19"/>
      <c r="I42" s="19"/>
      <c r="J42" s="19"/>
    </row>
    <row r="43" spans="2:10" ht="15" customHeight="1">
      <c r="B43" s="19"/>
      <c r="C43" s="19"/>
      <c r="D43" s="19"/>
      <c r="E43" s="19"/>
      <c r="F43" s="19"/>
      <c r="G43" s="19"/>
      <c r="H43" s="19"/>
      <c r="I43" s="19"/>
      <c r="J43" s="19"/>
    </row>
    <row r="44" spans="2:10" ht="15" customHeight="1">
      <c r="B44" s="19"/>
      <c r="C44" s="19"/>
      <c r="D44" s="19"/>
      <c r="E44" s="19"/>
      <c r="F44" s="19"/>
      <c r="G44" s="19"/>
      <c r="H44" s="19"/>
      <c r="I44" s="19"/>
      <c r="J44" s="19"/>
    </row>
    <row r="45" spans="2:10" ht="15" customHeight="1">
      <c r="B45" s="19"/>
      <c r="C45" s="19"/>
      <c r="D45" s="19"/>
      <c r="E45" s="19"/>
      <c r="F45" s="19"/>
      <c r="G45" s="19"/>
      <c r="H45" s="19"/>
      <c r="I45" s="19"/>
      <c r="J45" s="19"/>
    </row>
    <row r="46" spans="2:10" ht="15" customHeight="1">
      <c r="B46" s="19"/>
      <c r="C46" s="19"/>
      <c r="D46" s="19"/>
      <c r="E46" s="19"/>
      <c r="F46" s="19"/>
      <c r="G46" s="19"/>
      <c r="H46" s="19"/>
      <c r="I46" s="19"/>
      <c r="J46" s="19"/>
    </row>
    <row r="47" spans="2:10" ht="15" customHeight="1">
      <c r="B47" s="19"/>
      <c r="C47" s="19"/>
      <c r="D47" s="19"/>
      <c r="E47" s="19"/>
      <c r="F47" s="19"/>
      <c r="G47" s="19"/>
      <c r="H47" s="19"/>
      <c r="I47" s="19"/>
      <c r="J47" s="19"/>
    </row>
    <row r="48" spans="2:10" ht="15" customHeight="1">
      <c r="B48" s="19"/>
      <c r="C48" s="19"/>
      <c r="D48" s="19"/>
      <c r="E48" s="19"/>
      <c r="F48" s="19"/>
      <c r="G48" s="19"/>
      <c r="H48" s="19"/>
      <c r="I48" s="19"/>
      <c r="J48" s="19"/>
    </row>
    <row r="49" spans="2:10" ht="15" customHeight="1">
      <c r="B49" s="19"/>
      <c r="C49" s="19"/>
      <c r="D49" s="19"/>
      <c r="E49" s="19"/>
      <c r="F49" s="19"/>
      <c r="G49" s="19"/>
      <c r="H49" s="19"/>
      <c r="I49" s="19"/>
      <c r="J49" s="19"/>
    </row>
    <row r="50" spans="2:10" ht="15" customHeight="1">
      <c r="B50" s="19"/>
      <c r="C50" s="19"/>
      <c r="D50" s="19"/>
      <c r="E50" s="19"/>
      <c r="F50" s="19"/>
      <c r="G50" s="19"/>
      <c r="H50" s="19"/>
      <c r="I50" s="19"/>
      <c r="J50" s="19"/>
    </row>
    <row r="51" spans="2:10" ht="15" customHeight="1">
      <c r="B51" s="19"/>
      <c r="C51" s="19"/>
      <c r="D51" s="19"/>
      <c r="E51" s="19"/>
      <c r="F51" s="19"/>
      <c r="G51" s="19"/>
      <c r="H51" s="19"/>
      <c r="I51" s="19"/>
      <c r="J51" s="19"/>
    </row>
    <row r="52" spans="2:10" ht="15" customHeight="1">
      <c r="B52" s="19"/>
      <c r="C52" s="19"/>
      <c r="D52" s="19"/>
      <c r="E52" s="19"/>
      <c r="F52" s="19"/>
      <c r="G52" s="19"/>
      <c r="H52" s="19"/>
      <c r="I52" s="19"/>
      <c r="J52" s="19"/>
    </row>
    <row r="53" spans="2:10" ht="15" customHeight="1">
      <c r="B53" s="19"/>
      <c r="C53" s="19"/>
      <c r="D53" s="19"/>
      <c r="E53" s="19"/>
      <c r="F53" s="19"/>
      <c r="G53" s="19"/>
      <c r="H53" s="19"/>
      <c r="I53" s="19"/>
      <c r="J53" s="19"/>
    </row>
    <row r="54" spans="2:10" ht="15" customHeight="1">
      <c r="B54" s="19"/>
      <c r="C54" s="19"/>
      <c r="D54" s="19"/>
      <c r="E54" s="19"/>
      <c r="F54" s="19"/>
      <c r="G54" s="19"/>
      <c r="H54" s="19"/>
      <c r="I54" s="19"/>
      <c r="J54" s="19"/>
    </row>
  </sheetData>
  <mergeCells count="4">
    <mergeCell ref="B4:C4"/>
    <mergeCell ref="J3:J4"/>
    <mergeCell ref="K7:K8"/>
    <mergeCell ref="B1:H2"/>
  </mergeCells>
  <hyperlinks>
    <hyperlink ref="J3:J4" location="Índice!A1" display="Voltar ao Índice" xr:uid="{00000000-0004-0000-0900-000000000000}"/>
  </hyperlinks>
  <pageMargins left="0.7" right="0.7" top="0.75" bottom="0.75" header="0.3" footer="0.3"/>
  <pageSetup paperSize="9" orientation="portrait" r:id="rId1"/>
  <ignoredErrors>
    <ignoredError sqref="E7:F7"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47"/>
  <sheetViews>
    <sheetView showGridLines="0" showZeros="0" zoomScaleNormal="100" workbookViewId="0">
      <selection activeCell="B44" sqref="B44"/>
    </sheetView>
  </sheetViews>
  <sheetFormatPr defaultColWidth="9.140625" defaultRowHeight="14.25" customHeight="1"/>
  <cols>
    <col min="1" max="1" width="12.7109375" style="32" customWidth="1"/>
    <col min="2" max="2" width="83.7109375" style="32" customWidth="1"/>
    <col min="3" max="6" width="12.7109375" style="32" customWidth="1"/>
    <col min="7" max="7" width="3.42578125" style="32" customWidth="1"/>
    <col min="8" max="9" width="12.7109375" style="32" customWidth="1"/>
    <col min="10" max="10" width="8.7109375" style="32" customWidth="1"/>
    <col min="11" max="11" width="10.7109375" style="32" customWidth="1"/>
    <col min="12" max="16384" width="9.140625" style="32"/>
  </cols>
  <sheetData>
    <row r="1" spans="2:16" ht="14.25" customHeight="1">
      <c r="B1" s="31"/>
      <c r="C1" s="31"/>
      <c r="D1" s="31"/>
      <c r="E1" s="31"/>
      <c r="F1" s="31"/>
      <c r="G1" s="31"/>
      <c r="H1" s="31"/>
      <c r="I1" s="31"/>
    </row>
    <row r="2" spans="2:16" ht="14.25" customHeight="1">
      <c r="B2" s="138" t="s">
        <v>234</v>
      </c>
      <c r="C2" s="140"/>
      <c r="D2" s="140"/>
      <c r="E2" s="140"/>
      <c r="F2" s="140"/>
      <c r="G2" s="140"/>
      <c r="H2" s="140"/>
      <c r="I2" s="140"/>
    </row>
    <row r="3" spans="2:16" ht="14.25" customHeight="1">
      <c r="B3" s="139" t="s">
        <v>235</v>
      </c>
      <c r="C3" s="139"/>
      <c r="D3" s="139"/>
      <c r="E3" s="139"/>
      <c r="F3" s="139"/>
      <c r="G3" s="139"/>
      <c r="H3" s="139"/>
      <c r="I3" s="139"/>
    </row>
    <row r="4" spans="2:16" s="1" customFormat="1" ht="14.25" customHeight="1">
      <c r="B4" s="191" t="s">
        <v>0</v>
      </c>
      <c r="C4" s="143"/>
      <c r="D4" s="143"/>
      <c r="E4" s="143"/>
      <c r="F4" s="143"/>
      <c r="G4" s="143"/>
      <c r="H4" s="143"/>
      <c r="I4" s="143"/>
    </row>
    <row r="5" spans="2:16" s="1" customFormat="1" ht="14.25" customHeight="1">
      <c r="B5" s="190"/>
      <c r="C5" s="239" t="s">
        <v>363</v>
      </c>
      <c r="D5" s="239" t="s">
        <v>364</v>
      </c>
      <c r="E5" s="240" t="s">
        <v>363</v>
      </c>
      <c r="F5" s="239" t="s">
        <v>364</v>
      </c>
      <c r="I5" s="241"/>
    </row>
    <row r="6" spans="2:16" s="1" customFormat="1" ht="35.1" customHeight="1">
      <c r="B6" s="33"/>
      <c r="C6" s="339" t="s">
        <v>1</v>
      </c>
      <c r="D6" s="339"/>
      <c r="E6" s="341" t="s">
        <v>297</v>
      </c>
      <c r="F6" s="341"/>
      <c r="H6" s="242" t="s">
        <v>1</v>
      </c>
      <c r="I6" s="257" t="s">
        <v>297</v>
      </c>
      <c r="K6" s="146" t="s">
        <v>301</v>
      </c>
    </row>
    <row r="7" spans="2:16" s="35" customFormat="1" ht="24.95" customHeight="1">
      <c r="B7" s="60"/>
      <c r="C7" s="141" t="s">
        <v>366</v>
      </c>
      <c r="D7" s="142" t="s">
        <v>365</v>
      </c>
      <c r="E7" s="141" t="s">
        <v>366</v>
      </c>
      <c r="F7" s="142" t="s">
        <v>365</v>
      </c>
      <c r="G7" s="243"/>
      <c r="H7" s="142" t="s">
        <v>356</v>
      </c>
      <c r="I7" s="142" t="s">
        <v>356</v>
      </c>
    </row>
    <row r="8" spans="2:16" ht="15" customHeight="1">
      <c r="B8" s="95" t="s">
        <v>236</v>
      </c>
      <c r="C8" s="36">
        <f>SUM(C10:C13)</f>
        <v>37253427.683975533</v>
      </c>
      <c r="D8" s="248">
        <f>SUM(D10:D13)</f>
        <v>37374801.897732139</v>
      </c>
      <c r="E8" s="36">
        <f>C8*8%</f>
        <v>2980274.2147180429</v>
      </c>
      <c r="F8" s="37">
        <v>2989984.1518185711</v>
      </c>
      <c r="G8" s="244"/>
      <c r="H8" s="37">
        <v>36871769.729126267</v>
      </c>
      <c r="I8" s="37">
        <v>2949741.5783301014</v>
      </c>
      <c r="J8" s="51"/>
      <c r="N8" s="51"/>
      <c r="O8" s="51"/>
      <c r="P8" s="51"/>
    </row>
    <row r="9" spans="2:16" ht="15" customHeight="1">
      <c r="B9" s="38" t="s">
        <v>237</v>
      </c>
      <c r="C9" s="39"/>
      <c r="D9" s="246"/>
      <c r="E9" s="39"/>
      <c r="F9" s="40"/>
      <c r="G9" s="244"/>
      <c r="H9" s="40"/>
      <c r="I9" s="40"/>
      <c r="J9" s="51"/>
      <c r="N9" s="51"/>
      <c r="O9" s="51"/>
      <c r="P9" s="51"/>
    </row>
    <row r="10" spans="2:16" ht="15" customHeight="1">
      <c r="B10" s="41" t="s">
        <v>238</v>
      </c>
      <c r="C10" s="39">
        <v>12644827.95143</v>
      </c>
      <c r="D10" s="246">
        <v>12832990.053069999</v>
      </c>
      <c r="E10" s="39">
        <f>C10*8%</f>
        <v>1011586.2361144001</v>
      </c>
      <c r="F10" s="40">
        <v>1026639.2042456</v>
      </c>
      <c r="G10" s="244"/>
      <c r="H10" s="40">
        <v>12934834.197520001</v>
      </c>
      <c r="I10" s="40">
        <v>1034786.7358016</v>
      </c>
      <c r="J10" s="51"/>
      <c r="N10" s="51"/>
      <c r="O10" s="51"/>
      <c r="P10" s="51"/>
    </row>
    <row r="11" spans="2:16" ht="15" customHeight="1">
      <c r="B11" s="41" t="s">
        <v>296</v>
      </c>
      <c r="C11" s="39"/>
      <c r="D11" s="246"/>
      <c r="E11" s="39"/>
      <c r="F11" s="40"/>
      <c r="G11" s="244"/>
      <c r="H11" s="40"/>
      <c r="I11" s="40"/>
      <c r="J11" s="51"/>
      <c r="K11" s="51"/>
      <c r="N11" s="51"/>
      <c r="O11" s="51"/>
      <c r="P11" s="51"/>
    </row>
    <row r="12" spans="2:16" ht="15" customHeight="1">
      <c r="B12" s="41" t="s">
        <v>239</v>
      </c>
      <c r="C12" s="39">
        <v>24608599.732545532</v>
      </c>
      <c r="D12" s="246">
        <v>24541811.844662137</v>
      </c>
      <c r="E12" s="39">
        <f>C12*8%</f>
        <v>1968687.9786036427</v>
      </c>
      <c r="F12" s="40">
        <v>1963344.947572971</v>
      </c>
      <c r="G12" s="244"/>
      <c r="H12" s="40">
        <v>23936935.531606268</v>
      </c>
      <c r="I12" s="40">
        <v>1914954.8425285015</v>
      </c>
      <c r="J12" s="51"/>
      <c r="K12" s="51"/>
      <c r="N12" s="51"/>
      <c r="O12" s="51"/>
      <c r="P12" s="51"/>
    </row>
    <row r="13" spans="2:16" ht="15" customHeight="1">
      <c r="B13" s="42" t="s">
        <v>240</v>
      </c>
      <c r="C13" s="39"/>
      <c r="D13" s="246"/>
      <c r="E13" s="39"/>
      <c r="F13" s="40"/>
      <c r="G13" s="244"/>
      <c r="H13" s="40"/>
      <c r="I13" s="40"/>
      <c r="J13" s="51"/>
      <c r="K13" s="51"/>
      <c r="N13" s="51"/>
      <c r="O13" s="51"/>
      <c r="P13" s="51"/>
    </row>
    <row r="14" spans="2:16" ht="15" customHeight="1">
      <c r="B14" s="43" t="s">
        <v>241</v>
      </c>
      <c r="C14" s="44">
        <f>C16+C17+C18+C19+C20+C21</f>
        <v>367835.28328999999</v>
      </c>
      <c r="D14" s="246">
        <f>D16+D17+D18+D19+D20+D21</f>
        <v>413666.09832999995</v>
      </c>
      <c r="E14" s="44">
        <f>C14*8%</f>
        <v>29426.822663200001</v>
      </c>
      <c r="F14" s="45">
        <v>33093.287866399995</v>
      </c>
      <c r="G14" s="244"/>
      <c r="H14" s="45">
        <v>522857.44379000005</v>
      </c>
      <c r="I14" s="45">
        <v>41828.595503200006</v>
      </c>
      <c r="J14" s="51"/>
      <c r="K14" s="51"/>
      <c r="N14" s="51"/>
      <c r="O14" s="51"/>
      <c r="P14" s="51"/>
    </row>
    <row r="15" spans="2:16" ht="15" customHeight="1">
      <c r="B15" s="38" t="s">
        <v>237</v>
      </c>
      <c r="C15" s="39"/>
      <c r="D15" s="246"/>
      <c r="E15" s="39"/>
      <c r="F15" s="40"/>
      <c r="G15" s="244"/>
      <c r="H15" s="40"/>
      <c r="I15" s="40"/>
      <c r="J15" s="51"/>
      <c r="K15" s="51"/>
      <c r="N15" s="51"/>
      <c r="O15" s="51"/>
      <c r="P15" s="51"/>
    </row>
    <row r="16" spans="2:16" ht="15" customHeight="1">
      <c r="B16" s="41" t="s">
        <v>242</v>
      </c>
      <c r="C16" s="39">
        <v>291124.38984999998</v>
      </c>
      <c r="D16" s="246">
        <v>318329.59057999996</v>
      </c>
      <c r="E16" s="39">
        <f>C16*8%</f>
        <v>23289.951187999999</v>
      </c>
      <c r="F16" s="245">
        <v>25466.367246399997</v>
      </c>
      <c r="G16" s="244"/>
      <c r="H16" s="245">
        <v>408973.19709000003</v>
      </c>
      <c r="I16" s="245">
        <v>32717.855767200002</v>
      </c>
      <c r="J16" s="51"/>
      <c r="K16" s="51"/>
      <c r="N16" s="51"/>
      <c r="O16" s="51"/>
      <c r="P16" s="51"/>
    </row>
    <row r="17" spans="2:16" ht="15" customHeight="1">
      <c r="B17" s="41" t="s">
        <v>243</v>
      </c>
      <c r="C17" s="39"/>
      <c r="D17" s="246"/>
      <c r="E17" s="39"/>
      <c r="F17" s="40"/>
      <c r="G17" s="244"/>
      <c r="H17" s="40"/>
      <c r="I17" s="40"/>
      <c r="J17" s="51"/>
      <c r="K17" s="51"/>
      <c r="N17" s="51"/>
      <c r="O17" s="51"/>
      <c r="P17" s="51"/>
    </row>
    <row r="18" spans="2:16" ht="15" customHeight="1">
      <c r="B18" s="41" t="s">
        <v>238</v>
      </c>
      <c r="C18" s="39"/>
      <c r="D18" s="246"/>
      <c r="E18" s="39"/>
      <c r="F18" s="245"/>
      <c r="G18" s="244"/>
      <c r="H18" s="245"/>
      <c r="I18" s="245"/>
      <c r="J18" s="51"/>
      <c r="K18" s="51"/>
      <c r="N18" s="51"/>
      <c r="O18" s="51"/>
      <c r="P18" s="51"/>
    </row>
    <row r="19" spans="2:16" ht="15" customHeight="1">
      <c r="B19" s="41" t="s">
        <v>244</v>
      </c>
      <c r="C19" s="39"/>
      <c r="D19" s="246"/>
      <c r="E19" s="39"/>
      <c r="F19" s="40"/>
      <c r="G19" s="244"/>
      <c r="H19" s="40"/>
      <c r="I19" s="40"/>
      <c r="J19" s="51"/>
      <c r="K19" s="51"/>
      <c r="N19" s="51"/>
      <c r="O19" s="51"/>
      <c r="P19" s="51"/>
    </row>
    <row r="20" spans="2:16" ht="15" customHeight="1">
      <c r="B20" s="41" t="s">
        <v>245</v>
      </c>
      <c r="C20" s="39"/>
      <c r="D20" s="246"/>
      <c r="E20" s="39"/>
      <c r="F20" s="40"/>
      <c r="G20" s="244"/>
      <c r="H20" s="40"/>
      <c r="I20" s="40"/>
      <c r="J20" s="51"/>
      <c r="K20" s="51"/>
      <c r="N20" s="51"/>
      <c r="O20" s="51"/>
      <c r="P20" s="51"/>
    </row>
    <row r="21" spans="2:16" ht="15" customHeight="1">
      <c r="B21" s="41" t="s">
        <v>246</v>
      </c>
      <c r="C21" s="39">
        <v>76710.89344</v>
      </c>
      <c r="D21" s="246">
        <v>95336.507750000004</v>
      </c>
      <c r="E21" s="39">
        <f>C21*8%</f>
        <v>6136.8714752000005</v>
      </c>
      <c r="F21" s="40">
        <v>7626.9206200000008</v>
      </c>
      <c r="G21" s="244"/>
      <c r="H21" s="40">
        <v>113884.2467</v>
      </c>
      <c r="I21" s="40">
        <v>9110.7397360000014</v>
      </c>
      <c r="J21" s="51"/>
      <c r="K21" s="51"/>
      <c r="N21" s="51"/>
      <c r="O21" s="51"/>
      <c r="P21" s="51"/>
    </row>
    <row r="22" spans="2:16" ht="15" customHeight="1">
      <c r="B22" s="43" t="s">
        <v>247</v>
      </c>
      <c r="C22" s="44"/>
      <c r="D22" s="246"/>
      <c r="E22" s="44"/>
      <c r="F22" s="45"/>
      <c r="G22" s="244"/>
      <c r="H22" s="45"/>
      <c r="I22" s="45"/>
      <c r="J22" s="51"/>
      <c r="K22" s="51"/>
      <c r="N22" s="51"/>
      <c r="O22" s="51"/>
      <c r="P22" s="51"/>
    </row>
    <row r="23" spans="2:16" ht="15" customHeight="1">
      <c r="B23" s="43" t="s">
        <v>248</v>
      </c>
      <c r="C23" s="44">
        <f>C25+C26+C27+C28</f>
        <v>497047.39753109746</v>
      </c>
      <c r="D23" s="246">
        <f>D25+D26+D27+D28</f>
        <v>480057.46334865154</v>
      </c>
      <c r="E23" s="44">
        <f>C23*8%</f>
        <v>39763.791802487794</v>
      </c>
      <c r="F23" s="45">
        <v>38404.597067892122</v>
      </c>
      <c r="G23" s="244"/>
      <c r="H23" s="45">
        <v>258665.5003091</v>
      </c>
      <c r="I23" s="45">
        <v>20693.240024727998</v>
      </c>
      <c r="J23" s="51"/>
      <c r="K23" s="51"/>
      <c r="N23" s="51"/>
      <c r="O23" s="51"/>
      <c r="P23" s="51"/>
    </row>
    <row r="24" spans="2:16" ht="15" customHeight="1">
      <c r="B24" s="38" t="s">
        <v>237</v>
      </c>
      <c r="C24" s="39"/>
      <c r="D24" s="246"/>
      <c r="E24" s="39"/>
      <c r="F24" s="40"/>
      <c r="G24" s="244"/>
      <c r="H24" s="40"/>
      <c r="I24" s="40"/>
      <c r="J24" s="51"/>
      <c r="K24" s="51"/>
      <c r="N24" s="51"/>
      <c r="O24" s="51"/>
      <c r="P24" s="51"/>
    </row>
    <row r="25" spans="2:16" ht="15" customHeight="1">
      <c r="B25" s="41" t="s">
        <v>249</v>
      </c>
      <c r="C25" s="39">
        <v>1256.25</v>
      </c>
      <c r="D25" s="246">
        <v>1256.25</v>
      </c>
      <c r="E25" s="39">
        <f t="shared" ref="E25:E26" si="0">C25*8%</f>
        <v>100.5</v>
      </c>
      <c r="F25" s="40">
        <v>100.5</v>
      </c>
      <c r="G25" s="244"/>
      <c r="H25" s="40">
        <v>1874.07656</v>
      </c>
      <c r="I25" s="40">
        <v>149.9261248</v>
      </c>
      <c r="J25" s="51"/>
      <c r="K25" s="51"/>
      <c r="N25" s="51"/>
      <c r="O25" s="51"/>
      <c r="P25" s="51"/>
    </row>
    <row r="26" spans="2:16" ht="15" customHeight="1">
      <c r="B26" s="41" t="s">
        <v>250</v>
      </c>
      <c r="C26" s="39">
        <v>495791.14753109746</v>
      </c>
      <c r="D26" s="246">
        <v>478801.21334865154</v>
      </c>
      <c r="E26" s="39">
        <f t="shared" si="0"/>
        <v>39663.291802487794</v>
      </c>
      <c r="F26" s="40">
        <v>38304.097067892122</v>
      </c>
      <c r="G26" s="244"/>
      <c r="H26" s="40">
        <v>256791.42374910001</v>
      </c>
      <c r="I26" s="40">
        <v>20543.313899928002</v>
      </c>
      <c r="J26" s="51"/>
      <c r="K26" s="51"/>
      <c r="N26" s="51"/>
      <c r="O26" s="51"/>
      <c r="P26" s="51"/>
    </row>
    <row r="27" spans="2:16" ht="15" customHeight="1">
      <c r="B27" s="41" t="s">
        <v>251</v>
      </c>
      <c r="C27" s="39"/>
      <c r="D27" s="246"/>
      <c r="E27" s="39"/>
      <c r="F27" s="40"/>
      <c r="G27" s="244"/>
      <c r="H27" s="40"/>
      <c r="I27" s="40"/>
      <c r="J27" s="51"/>
      <c r="K27" s="51"/>
      <c r="N27" s="51"/>
      <c r="O27" s="51"/>
      <c r="P27" s="51"/>
    </row>
    <row r="28" spans="2:16" ht="15" customHeight="1">
      <c r="B28" s="41" t="s">
        <v>238</v>
      </c>
      <c r="C28" s="39"/>
      <c r="D28" s="246"/>
      <c r="E28" s="39"/>
      <c r="F28" s="40"/>
      <c r="G28" s="244"/>
      <c r="H28" s="40"/>
      <c r="I28" s="40"/>
      <c r="J28" s="51"/>
      <c r="K28" s="51"/>
      <c r="N28" s="51"/>
      <c r="O28" s="51"/>
      <c r="P28" s="51"/>
    </row>
    <row r="29" spans="2:16" ht="15" customHeight="1">
      <c r="B29" s="43" t="s">
        <v>252</v>
      </c>
      <c r="C29" s="44">
        <f>C31+C32</f>
        <v>1928662.8526900001</v>
      </c>
      <c r="D29" s="246">
        <f>D31+D32</f>
        <v>1830413.6239400001</v>
      </c>
      <c r="E29" s="44">
        <f>C29*8%</f>
        <v>154293.0282152</v>
      </c>
      <c r="F29" s="45">
        <v>146433.08991520002</v>
      </c>
      <c r="G29" s="244"/>
      <c r="H29" s="45">
        <v>1301133.6126999999</v>
      </c>
      <c r="I29" s="45">
        <v>104090.689016</v>
      </c>
      <c r="J29" s="51"/>
      <c r="K29" s="51"/>
      <c r="N29" s="51"/>
      <c r="O29" s="51"/>
      <c r="P29" s="51"/>
    </row>
    <row r="30" spans="2:16" ht="15" customHeight="1">
      <c r="B30" s="38" t="s">
        <v>237</v>
      </c>
      <c r="C30" s="39"/>
      <c r="D30" s="246"/>
      <c r="E30" s="39"/>
      <c r="F30" s="40"/>
      <c r="G30" s="244"/>
      <c r="H30" s="40"/>
      <c r="I30" s="40"/>
      <c r="J30" s="51"/>
      <c r="K30" s="51"/>
      <c r="N30" s="51"/>
      <c r="O30" s="51"/>
      <c r="P30" s="51"/>
    </row>
    <row r="31" spans="2:16" ht="15" customHeight="1">
      <c r="B31" s="41" t="s">
        <v>238</v>
      </c>
      <c r="C31" s="39">
        <v>990002.45597999997</v>
      </c>
      <c r="D31" s="246">
        <v>985743.91234000004</v>
      </c>
      <c r="E31" s="39">
        <f t="shared" ref="E31:E32" si="1">C31*8%</f>
        <v>79200.196478400001</v>
      </c>
      <c r="F31" s="40">
        <v>78859.512987200011</v>
      </c>
      <c r="G31" s="244"/>
      <c r="H31" s="40">
        <v>433698.99413000001</v>
      </c>
      <c r="I31" s="40">
        <v>34695.919530400002</v>
      </c>
      <c r="J31" s="51"/>
      <c r="K31" s="51"/>
      <c r="N31" s="51"/>
      <c r="O31" s="51"/>
      <c r="P31" s="51"/>
    </row>
    <row r="32" spans="2:16" ht="15" customHeight="1">
      <c r="B32" s="41" t="s">
        <v>253</v>
      </c>
      <c r="C32" s="39">
        <v>938660.39671</v>
      </c>
      <c r="D32" s="246">
        <v>844669.71160000004</v>
      </c>
      <c r="E32" s="39">
        <f t="shared" si="1"/>
        <v>75092.831736799999</v>
      </c>
      <c r="F32" s="40">
        <v>67573.57692800001</v>
      </c>
      <c r="G32" s="244"/>
      <c r="H32" s="40">
        <v>867434.61857000005</v>
      </c>
      <c r="I32" s="40">
        <v>69394.769485600002</v>
      </c>
      <c r="J32" s="51"/>
      <c r="K32" s="51"/>
      <c r="N32" s="51"/>
      <c r="O32" s="51"/>
      <c r="P32" s="51"/>
    </row>
    <row r="33" spans="2:16" ht="15" customHeight="1">
      <c r="B33" s="43" t="s">
        <v>254</v>
      </c>
      <c r="C33" s="44"/>
      <c r="D33" s="246"/>
      <c r="E33" s="44"/>
      <c r="F33" s="45"/>
      <c r="G33" s="244"/>
      <c r="H33" s="45"/>
      <c r="I33" s="45"/>
      <c r="J33" s="51"/>
      <c r="K33" s="51"/>
      <c r="N33" s="51"/>
      <c r="O33" s="51"/>
      <c r="P33" s="51"/>
    </row>
    <row r="34" spans="2:16" ht="15" customHeight="1">
      <c r="B34" s="43" t="s">
        <v>255</v>
      </c>
      <c r="C34" s="44">
        <f>C36+C37+C38</f>
        <v>4058071.7464099997</v>
      </c>
      <c r="D34" s="246">
        <f>D36+D37+D38</f>
        <v>4058071.7464099997</v>
      </c>
      <c r="E34" s="44">
        <f>C34*8%</f>
        <v>324645.73971279996</v>
      </c>
      <c r="F34" s="45">
        <v>324645.73971279996</v>
      </c>
      <c r="G34" s="244"/>
      <c r="H34" s="45">
        <v>4058071.7465599999</v>
      </c>
      <c r="I34" s="45">
        <v>324645.73972479999</v>
      </c>
      <c r="J34" s="51"/>
      <c r="K34" s="51"/>
      <c r="N34" s="51"/>
      <c r="O34" s="51"/>
      <c r="P34" s="51"/>
    </row>
    <row r="35" spans="2:16" ht="15" customHeight="1">
      <c r="B35" s="38" t="s">
        <v>237</v>
      </c>
      <c r="C35" s="39"/>
      <c r="D35" s="246"/>
      <c r="E35" s="39"/>
      <c r="F35" s="40"/>
      <c r="G35" s="244"/>
      <c r="H35" s="40"/>
      <c r="I35" s="40"/>
      <c r="J35" s="51"/>
      <c r="K35" s="51"/>
      <c r="N35" s="51"/>
      <c r="O35" s="51"/>
      <c r="P35" s="51"/>
    </row>
    <row r="36" spans="2:16" ht="15" customHeight="1">
      <c r="B36" s="41" t="s">
        <v>256</v>
      </c>
      <c r="C36" s="39"/>
      <c r="D36" s="246"/>
      <c r="E36" s="39"/>
      <c r="F36" s="40"/>
      <c r="G36" s="244"/>
      <c r="H36" s="40"/>
      <c r="I36" s="40"/>
      <c r="J36" s="51"/>
      <c r="K36" s="51"/>
      <c r="N36" s="51"/>
      <c r="O36" s="51"/>
      <c r="P36" s="51"/>
    </row>
    <row r="37" spans="2:16" ht="15" customHeight="1">
      <c r="B37" s="41" t="s">
        <v>238</v>
      </c>
      <c r="C37" s="39">
        <v>4058071.7464099997</v>
      </c>
      <c r="D37" s="246">
        <v>4058071.7464099997</v>
      </c>
      <c r="E37" s="39">
        <f>C37*8%</f>
        <v>324645.73971279996</v>
      </c>
      <c r="F37" s="40">
        <v>324645.73971279996</v>
      </c>
      <c r="G37" s="244"/>
      <c r="H37" s="40">
        <v>4058071.7465599999</v>
      </c>
      <c r="I37" s="40">
        <v>324645.73972479999</v>
      </c>
      <c r="J37" s="51"/>
      <c r="K37" s="51"/>
      <c r="N37" s="51"/>
      <c r="O37" s="51"/>
      <c r="P37" s="51"/>
    </row>
    <row r="38" spans="2:16" ht="15" customHeight="1">
      <c r="B38" s="41" t="s">
        <v>257</v>
      </c>
      <c r="C38" s="39"/>
      <c r="D38" s="246"/>
      <c r="E38" s="39"/>
      <c r="F38" s="40"/>
      <c r="G38" s="244"/>
      <c r="H38" s="40"/>
      <c r="I38" s="40"/>
      <c r="J38" s="51"/>
      <c r="K38" s="51"/>
      <c r="N38" s="51"/>
      <c r="O38" s="51"/>
      <c r="P38" s="51"/>
    </row>
    <row r="39" spans="2:16" ht="15" customHeight="1">
      <c r="B39" s="43" t="s">
        <v>258</v>
      </c>
      <c r="C39" s="44">
        <v>2106362.5018244665</v>
      </c>
      <c r="D39" s="246">
        <v>2061095.9158778656</v>
      </c>
      <c r="E39" s="44">
        <f>C39*8%</f>
        <v>168509.00014595731</v>
      </c>
      <c r="F39" s="45">
        <v>164887.67327022925</v>
      </c>
      <c r="G39" s="244"/>
      <c r="H39" s="45">
        <v>1989116.4175437328</v>
      </c>
      <c r="I39" s="45">
        <v>159129.31340349861</v>
      </c>
      <c r="J39" s="51"/>
      <c r="K39" s="51"/>
      <c r="N39" s="51"/>
      <c r="O39" s="51"/>
      <c r="P39" s="51"/>
    </row>
    <row r="40" spans="2:16" ht="15" customHeight="1">
      <c r="B40" s="43" t="s">
        <v>259</v>
      </c>
      <c r="C40" s="46"/>
      <c r="D40" s="247"/>
      <c r="E40" s="46"/>
      <c r="F40" s="47"/>
      <c r="G40" s="244"/>
      <c r="H40" s="47"/>
      <c r="I40" s="47"/>
      <c r="J40" s="51"/>
      <c r="K40" s="340"/>
      <c r="N40" s="51"/>
      <c r="O40" s="51"/>
      <c r="P40" s="51"/>
    </row>
    <row r="41" spans="2:16" ht="15" customHeight="1" thickBot="1">
      <c r="B41" s="48" t="s">
        <v>2</v>
      </c>
      <c r="C41" s="49">
        <f>$C$8+$C$14+$C$22+$C$23+$C$29+$C$34+$C$39</f>
        <v>46211407.465721101</v>
      </c>
      <c r="D41" s="249">
        <f>$D$8+$D$14+$D$22+$D$23+$D$29+$D$34+$D$39</f>
        <v>46218106.745638646</v>
      </c>
      <c r="E41" s="49">
        <f>C41*8%</f>
        <v>3696912.5972576882</v>
      </c>
      <c r="F41" s="155">
        <v>3697448.5396510917</v>
      </c>
      <c r="G41" s="244"/>
      <c r="H41" s="155">
        <v>45001614.450029105</v>
      </c>
      <c r="I41" s="155">
        <v>3600129.1560023283</v>
      </c>
      <c r="J41" s="51"/>
      <c r="K41" s="340"/>
      <c r="N41" s="51"/>
      <c r="O41" s="51"/>
      <c r="P41" s="51"/>
    </row>
    <row r="42" spans="2:16" ht="14.25" customHeight="1" thickTop="1">
      <c r="B42" s="50"/>
      <c r="C42" s="262"/>
      <c r="D42" s="262"/>
      <c r="E42" s="262"/>
      <c r="F42" s="262"/>
      <c r="G42" s="262"/>
      <c r="H42" s="262"/>
      <c r="I42" s="262"/>
    </row>
    <row r="43" spans="2:16" ht="14.25" customHeight="1">
      <c r="B43" s="238"/>
      <c r="C43" s="263"/>
      <c r="D43" s="263"/>
      <c r="E43" s="263"/>
      <c r="F43" s="263"/>
      <c r="G43" s="263"/>
      <c r="H43" s="263"/>
      <c r="I43" s="263"/>
    </row>
    <row r="44" spans="2:16" ht="14.25" customHeight="1">
      <c r="C44" s="263"/>
      <c r="D44" s="263"/>
      <c r="E44" s="263"/>
      <c r="F44" s="263"/>
      <c r="G44" s="263"/>
      <c r="H44" s="263"/>
      <c r="I44" s="263"/>
    </row>
    <row r="45" spans="2:16" ht="14.25" customHeight="1">
      <c r="C45" s="263"/>
      <c r="D45" s="263"/>
      <c r="E45" s="263"/>
      <c r="F45" s="263"/>
      <c r="G45" s="263"/>
      <c r="H45" s="263"/>
      <c r="I45" s="263"/>
    </row>
    <row r="46" spans="2:16" ht="14.25" customHeight="1">
      <c r="C46" s="263"/>
      <c r="D46" s="263"/>
      <c r="E46" s="263"/>
      <c r="F46" s="263"/>
      <c r="G46" s="263"/>
      <c r="H46" s="263"/>
      <c r="I46" s="263"/>
    </row>
    <row r="47" spans="2:16" ht="14.25" customHeight="1">
      <c r="C47" s="263"/>
      <c r="D47" s="263"/>
      <c r="E47" s="263"/>
      <c r="F47" s="263"/>
      <c r="G47" s="263"/>
      <c r="H47" s="263"/>
      <c r="I47" s="263"/>
    </row>
  </sheetData>
  <mergeCells count="3">
    <mergeCell ref="C6:D6"/>
    <mergeCell ref="K40:K41"/>
    <mergeCell ref="E6:F6"/>
  </mergeCells>
  <hyperlinks>
    <hyperlink ref="K6" location="Índice!A1" display="Back to the Index" xr:uid="{00000000-0004-0000-0100-000000000000}"/>
  </hyperlinks>
  <printOptions horizontalCentered="1"/>
  <pageMargins left="0.22" right="0.19" top="0.98425196850393704" bottom="0.82677165354330717" header="0.51181102362204722" footer="0.51181102362204722"/>
  <pageSetup paperSize="122" scale="73" orientation="portrait" r:id="rId1"/>
  <headerFooter alignWithMargins="0">
    <oddFooter>&amp;C&amp;F &amp;A&amp;R&amp;D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47"/>
  <sheetViews>
    <sheetView showGridLines="0" showZeros="0" zoomScaleNormal="100" workbookViewId="0">
      <selection activeCell="G20" sqref="G20:G21"/>
    </sheetView>
  </sheetViews>
  <sheetFormatPr defaultColWidth="9.140625" defaultRowHeight="15" customHeight="1"/>
  <cols>
    <col min="1" max="1" width="12.7109375" style="1" customWidth="1"/>
    <col min="2" max="2" width="45.5703125" style="1" customWidth="1"/>
    <col min="3" max="4" width="15.7109375" style="1" customWidth="1"/>
    <col min="5" max="5" width="5.7109375" style="1" customWidth="1"/>
    <col min="6" max="7" width="15.7109375" style="1" customWidth="1"/>
    <col min="8" max="11" width="9.140625" style="1"/>
    <col min="12" max="13" width="10.28515625" style="1" customWidth="1"/>
    <col min="14" max="14" width="10.7109375" style="1" customWidth="1"/>
    <col min="15" max="16384" width="9.140625" style="1"/>
  </cols>
  <sheetData>
    <row r="2" spans="2:15" ht="15" customHeight="1">
      <c r="B2" s="343" t="s">
        <v>262</v>
      </c>
      <c r="C2" s="343"/>
      <c r="D2" s="343"/>
      <c r="E2" s="343"/>
      <c r="F2" s="343"/>
    </row>
    <row r="3" spans="2:15" ht="15" customHeight="1">
      <c r="B3" s="343" t="s">
        <v>263</v>
      </c>
      <c r="C3" s="343"/>
      <c r="D3" s="343"/>
      <c r="E3" s="343"/>
      <c r="F3" s="343"/>
    </row>
    <row r="4" spans="2:15" ht="15" customHeight="1">
      <c r="B4" s="163" t="s">
        <v>0</v>
      </c>
      <c r="C4" s="163"/>
      <c r="G4" s="169"/>
    </row>
    <row r="5" spans="2:15" ht="15" customHeight="1">
      <c r="B5" s="163"/>
      <c r="C5" s="163"/>
      <c r="G5" s="169"/>
    </row>
    <row r="6" spans="2:15" ht="15" customHeight="1">
      <c r="B6" s="52"/>
      <c r="C6" s="344" t="s">
        <v>367</v>
      </c>
      <c r="D6" s="344"/>
      <c r="E6" s="59"/>
      <c r="F6" s="344" t="s">
        <v>374</v>
      </c>
      <c r="G6" s="344"/>
    </row>
    <row r="7" spans="2:15" ht="15" customHeight="1">
      <c r="B7" s="52"/>
      <c r="C7" s="170" t="s">
        <v>304</v>
      </c>
      <c r="D7" s="170" t="s">
        <v>305</v>
      </c>
      <c r="E7" s="59"/>
      <c r="F7" s="170" t="s">
        <v>304</v>
      </c>
      <c r="G7" s="170" t="s">
        <v>305</v>
      </c>
    </row>
    <row r="8" spans="2:15" s="3" customFormat="1" ht="30" customHeight="1">
      <c r="B8" s="34"/>
      <c r="C8" s="171" t="s">
        <v>264</v>
      </c>
      <c r="D8" s="171" t="s">
        <v>260</v>
      </c>
      <c r="F8" s="171" t="s">
        <v>264</v>
      </c>
      <c r="G8" s="171" t="s">
        <v>260</v>
      </c>
      <c r="I8" s="231"/>
    </row>
    <row r="9" spans="2:15" ht="20.100000000000001" customHeight="1">
      <c r="B9" s="60" t="s">
        <v>265</v>
      </c>
      <c r="C9" s="258">
        <f>F17</f>
        <v>21066833.864733823</v>
      </c>
      <c r="D9" s="258">
        <f>G17</f>
        <v>1685346.7091787059</v>
      </c>
      <c r="E9" s="59"/>
      <c r="F9" s="258">
        <v>20771452.433645099</v>
      </c>
      <c r="G9" s="258">
        <v>1661716.194691608</v>
      </c>
      <c r="K9" s="3"/>
      <c r="L9" s="3"/>
      <c r="M9" s="3"/>
      <c r="N9" s="3"/>
      <c r="O9" s="3"/>
    </row>
    <row r="10" spans="2:15" ht="20.100000000000001" customHeight="1">
      <c r="B10" s="54" t="s">
        <v>266</v>
      </c>
      <c r="C10" s="53">
        <v>109092.24468134304</v>
      </c>
      <c r="D10" s="53">
        <v>9049.525199523745</v>
      </c>
      <c r="E10" s="59"/>
      <c r="F10" s="259">
        <v>299229.60905010358</v>
      </c>
      <c r="G10" s="259">
        <v>23938.368724008287</v>
      </c>
      <c r="K10" s="3"/>
      <c r="L10" s="3"/>
      <c r="M10" s="3"/>
      <c r="N10" s="3"/>
      <c r="O10" s="3"/>
    </row>
    <row r="11" spans="2:15" ht="20.100000000000001" customHeight="1">
      <c r="B11" s="38" t="s">
        <v>267</v>
      </c>
      <c r="C11" s="53"/>
      <c r="D11" s="53"/>
      <c r="E11" s="59"/>
      <c r="F11" s="259">
        <v>0</v>
      </c>
      <c r="G11" s="259">
        <v>0</v>
      </c>
      <c r="K11" s="3"/>
      <c r="L11" s="3"/>
      <c r="M11" s="3"/>
      <c r="N11" s="3"/>
      <c r="O11" s="3"/>
    </row>
    <row r="12" spans="2:15" ht="20.100000000000001" customHeight="1">
      <c r="B12" s="38" t="s">
        <v>268</v>
      </c>
      <c r="C12" s="53"/>
      <c r="D12" s="53"/>
      <c r="E12" s="59"/>
      <c r="F12" s="259">
        <v>0</v>
      </c>
      <c r="G12" s="259">
        <v>0</v>
      </c>
      <c r="K12" s="3"/>
      <c r="L12" s="3"/>
      <c r="M12" s="3"/>
      <c r="N12" s="3"/>
      <c r="O12" s="3"/>
    </row>
    <row r="13" spans="2:15" ht="20.100000000000001" customHeight="1">
      <c r="B13" s="38" t="s">
        <v>269</v>
      </c>
      <c r="C13" s="53"/>
      <c r="D13" s="53"/>
      <c r="E13" s="59"/>
      <c r="F13" s="259">
        <v>0</v>
      </c>
      <c r="G13" s="259">
        <v>0</v>
      </c>
      <c r="K13" s="3"/>
      <c r="L13" s="3"/>
      <c r="M13" s="3"/>
      <c r="N13" s="3"/>
      <c r="O13" s="3"/>
    </row>
    <row r="14" spans="2:15" ht="20.100000000000001" customHeight="1">
      <c r="B14" s="38" t="s">
        <v>270</v>
      </c>
      <c r="C14" s="53"/>
      <c r="D14" s="53"/>
      <c r="E14" s="59"/>
      <c r="F14" s="259">
        <v>0</v>
      </c>
      <c r="G14" s="259">
        <v>0</v>
      </c>
      <c r="K14" s="3"/>
      <c r="L14" s="3"/>
      <c r="M14" s="3"/>
      <c r="N14" s="3"/>
      <c r="O14" s="3"/>
    </row>
    <row r="15" spans="2:15" ht="20.100000000000001" customHeight="1">
      <c r="B15" s="54" t="s">
        <v>271</v>
      </c>
      <c r="C15" s="53">
        <v>-28844.589919509464</v>
      </c>
      <c r="D15" s="53">
        <v>-2307.5671935607693</v>
      </c>
      <c r="E15" s="59"/>
      <c r="F15" s="259">
        <v>-19949.191920239358</v>
      </c>
      <c r="G15" s="259">
        <v>-1595.9353536191486</v>
      </c>
      <c r="K15" s="3"/>
      <c r="L15" s="3"/>
      <c r="M15" s="3"/>
      <c r="N15" s="3"/>
      <c r="O15" s="3"/>
    </row>
    <row r="16" spans="2:15" ht="20.100000000000001" customHeight="1">
      <c r="B16" s="38" t="s">
        <v>261</v>
      </c>
      <c r="C16" s="53">
        <v>125464.38739192349</v>
      </c>
      <c r="D16" s="53">
        <v>10074.420064434998</v>
      </c>
      <c r="E16" s="59"/>
      <c r="F16" s="259">
        <v>16101.013958859021</v>
      </c>
      <c r="G16" s="259">
        <v>1288.0811167087218</v>
      </c>
      <c r="K16" s="3"/>
      <c r="L16" s="3"/>
      <c r="M16" s="3"/>
      <c r="N16" s="3"/>
      <c r="O16" s="3"/>
    </row>
    <row r="17" spans="2:15" ht="20.100000000000001" customHeight="1" thickBot="1">
      <c r="B17" s="71" t="s">
        <v>272</v>
      </c>
      <c r="C17" s="260">
        <v>21272545.90688758</v>
      </c>
      <c r="D17" s="260">
        <v>1702163.0872491039</v>
      </c>
      <c r="E17" s="59"/>
      <c r="F17" s="260">
        <v>21066833.864733823</v>
      </c>
      <c r="G17" s="260">
        <v>1685346.7091787059</v>
      </c>
      <c r="K17" s="3"/>
      <c r="L17" s="3"/>
      <c r="M17" s="3"/>
      <c r="N17" s="3"/>
      <c r="O17" s="3"/>
    </row>
    <row r="18" spans="2:15" ht="12.75" thickTop="1">
      <c r="B18" s="345"/>
      <c r="C18" s="345"/>
      <c r="D18" s="345"/>
      <c r="K18" s="3"/>
      <c r="L18" s="3"/>
      <c r="M18" s="3"/>
      <c r="N18" s="3"/>
      <c r="O18" s="3"/>
    </row>
    <row r="19" spans="2:15" ht="15" customHeight="1">
      <c r="C19" s="4"/>
      <c r="K19" s="3"/>
      <c r="L19" s="3"/>
      <c r="M19" s="3"/>
      <c r="N19" s="3"/>
      <c r="O19" s="3"/>
    </row>
    <row r="20" spans="2:15" ht="15" customHeight="1">
      <c r="G20" s="342" t="s">
        <v>301</v>
      </c>
      <c r="K20" s="3"/>
      <c r="L20" s="3"/>
      <c r="M20" s="3"/>
      <c r="N20" s="3"/>
      <c r="O20" s="3"/>
    </row>
    <row r="21" spans="2:15" ht="15" customHeight="1">
      <c r="G21" s="342"/>
      <c r="K21" s="3"/>
      <c r="L21" s="3"/>
      <c r="M21" s="3"/>
      <c r="N21" s="3"/>
      <c r="O21" s="3"/>
    </row>
    <row r="22" spans="2:15" ht="15" customHeight="1">
      <c r="K22" s="3"/>
      <c r="L22" s="3"/>
      <c r="M22" s="3"/>
      <c r="N22" s="3"/>
      <c r="O22" s="3"/>
    </row>
    <row r="23" spans="2:15" ht="15" customHeight="1">
      <c r="K23" s="3"/>
      <c r="L23" s="3"/>
      <c r="M23" s="3"/>
      <c r="N23" s="3"/>
      <c r="O23" s="3"/>
    </row>
    <row r="24" spans="2:15" ht="15" customHeight="1">
      <c r="K24" s="3"/>
      <c r="L24" s="3"/>
      <c r="M24" s="3"/>
      <c r="N24" s="3"/>
      <c r="O24" s="3"/>
    </row>
    <row r="25" spans="2:15" ht="15" customHeight="1">
      <c r="K25" s="3"/>
      <c r="L25" s="3"/>
      <c r="M25" s="3"/>
      <c r="N25" s="3"/>
      <c r="O25" s="3"/>
    </row>
    <row r="26" spans="2:15" ht="15" customHeight="1">
      <c r="K26" s="3"/>
      <c r="L26" s="3"/>
      <c r="M26" s="3"/>
      <c r="N26" s="3"/>
      <c r="O26" s="3"/>
    </row>
    <row r="27" spans="2:15" ht="15" customHeight="1">
      <c r="K27" s="3"/>
      <c r="L27" s="3"/>
      <c r="M27" s="3"/>
      <c r="N27" s="3"/>
      <c r="O27" s="3"/>
    </row>
    <row r="28" spans="2:15" ht="15" customHeight="1">
      <c r="K28" s="3"/>
      <c r="L28" s="3"/>
      <c r="M28" s="3"/>
      <c r="N28" s="3"/>
      <c r="O28" s="3"/>
    </row>
    <row r="29" spans="2:15" ht="15" customHeight="1">
      <c r="K29" s="3"/>
      <c r="L29" s="3"/>
      <c r="M29" s="3"/>
      <c r="N29" s="3"/>
      <c r="O29" s="3"/>
    </row>
    <row r="30" spans="2:15" ht="15" customHeight="1">
      <c r="K30" s="3"/>
      <c r="L30" s="3"/>
      <c r="M30" s="3"/>
      <c r="N30" s="3"/>
      <c r="O30" s="3"/>
    </row>
    <row r="31" spans="2:15" ht="15" customHeight="1">
      <c r="K31" s="3"/>
      <c r="L31" s="3"/>
      <c r="M31" s="3"/>
      <c r="N31" s="3"/>
      <c r="O31" s="3"/>
    </row>
    <row r="32" spans="2:15" ht="15" customHeight="1">
      <c r="K32" s="3"/>
      <c r="L32" s="3"/>
      <c r="M32" s="3"/>
      <c r="N32" s="3"/>
      <c r="O32" s="3"/>
    </row>
    <row r="33" spans="11:15" ht="15" customHeight="1">
      <c r="K33" s="3"/>
      <c r="L33" s="3"/>
      <c r="M33" s="3"/>
      <c r="N33" s="3"/>
      <c r="O33" s="3"/>
    </row>
    <row r="34" spans="11:15" ht="15" customHeight="1">
      <c r="K34" s="3"/>
      <c r="L34" s="3"/>
      <c r="M34" s="3"/>
      <c r="N34" s="3"/>
      <c r="O34" s="3"/>
    </row>
    <row r="35" spans="11:15" ht="15" customHeight="1">
      <c r="K35" s="3"/>
      <c r="L35" s="3"/>
      <c r="M35" s="3"/>
      <c r="N35" s="3"/>
      <c r="O35" s="3"/>
    </row>
    <row r="36" spans="11:15" ht="15" customHeight="1">
      <c r="K36" s="3"/>
      <c r="L36" s="3"/>
      <c r="M36" s="3"/>
      <c r="N36" s="3"/>
      <c r="O36" s="3"/>
    </row>
    <row r="37" spans="11:15" ht="15" customHeight="1">
      <c r="K37" s="3"/>
      <c r="L37" s="3"/>
      <c r="M37" s="3"/>
      <c r="N37" s="3"/>
      <c r="O37" s="3"/>
    </row>
    <row r="38" spans="11:15" ht="15" customHeight="1">
      <c r="K38" s="3"/>
      <c r="L38" s="3"/>
      <c r="M38" s="3"/>
      <c r="N38" s="3"/>
      <c r="O38" s="3"/>
    </row>
    <row r="39" spans="11:15" ht="15" customHeight="1">
      <c r="K39" s="3"/>
      <c r="L39" s="3"/>
      <c r="M39" s="3"/>
      <c r="N39" s="3"/>
      <c r="O39" s="3"/>
    </row>
    <row r="40" spans="11:15" ht="15" customHeight="1">
      <c r="K40" s="3"/>
      <c r="L40" s="3"/>
      <c r="M40" s="3"/>
      <c r="N40" s="3"/>
      <c r="O40" s="3"/>
    </row>
    <row r="41" spans="11:15" ht="15" customHeight="1">
      <c r="K41" s="3"/>
      <c r="L41" s="3"/>
      <c r="M41" s="3"/>
      <c r="N41" s="3"/>
      <c r="O41" s="3"/>
    </row>
    <row r="42" spans="11:15" ht="15" customHeight="1">
      <c r="K42" s="3"/>
      <c r="L42" s="3"/>
      <c r="M42" s="3"/>
      <c r="N42" s="3"/>
      <c r="O42" s="3"/>
    </row>
    <row r="43" spans="11:15" ht="15" customHeight="1">
      <c r="K43" s="3"/>
      <c r="L43" s="3"/>
      <c r="M43" s="3"/>
      <c r="N43" s="3"/>
      <c r="O43" s="3"/>
    </row>
    <row r="44" spans="11:15" ht="15" customHeight="1">
      <c r="K44" s="3"/>
      <c r="L44" s="3"/>
      <c r="M44" s="3"/>
      <c r="N44" s="3"/>
      <c r="O44" s="3"/>
    </row>
    <row r="45" spans="11:15" ht="15" customHeight="1">
      <c r="K45" s="3"/>
      <c r="L45" s="3"/>
      <c r="M45" s="3"/>
      <c r="N45" s="3"/>
      <c r="O45" s="3"/>
    </row>
    <row r="46" spans="11:15" ht="15" customHeight="1">
      <c r="K46" s="3"/>
      <c r="L46" s="3"/>
      <c r="M46" s="3"/>
      <c r="N46" s="3"/>
      <c r="O46" s="3"/>
    </row>
    <row r="47" spans="11:15" ht="15" customHeight="1">
      <c r="K47" s="3"/>
      <c r="L47" s="3"/>
      <c r="M47" s="3"/>
      <c r="N47" s="3"/>
      <c r="O47" s="3"/>
    </row>
  </sheetData>
  <mergeCells count="6">
    <mergeCell ref="G20:G21"/>
    <mergeCell ref="B2:F2"/>
    <mergeCell ref="B3:F3"/>
    <mergeCell ref="C6:D6"/>
    <mergeCell ref="F6:G6"/>
    <mergeCell ref="B18:D18"/>
  </mergeCells>
  <hyperlinks>
    <hyperlink ref="G20" location="Índice!A1" display="Back to the Index"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21"/>
  <sheetViews>
    <sheetView showGridLines="0" showZeros="0" zoomScaleNormal="100" workbookViewId="0">
      <selection activeCell="S6" sqref="S6:S7"/>
    </sheetView>
  </sheetViews>
  <sheetFormatPr defaultColWidth="9.140625" defaultRowHeight="15" customHeight="1"/>
  <cols>
    <col min="1" max="1" width="12.7109375" style="63" customWidth="1"/>
    <col min="2" max="2" width="35.28515625" style="63" customWidth="1"/>
    <col min="3" max="9" width="10.7109375" style="63" customWidth="1"/>
    <col min="10" max="10" width="5.7109375" style="63" customWidth="1"/>
    <col min="11" max="17" width="10.7109375" style="63" customWidth="1"/>
    <col min="18" max="18" width="8.7109375" style="63" customWidth="1"/>
    <col min="19" max="19" width="12.7109375" style="63" customWidth="1"/>
    <col min="20" max="20" width="10.28515625" style="63" customWidth="1"/>
    <col min="21" max="21" width="10.7109375" style="63" customWidth="1"/>
    <col min="22" max="16384" width="9.140625" style="63"/>
  </cols>
  <sheetData>
    <row r="2" spans="1:19" ht="15" customHeight="1">
      <c r="B2" s="346" t="s">
        <v>273</v>
      </c>
      <c r="C2" s="346"/>
      <c r="D2" s="346"/>
      <c r="E2" s="346"/>
      <c r="F2" s="346"/>
      <c r="G2" s="346"/>
      <c r="H2" s="157"/>
      <c r="I2" s="156"/>
    </row>
    <row r="3" spans="1:19" ht="15" customHeight="1">
      <c r="B3" s="346" t="s">
        <v>274</v>
      </c>
      <c r="C3" s="346"/>
      <c r="D3" s="346"/>
      <c r="E3" s="346"/>
      <c r="F3" s="346"/>
      <c r="G3" s="346"/>
      <c r="H3" s="346"/>
      <c r="I3" s="157"/>
    </row>
    <row r="4" spans="1:19" ht="15" customHeight="1">
      <c r="B4" s="163" t="s">
        <v>0</v>
      </c>
      <c r="C4" s="163"/>
      <c r="I4" s="164"/>
      <c r="Q4" s="164"/>
    </row>
    <row r="5" spans="1:19" ht="15" customHeight="1">
      <c r="B5" s="163"/>
      <c r="C5" s="163"/>
      <c r="I5" s="164"/>
      <c r="Q5" s="164"/>
    </row>
    <row r="6" spans="1:19" ht="15" customHeight="1">
      <c r="B6" s="64"/>
      <c r="C6" s="344" t="s">
        <v>367</v>
      </c>
      <c r="D6" s="344"/>
      <c r="E6" s="344"/>
      <c r="F6" s="344"/>
      <c r="G6" s="344"/>
      <c r="H6" s="344"/>
      <c r="I6" s="344"/>
      <c r="J6"/>
      <c r="K6" s="344" t="s">
        <v>374</v>
      </c>
      <c r="L6" s="344"/>
      <c r="M6" s="344"/>
      <c r="N6" s="344"/>
      <c r="O6" s="344"/>
      <c r="P6" s="344"/>
      <c r="Q6" s="344"/>
      <c r="S6" s="342" t="s">
        <v>301</v>
      </c>
    </row>
    <row r="7" spans="1:19" ht="15" customHeight="1">
      <c r="B7" s="64"/>
      <c r="C7" s="165" t="s">
        <v>304</v>
      </c>
      <c r="D7" s="165" t="s">
        <v>305</v>
      </c>
      <c r="E7" s="165" t="s">
        <v>306</v>
      </c>
      <c r="F7" s="165" t="s">
        <v>307</v>
      </c>
      <c r="G7" s="165" t="s">
        <v>308</v>
      </c>
      <c r="H7" s="165" t="s">
        <v>309</v>
      </c>
      <c r="I7" s="165" t="s">
        <v>310</v>
      </c>
      <c r="J7"/>
      <c r="K7" s="165" t="s">
        <v>304</v>
      </c>
      <c r="L7" s="165" t="s">
        <v>305</v>
      </c>
      <c r="M7" s="165" t="s">
        <v>306</v>
      </c>
      <c r="N7" s="165" t="s">
        <v>307</v>
      </c>
      <c r="O7" s="165" t="s">
        <v>308</v>
      </c>
      <c r="P7" s="165" t="s">
        <v>309</v>
      </c>
      <c r="Q7" s="165" t="s">
        <v>310</v>
      </c>
      <c r="S7" s="342"/>
    </row>
    <row r="8" spans="1:19" ht="50.1" customHeight="1">
      <c r="A8" s="66"/>
      <c r="B8" s="166"/>
      <c r="C8" s="167" t="s">
        <v>275</v>
      </c>
      <c r="D8" s="167" t="s">
        <v>276</v>
      </c>
      <c r="E8" s="168" t="s">
        <v>277</v>
      </c>
      <c r="F8" s="167" t="s">
        <v>278</v>
      </c>
      <c r="G8" s="167" t="s">
        <v>261</v>
      </c>
      <c r="H8" s="167" t="s">
        <v>279</v>
      </c>
      <c r="I8" s="167" t="s">
        <v>280</v>
      </c>
      <c r="K8" s="167" t="s">
        <v>275</v>
      </c>
      <c r="L8" s="167" t="s">
        <v>276</v>
      </c>
      <c r="M8" s="168" t="s">
        <v>277</v>
      </c>
      <c r="N8" s="167" t="s">
        <v>278</v>
      </c>
      <c r="O8" s="167" t="s">
        <v>261</v>
      </c>
      <c r="P8" s="167" t="s">
        <v>279</v>
      </c>
      <c r="Q8" s="167" t="s">
        <v>280</v>
      </c>
    </row>
    <row r="9" spans="1:19" ht="15" customHeight="1">
      <c r="B9" s="67" t="s">
        <v>281</v>
      </c>
      <c r="C9" s="68">
        <v>183499.48971870306</v>
      </c>
      <c r="D9" s="68">
        <v>661170.22188052931</v>
      </c>
      <c r="E9" s="68"/>
      <c r="F9" s="68"/>
      <c r="G9" s="68"/>
      <c r="H9" s="68">
        <v>844669.71159923228</v>
      </c>
      <c r="I9" s="68">
        <v>67573.576927938586</v>
      </c>
      <c r="J9" s="62"/>
      <c r="K9" s="68">
        <v>114961.31746097028</v>
      </c>
      <c r="L9" s="68">
        <v>837209.84850596252</v>
      </c>
      <c r="M9" s="68"/>
      <c r="N9" s="68"/>
      <c r="O9" s="68"/>
      <c r="P9" s="68">
        <v>952171.16596693278</v>
      </c>
      <c r="Q9" s="68">
        <v>76173.693277354629</v>
      </c>
    </row>
    <row r="10" spans="1:19" s="64" customFormat="1" ht="15" customHeight="1">
      <c r="A10" s="63"/>
      <c r="B10" s="41" t="s">
        <v>282</v>
      </c>
      <c r="C10" s="133">
        <v>142878.09334676908</v>
      </c>
      <c r="D10" s="133">
        <v>509062.05205661536</v>
      </c>
      <c r="E10" s="134"/>
      <c r="F10" s="134"/>
      <c r="G10" s="134"/>
      <c r="H10" s="96">
        <v>651940.14540338446</v>
      </c>
      <c r="I10" s="96">
        <v>52155.211632270744</v>
      </c>
      <c r="J10" s="65"/>
      <c r="K10" s="133">
        <v>75258.698652442472</v>
      </c>
      <c r="L10" s="133">
        <v>692793.93122350145</v>
      </c>
      <c r="M10" s="134"/>
      <c r="N10" s="134"/>
      <c r="O10" s="134"/>
      <c r="P10" s="96">
        <v>768052.62987594388</v>
      </c>
      <c r="Q10" s="96">
        <v>61444.210390075517</v>
      </c>
    </row>
    <row r="11" spans="1:19" s="66" customFormat="1" ht="15" customHeight="1">
      <c r="A11" s="63"/>
      <c r="B11" s="41" t="s">
        <v>283</v>
      </c>
      <c r="C11" s="133">
        <v>40621.396371933988</v>
      </c>
      <c r="D11" s="133">
        <v>152108.16982391389</v>
      </c>
      <c r="E11" s="134"/>
      <c r="F11" s="134"/>
      <c r="G11" s="134"/>
      <c r="H11" s="96">
        <v>192729.5661958479</v>
      </c>
      <c r="I11" s="96">
        <v>15418.365295667832</v>
      </c>
      <c r="K11" s="133">
        <v>39702.618808527812</v>
      </c>
      <c r="L11" s="133">
        <v>144415.91728246099</v>
      </c>
      <c r="M11" s="134"/>
      <c r="N11" s="134"/>
      <c r="O11" s="134"/>
      <c r="P11" s="96">
        <v>184118.53609098881</v>
      </c>
      <c r="Q11" s="96">
        <v>14729.482887279106</v>
      </c>
    </row>
    <row r="12" spans="1:19" ht="15" customHeight="1">
      <c r="B12" s="38" t="s">
        <v>284</v>
      </c>
      <c r="C12" s="133">
        <v>-17991.429101866823</v>
      </c>
      <c r="D12" s="133">
        <v>47543.862454467504</v>
      </c>
      <c r="E12" s="133"/>
      <c r="F12" s="133"/>
      <c r="G12" s="133"/>
      <c r="H12" s="96">
        <v>29552.433352600663</v>
      </c>
      <c r="I12" s="96">
        <v>2364.1946682080534</v>
      </c>
      <c r="K12" s="133">
        <v>918.77756340617691</v>
      </c>
      <c r="L12" s="133">
        <v>7692.2525414529146</v>
      </c>
      <c r="M12" s="133"/>
      <c r="N12" s="133"/>
      <c r="O12" s="133"/>
      <c r="P12" s="96">
        <v>8611.0301048590845</v>
      </c>
      <c r="Q12" s="96">
        <v>688.88240838872639</v>
      </c>
    </row>
    <row r="13" spans="1:19" ht="15" customHeight="1">
      <c r="B13" s="38" t="s">
        <v>285</v>
      </c>
      <c r="C13" s="133"/>
      <c r="D13" s="133"/>
      <c r="E13" s="133"/>
      <c r="F13" s="133"/>
      <c r="G13" s="133"/>
      <c r="H13" s="96"/>
      <c r="I13" s="96"/>
      <c r="K13" s="133"/>
      <c r="L13" s="133"/>
      <c r="M13" s="133"/>
      <c r="N13" s="133"/>
      <c r="O13" s="133"/>
      <c r="P13" s="96"/>
      <c r="Q13" s="96"/>
    </row>
    <row r="14" spans="1:19" ht="15" customHeight="1">
      <c r="B14" s="38" t="s">
        <v>269</v>
      </c>
      <c r="C14" s="133"/>
      <c r="D14" s="133"/>
      <c r="E14" s="133"/>
      <c r="F14" s="133"/>
      <c r="G14" s="133"/>
      <c r="H14" s="96"/>
      <c r="I14" s="96"/>
      <c r="K14" s="133"/>
      <c r="L14" s="133"/>
      <c r="M14" s="133"/>
      <c r="N14" s="133"/>
      <c r="O14" s="133"/>
      <c r="P14" s="96"/>
      <c r="Q14" s="96"/>
    </row>
    <row r="15" spans="1:19" ht="15" customHeight="1">
      <c r="B15" s="54" t="s">
        <v>270</v>
      </c>
      <c r="C15" s="133"/>
      <c r="D15" s="133"/>
      <c r="E15" s="133"/>
      <c r="F15" s="133"/>
      <c r="G15" s="133"/>
      <c r="H15" s="96"/>
      <c r="I15" s="96"/>
      <c r="K15" s="133"/>
      <c r="L15" s="133"/>
      <c r="M15" s="133"/>
      <c r="N15" s="133"/>
      <c r="O15" s="133"/>
      <c r="P15" s="96"/>
      <c r="Q15" s="96"/>
    </row>
    <row r="16" spans="1:19" ht="15" customHeight="1">
      <c r="B16" s="54" t="s">
        <v>286</v>
      </c>
      <c r="C16" s="133"/>
      <c r="D16" s="133"/>
      <c r="E16" s="133"/>
      <c r="F16" s="133"/>
      <c r="G16" s="133"/>
      <c r="H16" s="96"/>
      <c r="I16" s="96"/>
      <c r="K16" s="133"/>
      <c r="L16" s="133"/>
      <c r="M16" s="133"/>
      <c r="N16" s="133"/>
      <c r="O16" s="133"/>
      <c r="P16" s="96"/>
      <c r="Q16" s="96"/>
    </row>
    <row r="17" spans="2:17" ht="15" customHeight="1">
      <c r="B17" s="38" t="s">
        <v>261</v>
      </c>
      <c r="C17" s="133"/>
      <c r="D17" s="133"/>
      <c r="E17" s="133"/>
      <c r="F17" s="133"/>
      <c r="G17" s="133"/>
      <c r="H17" s="96"/>
      <c r="I17" s="96"/>
      <c r="K17" s="133"/>
      <c r="L17" s="133"/>
      <c r="M17" s="133"/>
      <c r="N17" s="133"/>
      <c r="O17" s="133"/>
      <c r="P17" s="96"/>
      <c r="Q17" s="96"/>
    </row>
    <row r="18" spans="2:17" ht="15" customHeight="1">
      <c r="B18" s="41" t="s">
        <v>287</v>
      </c>
      <c r="C18" s="133">
        <v>22629.967270067165</v>
      </c>
      <c r="D18" s="133">
        <v>199652.0322783814</v>
      </c>
      <c r="E18" s="134"/>
      <c r="F18" s="134"/>
      <c r="G18" s="134"/>
      <c r="H18" s="96">
        <v>222281.99954844857</v>
      </c>
      <c r="I18" s="96">
        <v>17782.559963875887</v>
      </c>
      <c r="K18" s="133">
        <v>40621.396371933988</v>
      </c>
      <c r="L18" s="133">
        <v>152108.16982391389</v>
      </c>
      <c r="M18" s="134"/>
      <c r="N18" s="134"/>
      <c r="O18" s="134"/>
      <c r="P18" s="96">
        <v>192729.5661958479</v>
      </c>
      <c r="Q18" s="96">
        <v>15418.365295667832</v>
      </c>
    </row>
    <row r="19" spans="2:17" ht="15" customHeight="1">
      <c r="B19" s="41" t="s">
        <v>282</v>
      </c>
      <c r="C19" s="133">
        <v>134931.06567077161</v>
      </c>
      <c r="D19" s="133">
        <v>581447.33149163576</v>
      </c>
      <c r="E19" s="134"/>
      <c r="F19" s="134"/>
      <c r="G19" s="134"/>
      <c r="H19" s="96">
        <v>716378.39716240752</v>
      </c>
      <c r="I19" s="96">
        <v>57310.271772992593</v>
      </c>
      <c r="K19" s="133">
        <v>142878.09334676908</v>
      </c>
      <c r="L19" s="133">
        <v>509062.05205661536</v>
      </c>
      <c r="M19" s="134"/>
      <c r="N19" s="134"/>
      <c r="O19" s="134"/>
      <c r="P19" s="96">
        <v>651940.14540338435</v>
      </c>
      <c r="Q19" s="96">
        <v>52155.211632270744</v>
      </c>
    </row>
    <row r="20" spans="2:17" ht="15" customHeight="1" thickBot="1">
      <c r="B20" s="69" t="s">
        <v>272</v>
      </c>
      <c r="C20" s="70">
        <v>157561.03294083875</v>
      </c>
      <c r="D20" s="70">
        <v>781099.36377001728</v>
      </c>
      <c r="E20" s="70"/>
      <c r="F20" s="70"/>
      <c r="G20" s="70"/>
      <c r="H20" s="70">
        <v>938660.39671085612</v>
      </c>
      <c r="I20" s="70">
        <v>75092.83173686848</v>
      </c>
      <c r="K20" s="70">
        <v>183499.48971870306</v>
      </c>
      <c r="L20" s="70">
        <v>661170.22188052931</v>
      </c>
      <c r="M20" s="70"/>
      <c r="N20" s="70"/>
      <c r="O20" s="70"/>
      <c r="P20" s="70">
        <v>844669.71159923216</v>
      </c>
      <c r="Q20" s="70">
        <v>67573.576927938586</v>
      </c>
    </row>
    <row r="21" spans="2:17" ht="15" customHeight="1" thickTop="1"/>
  </sheetData>
  <mergeCells count="5">
    <mergeCell ref="B2:G2"/>
    <mergeCell ref="B3:H3"/>
    <mergeCell ref="C6:I6"/>
    <mergeCell ref="K6:Q6"/>
    <mergeCell ref="S6:S7"/>
  </mergeCells>
  <hyperlinks>
    <hyperlink ref="S6" location="Índice!A1" display="Back to the Index"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28"/>
  <sheetViews>
    <sheetView showGridLines="0" showZeros="0" zoomScaleNormal="100" workbookViewId="0">
      <selection activeCell="H6" sqref="H6:H7"/>
    </sheetView>
  </sheetViews>
  <sheetFormatPr defaultColWidth="9.140625" defaultRowHeight="15" customHeight="1"/>
  <cols>
    <col min="1" max="1" width="12.7109375" style="6" customWidth="1"/>
    <col min="2" max="2" width="37.28515625" style="6" customWidth="1"/>
    <col min="3" max="6" width="14.42578125" style="6" customWidth="1"/>
    <col min="7" max="7" width="8.7109375" style="6" customWidth="1"/>
    <col min="8" max="8" width="12.7109375" style="7" customWidth="1"/>
    <col min="9" max="16384" width="9.140625" style="6"/>
  </cols>
  <sheetData>
    <row r="1" spans="2:13" ht="44.25" customHeight="1">
      <c r="B1" s="351" t="s">
        <v>377</v>
      </c>
      <c r="C1" s="352"/>
      <c r="D1" s="352"/>
      <c r="E1" s="352"/>
      <c r="F1" s="352"/>
    </row>
    <row r="3" spans="2:13" ht="15" customHeight="1">
      <c r="B3" s="354" t="s">
        <v>227</v>
      </c>
      <c r="C3" s="354"/>
      <c r="D3" s="354"/>
      <c r="E3" s="354"/>
      <c r="F3" s="5"/>
    </row>
    <row r="4" spans="2:13" ht="15" customHeight="1">
      <c r="B4" s="172" t="s">
        <v>0</v>
      </c>
      <c r="C4" s="158"/>
      <c r="D4" s="158"/>
      <c r="E4" s="158"/>
      <c r="F4" s="5"/>
    </row>
    <row r="5" spans="2:13" ht="15" customHeight="1">
      <c r="B5" s="173"/>
      <c r="C5" s="174"/>
      <c r="D5" s="174"/>
      <c r="H5" s="6"/>
    </row>
    <row r="6" spans="2:13" ht="15" customHeight="1">
      <c r="B6" s="103"/>
      <c r="C6" s="355" t="s">
        <v>229</v>
      </c>
      <c r="D6" s="355"/>
      <c r="E6" s="355" t="s">
        <v>228</v>
      </c>
      <c r="F6" s="355"/>
      <c r="H6" s="342" t="s">
        <v>301</v>
      </c>
    </row>
    <row r="7" spans="2:13" s="3" customFormat="1" ht="15" customHeight="1">
      <c r="B7" s="27"/>
      <c r="C7" s="175" t="s">
        <v>368</v>
      </c>
      <c r="D7" s="176" t="s">
        <v>355</v>
      </c>
      <c r="E7" s="175" t="s">
        <v>368</v>
      </c>
      <c r="F7" s="176" t="s">
        <v>355</v>
      </c>
      <c r="H7" s="342"/>
    </row>
    <row r="8" spans="2:13" s="8" customFormat="1" ht="20.100000000000001" customHeight="1">
      <c r="B8" s="101" t="s">
        <v>3</v>
      </c>
      <c r="C8" s="104"/>
      <c r="D8" s="104"/>
      <c r="E8" s="104"/>
      <c r="F8" s="104"/>
    </row>
    <row r="9" spans="2:13" ht="20.100000000000001" customHeight="1">
      <c r="B9" s="105" t="s">
        <v>288</v>
      </c>
      <c r="C9" s="73">
        <v>6172526.5639737081</v>
      </c>
      <c r="D9" s="40">
        <v>6134945.9457581872</v>
      </c>
      <c r="E9" s="73">
        <v>6186791.4252703497</v>
      </c>
      <c r="F9" s="40">
        <v>6137886.0691558598</v>
      </c>
      <c r="G9" s="9"/>
      <c r="H9" s="6"/>
      <c r="J9"/>
      <c r="K9"/>
      <c r="L9"/>
      <c r="M9"/>
    </row>
    <row r="10" spans="2:13" ht="20.100000000000001" customHeight="1">
      <c r="B10" s="106" t="s">
        <v>4</v>
      </c>
      <c r="C10" s="73">
        <v>5640928.3299961844</v>
      </c>
      <c r="D10" s="40">
        <v>5602194.3994106026</v>
      </c>
      <c r="E10" s="73">
        <v>5654579.3235808555</v>
      </c>
      <c r="F10" s="40">
        <v>5604550.1607352933</v>
      </c>
      <c r="H10" s="6"/>
      <c r="J10"/>
      <c r="K10"/>
      <c r="L10"/>
      <c r="M10"/>
    </row>
    <row r="11" spans="2:13" ht="20.100000000000001" customHeight="1">
      <c r="B11" s="177" t="s">
        <v>289</v>
      </c>
      <c r="C11" s="265">
        <v>1026197.2870896168</v>
      </c>
      <c r="D11" s="266">
        <v>1040606.2167091866</v>
      </c>
      <c r="E11" s="265">
        <v>1019693.3318728609</v>
      </c>
      <c r="F11" s="266">
        <v>1034241.9965686054</v>
      </c>
      <c r="H11" s="6"/>
      <c r="J11"/>
      <c r="K11"/>
      <c r="L11"/>
      <c r="M11"/>
    </row>
    <row r="12" spans="2:13" ht="20.100000000000001" customHeight="1">
      <c r="B12" s="178" t="s">
        <v>5</v>
      </c>
      <c r="C12" s="268">
        <v>7198723.8510633251</v>
      </c>
      <c r="D12" s="269">
        <v>7175552.1624673735</v>
      </c>
      <c r="E12" s="268">
        <v>7206484.7571432106</v>
      </c>
      <c r="F12" s="269">
        <v>7172128.0657244651</v>
      </c>
      <c r="G12" s="9"/>
      <c r="H12" s="10"/>
      <c r="J12"/>
      <c r="K12"/>
      <c r="L12"/>
      <c r="M12"/>
    </row>
    <row r="13" spans="2:13" s="8" customFormat="1" ht="20.100000000000001" customHeight="1">
      <c r="B13" s="28" t="s">
        <v>1</v>
      </c>
      <c r="C13" s="56"/>
      <c r="D13" s="55"/>
      <c r="E13" s="72"/>
      <c r="F13" s="267"/>
      <c r="J13"/>
      <c r="K13"/>
      <c r="L13"/>
      <c r="M13"/>
    </row>
    <row r="14" spans="2:13" ht="20.100000000000001" customHeight="1">
      <c r="B14" s="105" t="s">
        <v>6</v>
      </c>
      <c r="C14" s="73">
        <v>40050418.302948408</v>
      </c>
      <c r="D14" s="40">
        <v>40156736.286175191</v>
      </c>
      <c r="E14" s="73">
        <v>40147961.973189771</v>
      </c>
      <c r="F14" s="40">
        <v>40234284.867525861</v>
      </c>
      <c r="H14" s="6"/>
      <c r="J14"/>
      <c r="K14"/>
      <c r="L14"/>
      <c r="M14"/>
    </row>
    <row r="15" spans="2:13" ht="20.100000000000001" customHeight="1">
      <c r="B15" s="105" t="s">
        <v>7</v>
      </c>
      <c r="C15" s="73">
        <v>1928662.852696823</v>
      </c>
      <c r="D15" s="40">
        <v>1830413.6239371372</v>
      </c>
      <c r="E15" s="73">
        <v>1928662.852696823</v>
      </c>
      <c r="F15" s="40">
        <v>1830413.6239371372</v>
      </c>
      <c r="G15" s="11"/>
      <c r="H15" s="11"/>
      <c r="J15"/>
      <c r="K15"/>
      <c r="L15"/>
      <c r="M15"/>
    </row>
    <row r="16" spans="2:13" ht="20.100000000000001" customHeight="1">
      <c r="B16" s="105" t="s">
        <v>8</v>
      </c>
      <c r="C16" s="73">
        <v>4058071.746406314</v>
      </c>
      <c r="D16" s="40">
        <v>4058071.746406314</v>
      </c>
      <c r="E16" s="73">
        <v>4058071.746406314</v>
      </c>
      <c r="F16" s="40">
        <v>4058071.746406314</v>
      </c>
      <c r="H16" s="6"/>
      <c r="J16"/>
      <c r="K16"/>
      <c r="L16"/>
      <c r="M16"/>
    </row>
    <row r="17" spans="2:13" ht="20.100000000000001" customHeight="1">
      <c r="B17" s="105" t="s">
        <v>290</v>
      </c>
      <c r="C17" s="265">
        <v>76710.893443470006</v>
      </c>
      <c r="D17" s="266">
        <v>95336.507745320007</v>
      </c>
      <c r="E17" s="265">
        <v>76710.893443470006</v>
      </c>
      <c r="F17" s="266">
        <v>95336.507745320007</v>
      </c>
      <c r="H17" s="6"/>
      <c r="J17"/>
      <c r="K17"/>
      <c r="L17"/>
      <c r="M17"/>
    </row>
    <row r="18" spans="2:13" ht="20.100000000000001" customHeight="1">
      <c r="B18" s="178" t="s">
        <v>2</v>
      </c>
      <c r="C18" s="268">
        <v>46113863.795495011</v>
      </c>
      <c r="D18" s="269">
        <v>46140558.164263956</v>
      </c>
      <c r="E18" s="268">
        <v>46211407.465736374</v>
      </c>
      <c r="F18" s="269">
        <v>46218106.745614626</v>
      </c>
      <c r="H18" s="6"/>
      <c r="J18"/>
      <c r="K18"/>
      <c r="L18"/>
      <c r="M18"/>
    </row>
    <row r="19" spans="2:13" s="8" customFormat="1" ht="20.100000000000001" customHeight="1">
      <c r="B19" s="29" t="s">
        <v>9</v>
      </c>
      <c r="C19" s="56"/>
      <c r="D19" s="55"/>
      <c r="E19" s="72"/>
      <c r="F19" s="267"/>
      <c r="J19"/>
      <c r="K19"/>
      <c r="L19"/>
      <c r="M19"/>
    </row>
    <row r="20" spans="2:13" ht="20.100000000000001" customHeight="1">
      <c r="B20" s="105" t="s">
        <v>291</v>
      </c>
      <c r="C20" s="107">
        <f>+C10/C18</f>
        <v>0.12232608299778303</v>
      </c>
      <c r="D20" s="108">
        <v>0.12141583505484171</v>
      </c>
      <c r="E20" s="107">
        <f>+E10/E18</f>
        <v>0.12236327854271621</v>
      </c>
      <c r="F20" s="108">
        <v>0.121263084002615</v>
      </c>
      <c r="H20" s="179"/>
      <c r="I20" s="179"/>
      <c r="J20"/>
      <c r="K20"/>
      <c r="L20"/>
      <c r="M20"/>
    </row>
    <row r="21" spans="2:13" ht="20.100000000000001" customHeight="1">
      <c r="B21" s="105" t="s">
        <v>292</v>
      </c>
      <c r="C21" s="272">
        <f>+C9/C18</f>
        <v>0.13385403121602488</v>
      </c>
      <c r="D21" s="273">
        <v>0.13296210947247983</v>
      </c>
      <c r="E21" s="274">
        <f>+E9/E18</f>
        <v>0.13388017731027929</v>
      </c>
      <c r="F21" s="275">
        <v>0.13280262869569509</v>
      </c>
      <c r="H21" s="179"/>
      <c r="I21" s="179"/>
      <c r="J21"/>
      <c r="K21"/>
      <c r="L21"/>
      <c r="M21"/>
    </row>
    <row r="22" spans="2:13" ht="20.100000000000001" customHeight="1" thickBot="1">
      <c r="B22" s="178" t="s">
        <v>10</v>
      </c>
      <c r="C22" s="270">
        <f>+C12/C18</f>
        <v>0.15610758367566216</v>
      </c>
      <c r="D22" s="271">
        <v>0.15551507064396258</v>
      </c>
      <c r="E22" s="270">
        <f>+E12/E18</f>
        <v>0.15594601316756013</v>
      </c>
      <c r="F22" s="271">
        <v>0.15518004891892262</v>
      </c>
      <c r="H22" s="179"/>
      <c r="I22" s="179"/>
      <c r="J22"/>
      <c r="K22"/>
      <c r="L22"/>
      <c r="M22"/>
    </row>
    <row r="23" spans="2:13" ht="8.25" customHeight="1" thickTop="1">
      <c r="B23" s="347"/>
      <c r="C23" s="347"/>
      <c r="D23" s="347"/>
      <c r="E23" s="347"/>
      <c r="F23" s="347"/>
    </row>
    <row r="24" spans="2:13" ht="15.75" customHeight="1">
      <c r="B24" s="353" t="s">
        <v>375</v>
      </c>
      <c r="C24" s="353"/>
      <c r="D24" s="353"/>
      <c r="E24" s="353"/>
      <c r="F24" s="353"/>
    </row>
    <row r="25" spans="2:13" ht="6" customHeight="1">
      <c r="B25" s="276"/>
      <c r="C25" s="276"/>
      <c r="D25" s="276"/>
      <c r="E25" s="276"/>
      <c r="F25" s="276"/>
    </row>
    <row r="26" spans="2:13" ht="24.75" customHeight="1">
      <c r="B26" s="348" t="s">
        <v>376</v>
      </c>
      <c r="C26" s="348"/>
      <c r="D26" s="348"/>
      <c r="E26" s="348"/>
      <c r="F26" s="348"/>
    </row>
    <row r="28" spans="2:13" ht="15" customHeight="1">
      <c r="B28" s="349"/>
      <c r="C28" s="350"/>
      <c r="D28" s="350"/>
      <c r="E28" s="350"/>
      <c r="F28" s="350"/>
    </row>
  </sheetData>
  <mergeCells count="9">
    <mergeCell ref="H6:H7"/>
    <mergeCell ref="B23:F23"/>
    <mergeCell ref="B26:F26"/>
    <mergeCell ref="B28:F28"/>
    <mergeCell ref="B1:F1"/>
    <mergeCell ref="B24:F24"/>
    <mergeCell ref="B3:E3"/>
    <mergeCell ref="C6:D6"/>
    <mergeCell ref="E6:F6"/>
  </mergeCells>
  <hyperlinks>
    <hyperlink ref="H6" location="Índice!A1" display="Back to the Index" xr:uid="{00000000-0004-0000-0400-000000000000}"/>
  </hyperlinks>
  <pageMargins left="0.7" right="0.7" top="0.75" bottom="0.75" header="0.3" footer="0.3"/>
  <pageSetup paperSize="9" orientation="portrait" r:id="rId1"/>
  <ignoredErrors>
    <ignoredError sqref="F8 F7 D7 C8:E8"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G64"/>
  <sheetViews>
    <sheetView showGridLines="0" showZeros="0" zoomScaleNormal="100" workbookViewId="0">
      <selection activeCell="G7" sqref="G7:G8"/>
    </sheetView>
  </sheetViews>
  <sheetFormatPr defaultColWidth="9.140625" defaultRowHeight="15" customHeight="1"/>
  <cols>
    <col min="1" max="1" width="12.7109375" style="1" customWidth="1"/>
    <col min="2" max="2" width="2.7109375" style="1" customWidth="1"/>
    <col min="3" max="3" width="59.140625" style="1" customWidth="1"/>
    <col min="4" max="5" width="15.7109375" style="1" customWidth="1"/>
    <col min="6" max="6" width="8.7109375" style="1" customWidth="1"/>
    <col min="7" max="7" width="12.7109375" style="1" customWidth="1"/>
    <col min="8" max="16384" width="9.140625" style="1"/>
  </cols>
  <sheetData>
    <row r="1" spans="2:7" ht="21" customHeight="1">
      <c r="B1" s="357" t="s">
        <v>378</v>
      </c>
      <c r="C1" s="357"/>
      <c r="D1" s="357"/>
      <c r="E1" s="357"/>
    </row>
    <row r="2" spans="2:7" ht="21" customHeight="1">
      <c r="B2" s="357"/>
      <c r="C2" s="357"/>
      <c r="D2" s="357"/>
      <c r="E2" s="357"/>
    </row>
    <row r="4" spans="2:7" ht="15" customHeight="1">
      <c r="B4" s="358" t="s">
        <v>311</v>
      </c>
      <c r="C4" s="358"/>
      <c r="D4" s="358"/>
      <c r="E4"/>
    </row>
    <row r="5" spans="2:7" ht="15" customHeight="1">
      <c r="B5" s="163" t="s">
        <v>0</v>
      </c>
      <c r="C5" s="159"/>
      <c r="D5"/>
      <c r="E5"/>
    </row>
    <row r="6" spans="2:7" ht="15" customHeight="1">
      <c r="B6" s="2"/>
      <c r="C6" s="2"/>
      <c r="D6" s="180"/>
    </row>
    <row r="7" spans="2:7" s="3" customFormat="1" ht="15" customHeight="1">
      <c r="B7" s="12"/>
      <c r="C7" s="13"/>
      <c r="D7" s="181" t="s">
        <v>368</v>
      </c>
      <c r="E7" s="182" t="s">
        <v>372</v>
      </c>
      <c r="G7" s="342" t="s">
        <v>301</v>
      </c>
    </row>
    <row r="8" spans="2:7" s="14" customFormat="1" ht="15" customHeight="1">
      <c r="B8" s="109">
        <v>1</v>
      </c>
      <c r="C8" s="110" t="s">
        <v>11</v>
      </c>
      <c r="D8" s="277">
        <v>4725000</v>
      </c>
      <c r="E8" s="264">
        <v>4725000</v>
      </c>
      <c r="G8" s="342"/>
    </row>
    <row r="9" spans="2:7" s="15" customFormat="1" ht="15" customHeight="1">
      <c r="B9" s="111">
        <v>2</v>
      </c>
      <c r="C9" s="112" t="s">
        <v>12</v>
      </c>
      <c r="D9" s="113">
        <v>-748.92597000000012</v>
      </c>
      <c r="E9" s="53">
        <v>-69.799210000000002</v>
      </c>
    </row>
    <row r="10" spans="2:7" s="15" customFormat="1" ht="15" customHeight="1">
      <c r="B10" s="111">
        <v>3</v>
      </c>
      <c r="C10" s="112" t="s">
        <v>13</v>
      </c>
      <c r="D10" s="113">
        <v>16470.667120000126</v>
      </c>
      <c r="E10" s="53">
        <v>16470.667120000126</v>
      </c>
    </row>
    <row r="11" spans="2:7" s="15" customFormat="1" ht="15" customHeight="1">
      <c r="B11" s="111">
        <v>4</v>
      </c>
      <c r="C11" s="112" t="s">
        <v>14</v>
      </c>
      <c r="D11" s="113">
        <v>0</v>
      </c>
      <c r="E11" s="53">
        <v>0</v>
      </c>
    </row>
    <row r="12" spans="2:7" s="15" customFormat="1" ht="15" customHeight="1">
      <c r="B12" s="111">
        <v>5</v>
      </c>
      <c r="C12" s="112" t="s">
        <v>15</v>
      </c>
      <c r="D12" s="113">
        <v>399999.99999999994</v>
      </c>
      <c r="E12" s="53">
        <v>399999.99999999994</v>
      </c>
    </row>
    <row r="13" spans="2:7" s="15" customFormat="1" ht="15" customHeight="1">
      <c r="B13" s="111">
        <v>6</v>
      </c>
      <c r="C13" s="112" t="s">
        <v>16</v>
      </c>
      <c r="D13" s="113">
        <v>997066.11596999969</v>
      </c>
      <c r="E13" s="53">
        <v>1015305.4774100002</v>
      </c>
    </row>
    <row r="14" spans="2:7" s="15" customFormat="1" ht="15" customHeight="1">
      <c r="B14" s="111">
        <v>7</v>
      </c>
      <c r="C14" s="112" t="s">
        <v>17</v>
      </c>
      <c r="D14" s="113">
        <v>146291.78895999919</v>
      </c>
      <c r="E14" s="53">
        <v>75958.063769999091</v>
      </c>
    </row>
    <row r="15" spans="2:7" ht="15" customHeight="1">
      <c r="B15" s="94"/>
      <c r="C15" s="61" t="s">
        <v>18</v>
      </c>
      <c r="D15" s="114">
        <f>SUM(D8:D14)</f>
        <v>6284079.6460799994</v>
      </c>
      <c r="E15" s="115">
        <v>6232664.4090899993</v>
      </c>
    </row>
    <row r="16" spans="2:7" s="15" customFormat="1" ht="15" customHeight="1">
      <c r="B16" s="111">
        <v>8</v>
      </c>
      <c r="C16" s="112" t="s">
        <v>19</v>
      </c>
      <c r="D16" s="113">
        <v>1161182.3943099999</v>
      </c>
      <c r="E16" s="100">
        <v>1182764.6414999999</v>
      </c>
    </row>
    <row r="17" spans="2:7" ht="15" customHeight="1">
      <c r="B17" s="94"/>
      <c r="C17" s="61" t="s">
        <v>20</v>
      </c>
      <c r="D17" s="114">
        <f>+D15+D16</f>
        <v>7445262.0403899997</v>
      </c>
      <c r="E17" s="115">
        <v>7415429.0505899992</v>
      </c>
    </row>
    <row r="18" spans="2:7" s="15" customFormat="1" ht="15" customHeight="1">
      <c r="B18" s="111">
        <v>9</v>
      </c>
      <c r="C18" s="112" t="s">
        <v>21</v>
      </c>
      <c r="D18" s="116">
        <v>-1245.4722553866998</v>
      </c>
      <c r="E18" s="100">
        <v>-1762.3489100000004</v>
      </c>
    </row>
    <row r="19" spans="2:7" s="15" customFormat="1" ht="15" customHeight="1">
      <c r="B19" s="111">
        <v>10</v>
      </c>
      <c r="C19" s="112" t="s">
        <v>22</v>
      </c>
      <c r="D19" s="113">
        <f>-D11</f>
        <v>0</v>
      </c>
      <c r="E19" s="53">
        <v>0</v>
      </c>
    </row>
    <row r="20" spans="2:7" s="15" customFormat="1" ht="15" customHeight="1">
      <c r="B20" s="111">
        <v>11</v>
      </c>
      <c r="C20" s="112" t="s">
        <v>23</v>
      </c>
      <c r="D20" s="113">
        <f>-D12</f>
        <v>-399999.99999999994</v>
      </c>
      <c r="E20" s="53">
        <v>-399999.99999999994</v>
      </c>
    </row>
    <row r="21" spans="2:7" s="15" customFormat="1" ht="15" customHeight="1">
      <c r="B21" s="111">
        <v>12</v>
      </c>
      <c r="C21" s="112" t="s">
        <v>230</v>
      </c>
      <c r="D21" s="113">
        <v>-72863.128713541024</v>
      </c>
      <c r="E21" s="53">
        <v>-8712.9651673769349</v>
      </c>
    </row>
    <row r="22" spans="2:7" s="15" customFormat="1" ht="15" customHeight="1">
      <c r="B22" s="111">
        <v>13</v>
      </c>
      <c r="C22" s="112" t="s">
        <v>24</v>
      </c>
      <c r="D22" s="113">
        <v>-484023.85115563951</v>
      </c>
      <c r="E22" s="53">
        <v>-508574.72907374275</v>
      </c>
      <c r="G22" s="16"/>
    </row>
    <row r="23" spans="2:7" s="15" customFormat="1" ht="15" customHeight="1">
      <c r="B23" s="111">
        <v>14</v>
      </c>
      <c r="C23" s="112" t="s">
        <v>25</v>
      </c>
      <c r="D23" s="113">
        <v>-832550.26468457631</v>
      </c>
      <c r="E23" s="53">
        <v>-891828.8467035871</v>
      </c>
      <c r="F23" s="16"/>
      <c r="G23" s="16"/>
    </row>
    <row r="24" spans="2:7" ht="15" customHeight="1">
      <c r="B24" s="94"/>
      <c r="C24" s="61" t="s">
        <v>26</v>
      </c>
      <c r="D24" s="114">
        <f>SUM(D17:D23)</f>
        <v>5654579.3235808564</v>
      </c>
      <c r="E24" s="115">
        <v>5604550.1607352924</v>
      </c>
      <c r="F24" s="4"/>
    </row>
    <row r="25" spans="2:7" s="15" customFormat="1" ht="15" customHeight="1">
      <c r="B25" s="111">
        <v>15</v>
      </c>
      <c r="C25" s="112" t="s">
        <v>27</v>
      </c>
      <c r="D25" s="116">
        <v>399999.98</v>
      </c>
      <c r="E25" s="100">
        <v>399999.98</v>
      </c>
    </row>
    <row r="26" spans="2:7" s="15" customFormat="1" ht="15" customHeight="1">
      <c r="B26" s="111">
        <v>16</v>
      </c>
      <c r="C26" s="112" t="s">
        <v>28</v>
      </c>
      <c r="D26" s="113">
        <v>132212.1216894945</v>
      </c>
      <c r="E26" s="53">
        <v>133335.9284205662</v>
      </c>
    </row>
    <row r="27" spans="2:7" s="15" customFormat="1" ht="15" customHeight="1">
      <c r="B27" s="111">
        <v>17</v>
      </c>
      <c r="C27" s="112" t="s">
        <v>29</v>
      </c>
      <c r="D27" s="113"/>
      <c r="E27" s="53"/>
    </row>
    <row r="28" spans="2:7" s="15" customFormat="1" ht="15" customHeight="1">
      <c r="B28" s="111">
        <v>18</v>
      </c>
      <c r="C28" s="112" t="s">
        <v>30</v>
      </c>
      <c r="D28" s="113"/>
      <c r="E28" s="53"/>
    </row>
    <row r="29" spans="2:7" s="15" customFormat="1" ht="15" customHeight="1">
      <c r="B29" s="111"/>
      <c r="C29" s="111" t="s">
        <v>31</v>
      </c>
      <c r="D29" s="113"/>
      <c r="E29" s="53"/>
    </row>
    <row r="30" spans="2:7" s="15" customFormat="1" ht="15" customHeight="1">
      <c r="B30" s="111"/>
      <c r="C30" s="111" t="s">
        <v>32</v>
      </c>
      <c r="D30" s="113"/>
      <c r="E30" s="53"/>
    </row>
    <row r="31" spans="2:7" s="15" customFormat="1" ht="24" customHeight="1">
      <c r="B31" s="117"/>
      <c r="C31" s="117" t="s">
        <v>33</v>
      </c>
      <c r="D31" s="113"/>
      <c r="E31" s="53"/>
    </row>
    <row r="32" spans="2:7" s="15" customFormat="1" ht="15" customHeight="1">
      <c r="B32" s="117"/>
      <c r="C32" s="117" t="s">
        <v>34</v>
      </c>
      <c r="D32" s="113"/>
      <c r="E32" s="53"/>
    </row>
    <row r="33" spans="2:7" ht="15" customHeight="1">
      <c r="B33" s="94"/>
      <c r="C33" s="61" t="s">
        <v>35</v>
      </c>
      <c r="D33" s="114">
        <f>SUM(D24:D32)</f>
        <v>6186791.4252703506</v>
      </c>
      <c r="E33" s="115">
        <v>6137886.0691558588</v>
      </c>
    </row>
    <row r="34" spans="2:7" s="15" customFormat="1" ht="15" customHeight="1">
      <c r="B34" s="111">
        <v>19</v>
      </c>
      <c r="C34" s="112" t="s">
        <v>27</v>
      </c>
      <c r="D34" s="116">
        <v>777994.6556870999</v>
      </c>
      <c r="E34" s="100">
        <v>790154.81697722222</v>
      </c>
    </row>
    <row r="35" spans="2:7" s="15" customFormat="1" ht="15" customHeight="1">
      <c r="B35" s="111">
        <v>20</v>
      </c>
      <c r="C35" s="112" t="s">
        <v>36</v>
      </c>
      <c r="D35" s="113">
        <v>300498.67618576169</v>
      </c>
      <c r="E35" s="53">
        <v>302887.17959138309</v>
      </c>
    </row>
    <row r="36" spans="2:7" s="15" customFormat="1" ht="15" customHeight="1">
      <c r="B36" s="111">
        <v>21</v>
      </c>
      <c r="C36" s="112" t="s">
        <v>37</v>
      </c>
      <c r="D36" s="113"/>
      <c r="E36" s="53"/>
    </row>
    <row r="37" spans="2:7" s="15" customFormat="1" ht="15" customHeight="1">
      <c r="B37" s="111">
        <v>22</v>
      </c>
      <c r="C37" s="112" t="s">
        <v>38</v>
      </c>
      <c r="D37" s="278">
        <v>0</v>
      </c>
      <c r="E37" s="53">
        <v>-58800</v>
      </c>
    </row>
    <row r="38" spans="2:7" s="15" customFormat="1" ht="15" customHeight="1">
      <c r="B38" s="111">
        <v>23</v>
      </c>
      <c r="C38" s="112" t="s">
        <v>39</v>
      </c>
      <c r="D38" s="113"/>
      <c r="E38" s="53"/>
    </row>
    <row r="39" spans="2:7" ht="15" customHeight="1">
      <c r="B39" s="94"/>
      <c r="C39" s="61" t="s">
        <v>40</v>
      </c>
      <c r="D39" s="114">
        <f>SUM(D34:D38)</f>
        <v>1078493.3318728616</v>
      </c>
      <c r="E39" s="115">
        <v>1034241.9965686053</v>
      </c>
      <c r="G39"/>
    </row>
    <row r="40" spans="2:7" ht="15" customHeight="1" thickBot="1">
      <c r="B40" s="118"/>
      <c r="C40" s="74" t="s">
        <v>41</v>
      </c>
      <c r="D40" s="119">
        <f>+D33+D39</f>
        <v>7265284.7571432125</v>
      </c>
      <c r="E40" s="120">
        <v>7172128.0657244641</v>
      </c>
      <c r="G40"/>
    </row>
    <row r="41" spans="2:7" s="15" customFormat="1" ht="15" customHeight="1" thickTop="1">
      <c r="B41" s="17"/>
      <c r="C41" s="17"/>
      <c r="D41" s="17"/>
      <c r="E41" s="17"/>
    </row>
    <row r="42" spans="2:7" s="15" customFormat="1" ht="23.25" customHeight="1">
      <c r="B42" s="356"/>
      <c r="C42" s="356"/>
      <c r="D42" s="356"/>
      <c r="E42" s="356"/>
    </row>
    <row r="43" spans="2:7" s="15" customFormat="1" ht="15" customHeight="1">
      <c r="B43" s="356"/>
      <c r="C43" s="356"/>
      <c r="D43" s="356"/>
      <c r="E43" s="356"/>
    </row>
    <row r="44" spans="2:7" s="15" customFormat="1" ht="15" customHeight="1">
      <c r="B44" s="356"/>
      <c r="C44" s="356"/>
      <c r="D44" s="356"/>
      <c r="E44" s="356"/>
    </row>
    <row r="45" spans="2:7" s="15" customFormat="1" ht="15" customHeight="1">
      <c r="B45" s="356"/>
      <c r="C45" s="356"/>
      <c r="D45" s="356"/>
      <c r="E45" s="356"/>
    </row>
    <row r="46" spans="2:7" s="15" customFormat="1" ht="15" customHeight="1">
      <c r="B46" s="356"/>
      <c r="C46" s="356"/>
      <c r="D46" s="356"/>
      <c r="E46" s="356"/>
    </row>
    <row r="47" spans="2:7" s="15" customFormat="1" ht="15" customHeight="1">
      <c r="B47" s="356"/>
      <c r="C47" s="356"/>
      <c r="D47" s="356"/>
      <c r="E47" s="356"/>
    </row>
    <row r="48" spans="2:7" s="15" customFormat="1" ht="15" customHeight="1">
      <c r="B48" s="356"/>
      <c r="C48" s="356"/>
      <c r="D48" s="356"/>
      <c r="E48" s="356"/>
    </row>
    <row r="49" spans="2:5" s="15" customFormat="1" ht="15" customHeight="1">
      <c r="B49" s="356"/>
      <c r="C49" s="356"/>
      <c r="D49" s="356"/>
      <c r="E49" s="356"/>
    </row>
    <row r="50" spans="2:5" s="15" customFormat="1" ht="15" customHeight="1">
      <c r="B50" s="356"/>
      <c r="C50" s="356"/>
      <c r="D50" s="356"/>
      <c r="E50" s="356"/>
    </row>
    <row r="51" spans="2:5" s="15" customFormat="1" ht="15" customHeight="1">
      <c r="B51" s="356"/>
      <c r="C51" s="356"/>
      <c r="D51" s="356"/>
      <c r="E51" s="356"/>
    </row>
    <row r="52" spans="2:5" s="15" customFormat="1" ht="15" customHeight="1">
      <c r="B52" s="356"/>
      <c r="C52" s="356"/>
      <c r="D52" s="356"/>
      <c r="E52" s="356"/>
    </row>
    <row r="53" spans="2:5" s="15" customFormat="1" ht="15" customHeight="1"/>
    <row r="54" spans="2:5" s="15" customFormat="1" ht="15" customHeight="1"/>
    <row r="55" spans="2:5" s="15" customFormat="1" ht="15" customHeight="1"/>
    <row r="56" spans="2:5" s="15" customFormat="1" ht="15" customHeight="1"/>
    <row r="57" spans="2:5" s="15" customFormat="1" ht="15" customHeight="1"/>
    <row r="58" spans="2:5" s="15" customFormat="1" ht="15" customHeight="1"/>
    <row r="59" spans="2:5" s="15" customFormat="1" ht="15" customHeight="1"/>
    <row r="60" spans="2:5" s="15" customFormat="1" ht="15" customHeight="1"/>
    <row r="61" spans="2:5" s="15" customFormat="1" ht="15" customHeight="1"/>
    <row r="62" spans="2:5" s="15" customFormat="1" ht="15" customHeight="1"/>
    <row r="63" spans="2:5" s="15" customFormat="1" ht="15" customHeight="1"/>
    <row r="64" spans="2:5" s="15" customFormat="1" ht="15" customHeight="1"/>
  </sheetData>
  <mergeCells count="14">
    <mergeCell ref="B45:E45"/>
    <mergeCell ref="B4:D4"/>
    <mergeCell ref="B52:E52"/>
    <mergeCell ref="B46:E46"/>
    <mergeCell ref="B47:E47"/>
    <mergeCell ref="B48:E48"/>
    <mergeCell ref="B49:E49"/>
    <mergeCell ref="B50:E50"/>
    <mergeCell ref="B51:E51"/>
    <mergeCell ref="G7:G8"/>
    <mergeCell ref="B42:E42"/>
    <mergeCell ref="B43:E43"/>
    <mergeCell ref="B44:E44"/>
    <mergeCell ref="B1:E2"/>
  </mergeCells>
  <hyperlinks>
    <hyperlink ref="G7" location="Índice!A1" display="Back to the Index" xr:uid="{00000000-0004-0000-0500-000000000000}"/>
  </hyperlinks>
  <pageMargins left="0.7" right="0.7" top="0.75" bottom="0.75" header="0.3" footer="0.3"/>
  <pageSetup paperSize="9" orientation="portrait" r:id="rId1"/>
  <ignoredErrors>
    <ignoredError sqref="E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113"/>
  <sheetViews>
    <sheetView showZeros="0" zoomScaleNormal="100" workbookViewId="0">
      <selection activeCell="G6" sqref="G6:G7"/>
    </sheetView>
  </sheetViews>
  <sheetFormatPr defaultColWidth="9.140625" defaultRowHeight="11.25"/>
  <cols>
    <col min="1" max="1" width="12.7109375" style="18" customWidth="1"/>
    <col min="2" max="2" width="4.7109375" style="18" customWidth="1"/>
    <col min="3" max="3" width="94.85546875" style="18" customWidth="1"/>
    <col min="4" max="4" width="16.7109375" style="18" customWidth="1"/>
    <col min="5" max="5" width="30.7109375" style="18" customWidth="1"/>
    <col min="6" max="6" width="8.42578125" style="19" customWidth="1"/>
    <col min="7" max="16384" width="9.140625" style="18"/>
  </cols>
  <sheetData>
    <row r="1" spans="2:7" ht="30.75" customHeight="1">
      <c r="B1" s="360" t="s">
        <v>380</v>
      </c>
      <c r="C1" s="361"/>
      <c r="D1" s="361"/>
      <c r="E1" s="361"/>
    </row>
    <row r="2" spans="2:7" ht="15" customHeight="1"/>
    <row r="3" spans="2:7" ht="15" customHeight="1">
      <c r="B3" s="358" t="s">
        <v>379</v>
      </c>
      <c r="C3" s="358"/>
      <c r="D3" s="261"/>
      <c r="E3" s="261"/>
    </row>
    <row r="4" spans="2:7" ht="15" customHeight="1">
      <c r="B4" s="196" t="s">
        <v>0</v>
      </c>
      <c r="C4" s="20"/>
      <c r="D4" s="20"/>
      <c r="E4" s="194"/>
    </row>
    <row r="5" spans="2:7" ht="35.1" customHeight="1">
      <c r="B5" s="58"/>
      <c r="C5" s="58"/>
      <c r="D5" s="189" t="s">
        <v>368</v>
      </c>
      <c r="E5" s="279" t="s">
        <v>226</v>
      </c>
    </row>
    <row r="6" spans="2:7" ht="23.25" customHeight="1">
      <c r="B6" s="188" t="s">
        <v>44</v>
      </c>
      <c r="C6" s="188"/>
      <c r="D6" s="188"/>
      <c r="E6" s="188"/>
      <c r="G6" s="359" t="s">
        <v>301</v>
      </c>
    </row>
    <row r="7" spans="2:7" ht="15" customHeight="1">
      <c r="B7" s="124">
        <v>1</v>
      </c>
      <c r="C7" s="124" t="s">
        <v>45</v>
      </c>
      <c r="D7" s="280">
        <v>4739476.268889999</v>
      </c>
      <c r="E7" s="96" t="s">
        <v>175</v>
      </c>
      <c r="G7" s="359"/>
    </row>
    <row r="8" spans="2:7" ht="15" customHeight="1">
      <c r="B8" s="124"/>
      <c r="C8" s="125" t="s">
        <v>176</v>
      </c>
      <c r="D8" s="280">
        <v>4741470.6671200003</v>
      </c>
      <c r="E8" s="96" t="s">
        <v>179</v>
      </c>
    </row>
    <row r="9" spans="2:7" ht="15" customHeight="1">
      <c r="B9" s="124"/>
      <c r="C9" s="125" t="s">
        <v>177</v>
      </c>
      <c r="D9" s="280"/>
      <c r="E9" s="96" t="s">
        <v>179</v>
      </c>
    </row>
    <row r="10" spans="2:7" ht="15" customHeight="1">
      <c r="B10" s="124"/>
      <c r="C10" s="125" t="s">
        <v>178</v>
      </c>
      <c r="D10" s="280"/>
      <c r="E10" s="96" t="s">
        <v>179</v>
      </c>
    </row>
    <row r="11" spans="2:7" ht="15" customHeight="1">
      <c r="B11" s="124">
        <v>2</v>
      </c>
      <c r="C11" s="124" t="s">
        <v>46</v>
      </c>
      <c r="D11" s="280">
        <v>721730.6439400001</v>
      </c>
      <c r="E11" s="281" t="s">
        <v>357</v>
      </c>
    </row>
    <row r="12" spans="2:7" ht="15" customHeight="1">
      <c r="B12" s="124">
        <v>3</v>
      </c>
      <c r="C12" s="124" t="s">
        <v>180</v>
      </c>
      <c r="D12" s="280">
        <v>275335.47203000024</v>
      </c>
      <c r="E12" s="281" t="s">
        <v>47</v>
      </c>
    </row>
    <row r="13" spans="2:7" ht="15" customHeight="1">
      <c r="B13" s="124" t="s">
        <v>48</v>
      </c>
      <c r="C13" s="124" t="s">
        <v>49</v>
      </c>
      <c r="D13" s="281">
        <v>0</v>
      </c>
      <c r="E13" s="281" t="s">
        <v>50</v>
      </c>
    </row>
    <row r="14" spans="2:7" ht="24.95" customHeight="1">
      <c r="B14" s="124">
        <v>4</v>
      </c>
      <c r="C14" s="124" t="s">
        <v>51</v>
      </c>
      <c r="D14" s="96">
        <v>0</v>
      </c>
      <c r="E14" s="96" t="s">
        <v>52</v>
      </c>
    </row>
    <row r="15" spans="2:7" ht="15" customHeight="1">
      <c r="B15" s="124">
        <v>5</v>
      </c>
      <c r="C15" s="124" t="s">
        <v>53</v>
      </c>
      <c r="D15" s="280">
        <v>734076.17336999997</v>
      </c>
      <c r="E15" s="96">
        <v>84</v>
      </c>
    </row>
    <row r="16" spans="2:7" ht="15" customHeight="1">
      <c r="B16" s="124" t="s">
        <v>54</v>
      </c>
      <c r="C16" s="124" t="s">
        <v>55</v>
      </c>
      <c r="D16" s="280">
        <v>73428.660250000001</v>
      </c>
      <c r="E16" s="96" t="s">
        <v>56</v>
      </c>
    </row>
    <row r="17" spans="2:5" ht="20.100000000000001" customHeight="1">
      <c r="B17" s="77">
        <v>6</v>
      </c>
      <c r="C17" s="77" t="s">
        <v>57</v>
      </c>
      <c r="D17" s="282">
        <f>+D7+D11+D12+D13+D14+D15+D16</f>
        <v>6544047.2184799984</v>
      </c>
      <c r="E17" s="283" t="s">
        <v>181</v>
      </c>
    </row>
    <row r="18" spans="2:5" ht="21.75" customHeight="1">
      <c r="B18" s="188" t="s">
        <v>58</v>
      </c>
      <c r="C18" s="188"/>
      <c r="D18" s="188"/>
      <c r="E18" s="188"/>
    </row>
    <row r="19" spans="2:5" ht="15" customHeight="1">
      <c r="B19" s="124">
        <v>7</v>
      </c>
      <c r="C19" s="124" t="s">
        <v>59</v>
      </c>
      <c r="D19" s="280">
        <v>-13711.818869999999</v>
      </c>
      <c r="E19" s="96" t="s">
        <v>60</v>
      </c>
    </row>
    <row r="20" spans="2:5" ht="15" customHeight="1">
      <c r="B20" s="124">
        <v>8</v>
      </c>
      <c r="C20" s="124" t="s">
        <v>61</v>
      </c>
      <c r="D20" s="280">
        <v>-274812.81430000003</v>
      </c>
      <c r="E20" s="96" t="s">
        <v>182</v>
      </c>
    </row>
    <row r="21" spans="2:5" ht="15" customHeight="1">
      <c r="B21" s="124">
        <v>9</v>
      </c>
      <c r="C21" s="124" t="s">
        <v>62</v>
      </c>
      <c r="D21" s="280">
        <v>0</v>
      </c>
      <c r="E21" s="96"/>
    </row>
    <row r="22" spans="2:5" ht="24.95" customHeight="1">
      <c r="B22" s="124">
        <v>10</v>
      </c>
      <c r="C22" s="124" t="s">
        <v>63</v>
      </c>
      <c r="D22" s="280">
        <v>-154103.40256000002</v>
      </c>
      <c r="E22" s="96" t="s">
        <v>183</v>
      </c>
    </row>
    <row r="23" spans="2:5" ht="15" customHeight="1">
      <c r="B23" s="124">
        <v>11</v>
      </c>
      <c r="C23" s="124" t="s">
        <v>64</v>
      </c>
      <c r="D23" s="280">
        <v>-55967.367640000004</v>
      </c>
      <c r="E23" s="96" t="s">
        <v>184</v>
      </c>
    </row>
    <row r="24" spans="2:5" ht="15" customHeight="1">
      <c r="B24" s="124">
        <v>12</v>
      </c>
      <c r="C24" s="124" t="s">
        <v>65</v>
      </c>
      <c r="D24" s="280">
        <v>-41249.470099999999</v>
      </c>
      <c r="E24" s="96" t="s">
        <v>185</v>
      </c>
    </row>
    <row r="25" spans="2:5" ht="15" customHeight="1">
      <c r="B25" s="124">
        <v>13</v>
      </c>
      <c r="C25" s="124" t="s">
        <v>66</v>
      </c>
      <c r="D25" s="96">
        <v>0</v>
      </c>
      <c r="E25" s="96" t="s">
        <v>67</v>
      </c>
    </row>
    <row r="26" spans="2:5" ht="15" customHeight="1">
      <c r="B26" s="124">
        <v>14</v>
      </c>
      <c r="C26" s="124" t="s">
        <v>68</v>
      </c>
      <c r="D26" s="280">
        <v>-530.04680000000008</v>
      </c>
      <c r="E26" s="96" t="s">
        <v>69</v>
      </c>
    </row>
    <row r="27" spans="2:5" ht="15" customHeight="1">
      <c r="B27" s="124">
        <v>15</v>
      </c>
      <c r="C27" s="124" t="s">
        <v>70</v>
      </c>
      <c r="D27" s="280">
        <v>-33878.964079999998</v>
      </c>
      <c r="E27" s="96" t="s">
        <v>186</v>
      </c>
    </row>
    <row r="28" spans="2:5" ht="15" customHeight="1">
      <c r="B28" s="127">
        <v>16</v>
      </c>
      <c r="C28" s="127" t="s">
        <v>71</v>
      </c>
      <c r="D28" s="284">
        <v>-63.00264</v>
      </c>
      <c r="E28" s="285" t="s">
        <v>187</v>
      </c>
    </row>
    <row r="29" spans="2:5" ht="24.95" customHeight="1">
      <c r="B29" s="124">
        <v>17</v>
      </c>
      <c r="C29" s="124" t="s">
        <v>188</v>
      </c>
      <c r="D29" s="96">
        <v>0</v>
      </c>
      <c r="E29" s="96" t="s">
        <v>189</v>
      </c>
    </row>
    <row r="30" spans="2:5" ht="24.95" customHeight="1">
      <c r="B30" s="124">
        <v>18</v>
      </c>
      <c r="C30" s="124" t="s">
        <v>190</v>
      </c>
      <c r="D30" s="96">
        <v>0</v>
      </c>
      <c r="E30" s="96" t="s">
        <v>192</v>
      </c>
    </row>
    <row r="31" spans="2:5" ht="24.95" customHeight="1">
      <c r="B31" s="124">
        <v>19</v>
      </c>
      <c r="C31" s="124" t="s">
        <v>191</v>
      </c>
      <c r="D31" s="96">
        <v>0</v>
      </c>
      <c r="E31" s="96" t="s">
        <v>193</v>
      </c>
    </row>
    <row r="32" spans="2:5" ht="15" customHeight="1">
      <c r="B32" s="124">
        <v>20</v>
      </c>
      <c r="C32" s="124" t="s">
        <v>62</v>
      </c>
      <c r="D32" s="96"/>
      <c r="E32" s="96"/>
    </row>
    <row r="33" spans="2:5" ht="24.95" customHeight="1">
      <c r="B33" s="124" t="s">
        <v>72</v>
      </c>
      <c r="C33" s="124" t="s">
        <v>73</v>
      </c>
      <c r="D33" s="96">
        <v>0</v>
      </c>
      <c r="E33" s="96" t="s">
        <v>74</v>
      </c>
    </row>
    <row r="34" spans="2:5" ht="15" customHeight="1">
      <c r="B34" s="124" t="s">
        <v>75</v>
      </c>
      <c r="C34" s="125" t="s">
        <v>76</v>
      </c>
      <c r="D34" s="96">
        <v>0</v>
      </c>
      <c r="E34" s="96" t="s">
        <v>77</v>
      </c>
    </row>
    <row r="35" spans="2:5" ht="15" customHeight="1">
      <c r="B35" s="124" t="s">
        <v>78</v>
      </c>
      <c r="C35" s="125" t="s">
        <v>79</v>
      </c>
      <c r="D35" s="96">
        <v>0</v>
      </c>
      <c r="E35" s="96" t="s">
        <v>80</v>
      </c>
    </row>
    <row r="36" spans="2:5" ht="15" customHeight="1">
      <c r="B36" s="124" t="s">
        <v>81</v>
      </c>
      <c r="C36" s="125" t="s">
        <v>82</v>
      </c>
      <c r="D36" s="96">
        <v>0</v>
      </c>
      <c r="E36" s="96" t="s">
        <v>83</v>
      </c>
    </row>
    <row r="37" spans="2:5" ht="24.95" customHeight="1">
      <c r="B37" s="124">
        <v>21</v>
      </c>
      <c r="C37" s="124" t="s">
        <v>84</v>
      </c>
      <c r="D37" s="280">
        <v>-75590.164310000007</v>
      </c>
      <c r="E37" s="96" t="s">
        <v>194</v>
      </c>
    </row>
    <row r="38" spans="2:5" ht="15" customHeight="1">
      <c r="B38" s="124">
        <v>22</v>
      </c>
      <c r="C38" s="124" t="s">
        <v>85</v>
      </c>
      <c r="D38" s="280">
        <v>-140161.40604</v>
      </c>
      <c r="E38" s="96" t="s">
        <v>86</v>
      </c>
    </row>
    <row r="39" spans="2:5" ht="24.95" customHeight="1">
      <c r="B39" s="124">
        <v>23</v>
      </c>
      <c r="C39" s="125" t="s">
        <v>87</v>
      </c>
      <c r="D39" s="280">
        <v>-56771.60472318274</v>
      </c>
      <c r="E39" s="96" t="s">
        <v>195</v>
      </c>
    </row>
    <row r="40" spans="2:5" ht="15" customHeight="1">
      <c r="B40" s="124">
        <v>24</v>
      </c>
      <c r="C40" s="124" t="s">
        <v>62</v>
      </c>
      <c r="D40" s="280">
        <v>0</v>
      </c>
      <c r="E40" s="96"/>
    </row>
    <row r="41" spans="2:5" ht="15" customHeight="1">
      <c r="B41" s="124">
        <v>25</v>
      </c>
      <c r="C41" s="125" t="s">
        <v>88</v>
      </c>
      <c r="D41" s="280">
        <f>D38-D39</f>
        <v>-83389.801316817262</v>
      </c>
      <c r="E41" s="96" t="s">
        <v>194</v>
      </c>
    </row>
    <row r="42" spans="2:5" ht="15" customHeight="1">
      <c r="B42" s="124" t="s">
        <v>89</v>
      </c>
      <c r="C42" s="124" t="s">
        <v>90</v>
      </c>
      <c r="D42" s="96">
        <v>0</v>
      </c>
      <c r="E42" s="96" t="s">
        <v>196</v>
      </c>
    </row>
    <row r="43" spans="2:5" ht="15" customHeight="1">
      <c r="B43" s="124" t="s">
        <v>91</v>
      </c>
      <c r="C43" s="124" t="s">
        <v>92</v>
      </c>
      <c r="D43" s="96"/>
      <c r="E43" s="96" t="s">
        <v>93</v>
      </c>
    </row>
    <row r="44" spans="2:5" ht="15" customHeight="1">
      <c r="B44" s="124">
        <v>27</v>
      </c>
      <c r="C44" s="124" t="s">
        <v>94</v>
      </c>
      <c r="D44" s="96">
        <v>0</v>
      </c>
      <c r="E44" s="96" t="s">
        <v>232</v>
      </c>
    </row>
    <row r="45" spans="2:5" ht="15" customHeight="1">
      <c r="B45" s="124" t="s">
        <v>358</v>
      </c>
      <c r="C45" s="124" t="s">
        <v>25</v>
      </c>
      <c r="D45" s="280">
        <v>-113050.43114</v>
      </c>
      <c r="E45" s="96"/>
    </row>
    <row r="46" spans="2:5" ht="20.100000000000001" customHeight="1">
      <c r="B46" s="78">
        <v>28</v>
      </c>
      <c r="C46" s="78" t="s">
        <v>95</v>
      </c>
      <c r="D46" s="286">
        <f>SUM(D19:D33)+D37+D38+SUM(D42:D45)</f>
        <v>-903118.88848000008</v>
      </c>
      <c r="E46" s="287" t="s">
        <v>197</v>
      </c>
    </row>
    <row r="47" spans="2:5" ht="20.100000000000001" customHeight="1">
      <c r="B47" s="79">
        <v>29</v>
      </c>
      <c r="C47" s="80" t="s">
        <v>26</v>
      </c>
      <c r="D47" s="288">
        <f>+D17+D46</f>
        <v>5640928.3299999982</v>
      </c>
      <c r="E47" s="289" t="s">
        <v>293</v>
      </c>
    </row>
    <row r="48" spans="2:5" ht="24.95" customHeight="1">
      <c r="B48" s="188" t="s">
        <v>96</v>
      </c>
      <c r="C48" s="188"/>
      <c r="D48" s="188"/>
      <c r="E48" s="188"/>
    </row>
    <row r="49" spans="2:5" ht="15" customHeight="1">
      <c r="B49" s="124">
        <v>30</v>
      </c>
      <c r="C49" s="124" t="s">
        <v>45</v>
      </c>
      <c r="D49" s="280">
        <v>399999.98</v>
      </c>
      <c r="E49" s="96" t="s">
        <v>97</v>
      </c>
    </row>
    <row r="50" spans="2:5" ht="15" customHeight="1">
      <c r="B50" s="124">
        <v>31</v>
      </c>
      <c r="C50" s="125" t="s">
        <v>98</v>
      </c>
      <c r="D50" s="280">
        <f>+D49</f>
        <v>399999.98</v>
      </c>
      <c r="E50" s="96"/>
    </row>
    <row r="51" spans="2:5" ht="15" customHeight="1">
      <c r="B51" s="124">
        <v>32</v>
      </c>
      <c r="C51" s="125" t="s">
        <v>99</v>
      </c>
      <c r="D51" s="280">
        <v>0</v>
      </c>
      <c r="E51" s="96"/>
    </row>
    <row r="52" spans="2:5" ht="24.95" customHeight="1">
      <c r="B52" s="124">
        <v>33</v>
      </c>
      <c r="C52" s="124" t="s">
        <v>100</v>
      </c>
      <c r="D52" s="96">
        <v>0</v>
      </c>
      <c r="E52" s="96" t="s">
        <v>101</v>
      </c>
    </row>
    <row r="53" spans="2:5" ht="24.95" customHeight="1">
      <c r="B53" s="124">
        <v>34</v>
      </c>
      <c r="C53" s="124" t="s">
        <v>102</v>
      </c>
      <c r="D53" s="280">
        <v>131598.25398000001</v>
      </c>
      <c r="E53" s="96" t="s">
        <v>198</v>
      </c>
    </row>
    <row r="54" spans="2:5" ht="15" customHeight="1">
      <c r="B54" s="128">
        <v>35</v>
      </c>
      <c r="C54" s="125" t="s">
        <v>103</v>
      </c>
      <c r="D54" s="280">
        <v>0</v>
      </c>
      <c r="E54" s="96" t="s">
        <v>101</v>
      </c>
    </row>
    <row r="55" spans="2:5" ht="20.100000000000001" customHeight="1">
      <c r="B55" s="79">
        <v>36</v>
      </c>
      <c r="C55" s="79" t="s">
        <v>104</v>
      </c>
      <c r="D55" s="288">
        <f>+D49+D52+D53</f>
        <v>531598.23398000002</v>
      </c>
      <c r="E55" s="287" t="s">
        <v>199</v>
      </c>
    </row>
    <row r="56" spans="2:5" ht="24.95" customHeight="1">
      <c r="B56" s="188" t="s">
        <v>105</v>
      </c>
      <c r="C56" s="188"/>
      <c r="D56" s="188"/>
      <c r="E56" s="188"/>
    </row>
    <row r="57" spans="2:5" ht="15" customHeight="1">
      <c r="B57" s="124">
        <v>37</v>
      </c>
      <c r="C57" s="124" t="s">
        <v>106</v>
      </c>
      <c r="D57" s="96">
        <v>0</v>
      </c>
      <c r="E57" s="96" t="s">
        <v>200</v>
      </c>
    </row>
    <row r="58" spans="2:5" ht="24.95" customHeight="1">
      <c r="B58" s="124">
        <v>38</v>
      </c>
      <c r="C58" s="124" t="s">
        <v>201</v>
      </c>
      <c r="D58" s="96">
        <v>0</v>
      </c>
      <c r="E58" s="96" t="s">
        <v>202</v>
      </c>
    </row>
    <row r="59" spans="2:5" ht="24.95" customHeight="1">
      <c r="B59" s="124">
        <v>39</v>
      </c>
      <c r="C59" s="124" t="s">
        <v>203</v>
      </c>
      <c r="D59" s="96">
        <v>0</v>
      </c>
      <c r="E59" s="96" t="s">
        <v>204</v>
      </c>
    </row>
    <row r="60" spans="2:5" ht="24.95" customHeight="1">
      <c r="B60" s="124">
        <v>40</v>
      </c>
      <c r="C60" s="124" t="s">
        <v>205</v>
      </c>
      <c r="D60" s="96">
        <v>0</v>
      </c>
      <c r="E60" s="96" t="s">
        <v>206</v>
      </c>
    </row>
    <row r="61" spans="2:5" ht="15" customHeight="1">
      <c r="B61" s="124">
        <v>41</v>
      </c>
      <c r="C61" s="124" t="s">
        <v>62</v>
      </c>
      <c r="D61" s="96"/>
      <c r="E61" s="96"/>
    </row>
    <row r="62" spans="2:5" ht="15" customHeight="1">
      <c r="B62" s="124">
        <v>42</v>
      </c>
      <c r="C62" s="124" t="s">
        <v>107</v>
      </c>
      <c r="D62" s="96">
        <v>0</v>
      </c>
      <c r="E62" s="96" t="s">
        <v>108</v>
      </c>
    </row>
    <row r="63" spans="2:5" ht="20.100000000000001" customHeight="1">
      <c r="B63" s="78">
        <v>43</v>
      </c>
      <c r="C63" s="81" t="s">
        <v>109</v>
      </c>
      <c r="D63" s="290">
        <f>SUM(D57:D62)</f>
        <v>0</v>
      </c>
      <c r="E63" s="290" t="s">
        <v>207</v>
      </c>
    </row>
    <row r="64" spans="2:5" ht="20.100000000000001" customHeight="1">
      <c r="B64" s="78">
        <v>44</v>
      </c>
      <c r="C64" s="81" t="s">
        <v>110</v>
      </c>
      <c r="D64" s="286">
        <f>+D55-D63</f>
        <v>531598.23398000002</v>
      </c>
      <c r="E64" s="290" t="s">
        <v>294</v>
      </c>
    </row>
    <row r="65" spans="2:6" ht="20.100000000000001" customHeight="1">
      <c r="B65" s="79">
        <v>45</v>
      </c>
      <c r="C65" s="80" t="s">
        <v>111</v>
      </c>
      <c r="D65" s="288">
        <f>+D47+D64</f>
        <v>6172526.5639799982</v>
      </c>
      <c r="E65" s="291" t="s">
        <v>208</v>
      </c>
    </row>
    <row r="66" spans="2:6" ht="24.95" customHeight="1">
      <c r="B66" s="188" t="s">
        <v>112</v>
      </c>
      <c r="C66" s="188"/>
      <c r="D66" s="188"/>
      <c r="E66" s="188"/>
    </row>
    <row r="67" spans="2:6" ht="15" customHeight="1">
      <c r="B67" s="124">
        <v>46</v>
      </c>
      <c r="C67" s="124" t="s">
        <v>45</v>
      </c>
      <c r="D67" s="96">
        <v>777994.65569000004</v>
      </c>
      <c r="E67" s="96" t="s">
        <v>113</v>
      </c>
    </row>
    <row r="68" spans="2:6" ht="24.95" customHeight="1">
      <c r="B68" s="124">
        <v>47</v>
      </c>
      <c r="C68" s="124" t="s">
        <v>114</v>
      </c>
      <c r="D68" s="96">
        <v>0</v>
      </c>
      <c r="E68" s="96" t="s">
        <v>115</v>
      </c>
    </row>
    <row r="69" spans="2:6" ht="24.95" customHeight="1">
      <c r="B69" s="124">
        <v>48</v>
      </c>
      <c r="C69" s="124" t="s">
        <v>233</v>
      </c>
      <c r="D69" s="96">
        <v>307002.63139999995</v>
      </c>
      <c r="E69" s="96" t="s">
        <v>209</v>
      </c>
    </row>
    <row r="70" spans="2:6" ht="15" customHeight="1">
      <c r="B70" s="124">
        <v>49</v>
      </c>
      <c r="C70" s="125" t="s">
        <v>103</v>
      </c>
      <c r="D70" s="280">
        <v>0</v>
      </c>
      <c r="E70" s="96" t="s">
        <v>115</v>
      </c>
    </row>
    <row r="71" spans="2:6" ht="15" customHeight="1">
      <c r="B71" s="124">
        <v>50</v>
      </c>
      <c r="C71" s="124" t="s">
        <v>116</v>
      </c>
      <c r="D71" s="96">
        <v>0</v>
      </c>
      <c r="E71" s="96" t="s">
        <v>117</v>
      </c>
    </row>
    <row r="72" spans="2:6" ht="20.100000000000001" customHeight="1">
      <c r="B72" s="82">
        <v>51</v>
      </c>
      <c r="C72" s="83" t="s">
        <v>118</v>
      </c>
      <c r="D72" s="282">
        <f>+D67+D68+D69+D71</f>
        <v>1084997.28709</v>
      </c>
      <c r="E72" s="283"/>
    </row>
    <row r="73" spans="2:6" ht="24.95" customHeight="1">
      <c r="B73" s="188" t="s">
        <v>119</v>
      </c>
      <c r="C73" s="188"/>
      <c r="D73" s="188"/>
      <c r="E73" s="188"/>
    </row>
    <row r="74" spans="2:6" ht="15" customHeight="1">
      <c r="B74" s="124">
        <v>52</v>
      </c>
      <c r="C74" s="124" t="s">
        <v>210</v>
      </c>
      <c r="D74" s="96">
        <v>0</v>
      </c>
      <c r="E74" s="96" t="s">
        <v>211</v>
      </c>
    </row>
    <row r="75" spans="2:6" ht="24.95" customHeight="1">
      <c r="B75" s="124">
        <v>53</v>
      </c>
      <c r="C75" s="124" t="s">
        <v>120</v>
      </c>
      <c r="D75" s="96">
        <v>0</v>
      </c>
      <c r="E75" s="96" t="s">
        <v>212</v>
      </c>
    </row>
    <row r="76" spans="2:6" ht="24.95" customHeight="1">
      <c r="B76" s="124">
        <v>54</v>
      </c>
      <c r="C76" s="124" t="s">
        <v>121</v>
      </c>
      <c r="D76" s="96">
        <v>0</v>
      </c>
      <c r="E76" s="96" t="s">
        <v>213</v>
      </c>
    </row>
    <row r="77" spans="2:6" ht="24.95" customHeight="1">
      <c r="B77" s="124">
        <v>55</v>
      </c>
      <c r="C77" s="124" t="s">
        <v>122</v>
      </c>
      <c r="D77" s="96">
        <v>-58800</v>
      </c>
      <c r="E77" s="96" t="s">
        <v>214</v>
      </c>
    </row>
    <row r="78" spans="2:6" ht="15" customHeight="1">
      <c r="B78" s="124">
        <v>56</v>
      </c>
      <c r="C78" s="124" t="s">
        <v>62</v>
      </c>
      <c r="D78" s="280">
        <v>0</v>
      </c>
      <c r="E78" s="96"/>
    </row>
    <row r="79" spans="2:6" ht="20.100000000000001" customHeight="1">
      <c r="B79" s="78">
        <v>57</v>
      </c>
      <c r="C79" s="81" t="s">
        <v>123</v>
      </c>
      <c r="D79" s="286">
        <f>SUM(D74:D78)</f>
        <v>-58800</v>
      </c>
      <c r="E79" s="290" t="s">
        <v>215</v>
      </c>
    </row>
    <row r="80" spans="2:6" ht="20.100000000000001" customHeight="1">
      <c r="B80" s="78">
        <v>58</v>
      </c>
      <c r="C80" s="81" t="s">
        <v>40</v>
      </c>
      <c r="D80" s="286">
        <f>+D72+D79</f>
        <v>1026197.28709</v>
      </c>
      <c r="E80" s="290" t="s">
        <v>295</v>
      </c>
      <c r="F80" s="21"/>
    </row>
    <row r="81" spans="2:5" ht="20.100000000000001" customHeight="1">
      <c r="B81" s="78">
        <v>59</v>
      </c>
      <c r="C81" s="81" t="s">
        <v>124</v>
      </c>
      <c r="D81" s="286">
        <f>+D65+D80</f>
        <v>7198723.851069998</v>
      </c>
      <c r="E81" s="290" t="s">
        <v>216</v>
      </c>
    </row>
    <row r="82" spans="2:5" ht="20.100000000000001" customHeight="1">
      <c r="B82" s="92">
        <v>60</v>
      </c>
      <c r="C82" s="93" t="s">
        <v>125</v>
      </c>
      <c r="D82" s="292">
        <v>46113863.795495011</v>
      </c>
      <c r="E82" s="292"/>
    </row>
    <row r="83" spans="2:5" ht="24.95" customHeight="1">
      <c r="B83" s="188" t="s">
        <v>126</v>
      </c>
      <c r="C83" s="188"/>
      <c r="D83" s="188"/>
      <c r="E83" s="188"/>
    </row>
    <row r="84" spans="2:5" ht="20.100000000000001" customHeight="1">
      <c r="B84" s="78">
        <v>61</v>
      </c>
      <c r="C84" s="81" t="s">
        <v>127</v>
      </c>
      <c r="D84" s="84">
        <f>+D47/D82</f>
        <v>0.12232608299786572</v>
      </c>
      <c r="E84" s="290" t="s">
        <v>217</v>
      </c>
    </row>
    <row r="85" spans="2:5" ht="20.100000000000001" customHeight="1">
      <c r="B85" s="78">
        <v>62</v>
      </c>
      <c r="C85" s="81" t="s">
        <v>128</v>
      </c>
      <c r="D85" s="84">
        <f>+D65/D82</f>
        <v>0.13385403121616127</v>
      </c>
      <c r="E85" s="290" t="s">
        <v>218</v>
      </c>
    </row>
    <row r="86" spans="2:5" ht="20.100000000000001" customHeight="1">
      <c r="B86" s="78">
        <v>63</v>
      </c>
      <c r="C86" s="81" t="s">
        <v>129</v>
      </c>
      <c r="D86" s="84">
        <f>+D81/D82</f>
        <v>0.15610758367580685</v>
      </c>
      <c r="E86" s="290" t="s">
        <v>130</v>
      </c>
    </row>
    <row r="87" spans="2:5" ht="63.75" customHeight="1">
      <c r="B87" s="85">
        <v>64</v>
      </c>
      <c r="C87" s="86" t="s">
        <v>131</v>
      </c>
      <c r="D87" s="293">
        <v>8.8350516224300332E-2</v>
      </c>
      <c r="E87" s="294" t="s">
        <v>219</v>
      </c>
    </row>
    <row r="88" spans="2:5" ht="20.100000000000001" customHeight="1">
      <c r="B88" s="78">
        <v>65</v>
      </c>
      <c r="C88" s="87" t="s">
        <v>132</v>
      </c>
      <c r="D88" s="84">
        <v>2.5052881965537489E-2</v>
      </c>
      <c r="E88" s="290"/>
    </row>
    <row r="89" spans="2:5" ht="20.100000000000001" customHeight="1">
      <c r="B89" s="89">
        <v>66</v>
      </c>
      <c r="C89" s="90" t="s">
        <v>133</v>
      </c>
      <c r="D89" s="295">
        <v>4.4858165169249198E-6</v>
      </c>
      <c r="E89" s="296"/>
    </row>
    <row r="90" spans="2:5" ht="20.100000000000001" customHeight="1">
      <c r="B90" s="78">
        <v>67</v>
      </c>
      <c r="C90" s="87" t="s">
        <v>134</v>
      </c>
      <c r="D90" s="88">
        <v>0</v>
      </c>
      <c r="E90" s="290"/>
    </row>
    <row r="91" spans="2:5" ht="35.1" customHeight="1">
      <c r="B91" s="78" t="s">
        <v>135</v>
      </c>
      <c r="C91" s="87" t="s">
        <v>136</v>
      </c>
      <c r="D91" s="84">
        <v>5.6368984422459347E-3</v>
      </c>
      <c r="E91" s="290"/>
    </row>
    <row r="92" spans="2:5" ht="35.1" customHeight="1">
      <c r="B92" s="78">
        <v>68</v>
      </c>
      <c r="C92" s="81" t="s">
        <v>137</v>
      </c>
      <c r="D92" s="91">
        <v>7.7526923431847791E-2</v>
      </c>
      <c r="E92" s="290" t="s">
        <v>138</v>
      </c>
    </row>
    <row r="93" spans="2:5" ht="20.100000000000001" customHeight="1">
      <c r="B93" s="78">
        <v>69</v>
      </c>
      <c r="C93" s="81" t="s">
        <v>139</v>
      </c>
      <c r="D93" s="286"/>
      <c r="E93" s="290"/>
    </row>
    <row r="94" spans="2:5" ht="20.100000000000001" customHeight="1">
      <c r="B94" s="78">
        <v>70</v>
      </c>
      <c r="C94" s="81" t="s">
        <v>139</v>
      </c>
      <c r="D94" s="286"/>
      <c r="E94" s="290"/>
    </row>
    <row r="95" spans="2:5" ht="20.100000000000001" customHeight="1">
      <c r="B95" s="92">
        <v>71</v>
      </c>
      <c r="C95" s="93" t="s">
        <v>139</v>
      </c>
      <c r="D95" s="292"/>
      <c r="E95" s="297"/>
    </row>
    <row r="96" spans="2:5" ht="20.100000000000001" customHeight="1">
      <c r="B96" s="188" t="s">
        <v>140</v>
      </c>
      <c r="C96" s="188"/>
      <c r="D96" s="188"/>
      <c r="E96" s="188"/>
    </row>
    <row r="97" spans="2:7" ht="24.95" customHeight="1">
      <c r="B97" s="124">
        <v>72</v>
      </c>
      <c r="C97" s="124" t="s">
        <v>220</v>
      </c>
      <c r="D97" s="298">
        <v>45071.00417</v>
      </c>
      <c r="E97" s="298" t="s">
        <v>221</v>
      </c>
    </row>
    <row r="98" spans="2:7" ht="24.95" customHeight="1">
      <c r="B98" s="124">
        <v>73</v>
      </c>
      <c r="C98" s="124" t="s">
        <v>141</v>
      </c>
      <c r="D98" s="96">
        <v>406378.22343999997</v>
      </c>
      <c r="E98" s="96" t="s">
        <v>222</v>
      </c>
    </row>
    <row r="99" spans="2:7" ht="15" customHeight="1">
      <c r="B99" s="124">
        <v>74</v>
      </c>
      <c r="C99" s="124" t="s">
        <v>62</v>
      </c>
      <c r="D99" s="280">
        <v>0</v>
      </c>
      <c r="E99" s="96"/>
    </row>
    <row r="100" spans="2:7" ht="24.95" customHeight="1">
      <c r="B100" s="129">
        <v>75</v>
      </c>
      <c r="C100" s="129" t="s">
        <v>223</v>
      </c>
      <c r="D100" s="299">
        <v>596914.59275200043</v>
      </c>
      <c r="E100" s="300" t="s">
        <v>224</v>
      </c>
    </row>
    <row r="101" spans="2:7" ht="20.100000000000001" customHeight="1">
      <c r="B101" s="188" t="s">
        <v>142</v>
      </c>
      <c r="C101" s="188"/>
      <c r="D101" s="188"/>
      <c r="E101" s="188"/>
    </row>
    <row r="102" spans="2:7" ht="24.95" customHeight="1">
      <c r="B102" s="124">
        <v>76</v>
      </c>
      <c r="C102" s="124" t="s">
        <v>225</v>
      </c>
      <c r="D102" s="281">
        <v>0</v>
      </c>
      <c r="E102" s="126" t="s">
        <v>143</v>
      </c>
    </row>
    <row r="103" spans="2:7" ht="15" customHeight="1">
      <c r="B103" s="124">
        <v>77</v>
      </c>
      <c r="C103" s="124" t="s">
        <v>144</v>
      </c>
      <c r="D103" s="281">
        <v>158567.87630225002</v>
      </c>
      <c r="E103" s="126" t="s">
        <v>143</v>
      </c>
    </row>
    <row r="104" spans="2:7" ht="24.95" customHeight="1">
      <c r="B104" s="124">
        <v>78</v>
      </c>
      <c r="C104" s="124" t="s">
        <v>145</v>
      </c>
      <c r="D104" s="281">
        <v>0</v>
      </c>
      <c r="E104" s="126" t="s">
        <v>143</v>
      </c>
    </row>
    <row r="105" spans="2:7" ht="15" customHeight="1">
      <c r="B105" s="129">
        <v>79</v>
      </c>
      <c r="C105" s="129" t="s">
        <v>146</v>
      </c>
      <c r="D105" s="301">
        <v>156662.04012534002</v>
      </c>
      <c r="E105" s="130" t="s">
        <v>143</v>
      </c>
    </row>
    <row r="106" spans="2:7" ht="20.100000000000001" customHeight="1">
      <c r="B106" s="188" t="s">
        <v>147</v>
      </c>
      <c r="C106" s="188"/>
      <c r="D106" s="188"/>
      <c r="E106" s="188"/>
    </row>
    <row r="107" spans="2:7" ht="15" customHeight="1">
      <c r="B107" s="124">
        <v>80</v>
      </c>
      <c r="C107" s="124" t="s">
        <v>148</v>
      </c>
      <c r="D107" s="53"/>
      <c r="E107" s="40" t="s">
        <v>149</v>
      </c>
    </row>
    <row r="108" spans="2:7" ht="15" customHeight="1">
      <c r="B108" s="127">
        <v>81</v>
      </c>
      <c r="C108" s="127" t="s">
        <v>150</v>
      </c>
      <c r="D108" s="98"/>
      <c r="E108" s="97" t="s">
        <v>149</v>
      </c>
    </row>
    <row r="109" spans="2:7" ht="15" customHeight="1">
      <c r="B109" s="124">
        <v>82</v>
      </c>
      <c r="C109" s="124" t="s">
        <v>151</v>
      </c>
      <c r="D109" s="53"/>
      <c r="E109" s="40" t="s">
        <v>152</v>
      </c>
    </row>
    <row r="110" spans="2:7" ht="15" customHeight="1">
      <c r="B110" s="124">
        <v>83</v>
      </c>
      <c r="C110" s="124" t="s">
        <v>153</v>
      </c>
      <c r="D110" s="53"/>
      <c r="E110" s="40" t="s">
        <v>152</v>
      </c>
    </row>
    <row r="111" spans="2:7" ht="15" customHeight="1">
      <c r="B111" s="124">
        <v>84</v>
      </c>
      <c r="C111" s="124" t="s">
        <v>154</v>
      </c>
      <c r="D111" s="53"/>
      <c r="E111" s="40" t="s">
        <v>155</v>
      </c>
      <c r="G111" s="359" t="s">
        <v>301</v>
      </c>
    </row>
    <row r="112" spans="2:7" ht="15" customHeight="1" thickBot="1">
      <c r="B112" s="131">
        <v>85</v>
      </c>
      <c r="C112" s="131" t="s">
        <v>156</v>
      </c>
      <c r="D112" s="99"/>
      <c r="E112" s="132" t="s">
        <v>155</v>
      </c>
      <c r="G112" s="359"/>
    </row>
    <row r="113" ht="12" thickTop="1"/>
  </sheetData>
  <mergeCells count="4">
    <mergeCell ref="B3:C3"/>
    <mergeCell ref="G6:G7"/>
    <mergeCell ref="G111:G112"/>
    <mergeCell ref="B1:E1"/>
  </mergeCells>
  <hyperlinks>
    <hyperlink ref="G6:G7" location="Índice!A1" display="Voltar ao Índice" xr:uid="{00000000-0004-0000-0600-000000000000}"/>
    <hyperlink ref="G111:G112" location="Índice!A1" display="Voltar ao Índice" xr:uid="{00000000-0004-0000-0600-000001000000}"/>
  </hyperlinks>
  <pageMargins left="0.7" right="0.7" top="0.75" bottom="0.75" header="0.3" footer="0.3"/>
  <pageSetup paperSize="9" orientation="portrait" r:id="rId1"/>
  <ignoredErrors>
    <ignoredError sqref="E102:E10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E15"/>
  <sheetViews>
    <sheetView showGridLines="0" showZeros="0" zoomScaleNormal="100" workbookViewId="0">
      <selection activeCell="E5" sqref="E5:E6"/>
    </sheetView>
  </sheetViews>
  <sheetFormatPr defaultColWidth="9.140625" defaultRowHeight="15" customHeight="1"/>
  <cols>
    <col min="1" max="1" width="12.7109375" style="63" customWidth="1"/>
    <col min="2" max="2" width="60.85546875" style="63" customWidth="1"/>
    <col min="3" max="3" width="15.7109375" style="63" customWidth="1"/>
    <col min="4" max="16384" width="9.140625" style="63"/>
  </cols>
  <sheetData>
    <row r="2" spans="2:5" ht="15" customHeight="1">
      <c r="B2" s="358" t="s">
        <v>369</v>
      </c>
      <c r="C2" s="358"/>
    </row>
    <row r="3" spans="2:5" ht="15" customHeight="1">
      <c r="B3" s="195" t="s">
        <v>0</v>
      </c>
      <c r="C3" s="194"/>
    </row>
    <row r="4" spans="2:5" ht="15" customHeight="1">
      <c r="B4" s="147"/>
      <c r="C4" s="148" t="s">
        <v>368</v>
      </c>
    </row>
    <row r="5" spans="2:5" ht="20.100000000000001" customHeight="1">
      <c r="B5" s="149" t="s">
        <v>302</v>
      </c>
      <c r="C5" s="150">
        <v>6186791425.2703505</v>
      </c>
      <c r="E5" s="359" t="s">
        <v>301</v>
      </c>
    </row>
    <row r="6" spans="2:5" ht="20.100000000000001" customHeight="1">
      <c r="B6" s="151" t="s">
        <v>303</v>
      </c>
      <c r="C6" s="152">
        <v>93001904695.206024</v>
      </c>
      <c r="E6" s="359"/>
    </row>
    <row r="7" spans="2:5" ht="20.100000000000001" customHeight="1" thickBot="1">
      <c r="B7" s="153" t="s">
        <v>42</v>
      </c>
      <c r="C7" s="154">
        <f>C5/C6</f>
        <v>6.6523276545208884E-2</v>
      </c>
    </row>
    <row r="8" spans="2:5" ht="15" customHeight="1" thickTop="1"/>
    <row r="9" spans="2:5" ht="15" customHeight="1">
      <c r="B9" s="230"/>
      <c r="C9"/>
    </row>
    <row r="10" spans="2:5" ht="15" customHeight="1">
      <c r="B10"/>
      <c r="C10"/>
    </row>
    <row r="11" spans="2:5" ht="15" customHeight="1">
      <c r="B11"/>
      <c r="C11"/>
    </row>
    <row r="12" spans="2:5" ht="15" customHeight="1">
      <c r="B12"/>
      <c r="C12"/>
    </row>
    <row r="13" spans="2:5" ht="15" customHeight="1">
      <c r="B13"/>
      <c r="C13"/>
    </row>
    <row r="14" spans="2:5" ht="15" customHeight="1">
      <c r="B14"/>
      <c r="C14"/>
    </row>
    <row r="15" spans="2:5" ht="15" customHeight="1">
      <c r="B15"/>
      <c r="C15"/>
    </row>
  </sheetData>
  <mergeCells count="2">
    <mergeCell ref="B2:C2"/>
    <mergeCell ref="E5:E6"/>
  </mergeCells>
  <hyperlinks>
    <hyperlink ref="E5:E6" location="Índice!A1" display="Voltar ao Índice" xr:uid="{00000000-0004-0000-0700-000000000000}"/>
  </hyperlinks>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41"/>
  <sheetViews>
    <sheetView showGridLines="0" topLeftCell="A16" zoomScaleNormal="100" workbookViewId="0">
      <selection activeCell="N25" sqref="N25"/>
    </sheetView>
  </sheetViews>
  <sheetFormatPr defaultColWidth="9.140625" defaultRowHeight="15"/>
  <cols>
    <col min="1" max="1" width="12.7109375" customWidth="1"/>
    <col min="2" max="2" width="8.85546875" style="197" customWidth="1"/>
    <col min="3" max="3" width="74.85546875" style="197" customWidth="1"/>
    <col min="4" max="11" width="11.140625" style="197" customWidth="1"/>
    <col min="12" max="12" width="6.42578125" style="198" customWidth="1" collapsed="1"/>
    <col min="13" max="13" width="13.28515625" style="197" customWidth="1"/>
    <col min="14" max="14" width="12.7109375" style="197" customWidth="1"/>
    <col min="15" max="16" width="11.28515625" style="197" customWidth="1"/>
    <col min="17" max="20" width="11.140625" style="197" customWidth="1"/>
    <col min="21" max="16384" width="9.140625" style="197"/>
  </cols>
  <sheetData>
    <row r="1" spans="2:28" ht="15" customHeight="1"/>
    <row r="2" spans="2:28" ht="15" customHeight="1">
      <c r="B2" s="362" t="s">
        <v>352</v>
      </c>
      <c r="C2" s="362"/>
      <c r="D2" s="362"/>
      <c r="E2" s="362"/>
      <c r="F2" s="362"/>
      <c r="G2" s="362"/>
      <c r="H2" s="199"/>
      <c r="I2" s="199"/>
      <c r="J2" s="199"/>
      <c r="K2" s="199"/>
      <c r="L2" s="200"/>
    </row>
    <row r="3" spans="2:28" ht="15" customHeight="1">
      <c r="B3" s="183" t="s">
        <v>359</v>
      </c>
      <c r="C3" s="201"/>
      <c r="D3" s="201"/>
      <c r="E3" s="201"/>
      <c r="F3" s="201"/>
      <c r="G3" s="202"/>
      <c r="H3" s="202"/>
      <c r="I3" s="202"/>
      <c r="J3" s="202"/>
      <c r="K3" s="202"/>
      <c r="L3" s="197"/>
    </row>
    <row r="4" spans="2:28" ht="15" customHeight="1">
      <c r="B4" s="203"/>
      <c r="C4" s="201"/>
      <c r="D4" s="201"/>
      <c r="E4" s="201"/>
      <c r="F4" s="201"/>
      <c r="G4" s="202"/>
      <c r="H4" s="202"/>
      <c r="I4" s="202"/>
      <c r="J4" s="204"/>
      <c r="K4" s="204"/>
      <c r="L4" s="205"/>
    </row>
    <row r="5" spans="2:28" ht="20.100000000000001" customHeight="1">
      <c r="B5" s="206"/>
      <c r="C5" s="207"/>
      <c r="D5" s="363" t="s">
        <v>312</v>
      </c>
      <c r="E5" s="364"/>
      <c r="F5" s="364"/>
      <c r="G5" s="364"/>
      <c r="H5" s="363" t="s">
        <v>313</v>
      </c>
      <c r="I5" s="364"/>
      <c r="J5" s="364"/>
      <c r="K5" s="365"/>
      <c r="M5" s="342" t="s">
        <v>301</v>
      </c>
    </row>
    <row r="6" spans="2:28" ht="20.100000000000001" customHeight="1">
      <c r="B6" s="208"/>
      <c r="C6" s="208"/>
      <c r="D6" s="235" t="s">
        <v>361</v>
      </c>
      <c r="E6" s="250" t="s">
        <v>396</v>
      </c>
      <c r="F6" s="250" t="s">
        <v>370</v>
      </c>
      <c r="G6" s="326" t="s">
        <v>371</v>
      </c>
      <c r="H6" s="236" t="s">
        <v>360</v>
      </c>
      <c r="I6" s="237" t="s">
        <v>361</v>
      </c>
      <c r="J6" s="237" t="s">
        <v>396</v>
      </c>
      <c r="K6" s="327" t="s">
        <v>371</v>
      </c>
      <c r="M6" s="342"/>
    </row>
    <row r="7" spans="2:28">
      <c r="B7" s="201" t="s">
        <v>314</v>
      </c>
      <c r="C7" s="209"/>
      <c r="D7" s="210">
        <v>12</v>
      </c>
      <c r="E7" s="210">
        <v>12</v>
      </c>
      <c r="F7" s="232">
        <v>12</v>
      </c>
      <c r="G7" s="320">
        <v>12</v>
      </c>
      <c r="H7" s="210">
        <v>12</v>
      </c>
      <c r="I7" s="210">
        <v>12</v>
      </c>
      <c r="J7" s="232">
        <v>12</v>
      </c>
      <c r="K7" s="320">
        <v>12</v>
      </c>
      <c r="M7" s="211"/>
      <c r="N7" s="212"/>
    </row>
    <row r="8" spans="2:28">
      <c r="B8" s="213" t="s">
        <v>315</v>
      </c>
      <c r="C8" s="209"/>
      <c r="D8" s="251"/>
      <c r="E8" s="251"/>
      <c r="F8" s="252"/>
      <c r="G8" s="321"/>
      <c r="H8" s="251"/>
      <c r="I8" s="251"/>
      <c r="J8" s="252"/>
      <c r="K8" s="321"/>
      <c r="M8" s="211"/>
      <c r="N8" s="212"/>
    </row>
    <row r="9" spans="2:28">
      <c r="B9" s="214">
        <v>1</v>
      </c>
      <c r="C9" s="209" t="s">
        <v>316</v>
      </c>
      <c r="D9" s="251" t="s">
        <v>317</v>
      </c>
      <c r="E9" s="251" t="s">
        <v>317</v>
      </c>
      <c r="F9" s="252" t="s">
        <v>317</v>
      </c>
      <c r="G9" s="321" t="s">
        <v>317</v>
      </c>
      <c r="H9" s="251">
        <v>14722.47354840697</v>
      </c>
      <c r="I9" s="251">
        <v>15022.498261790917</v>
      </c>
      <c r="J9" s="252">
        <v>15858.095394750357</v>
      </c>
      <c r="K9" s="321">
        <v>16949.402428418423</v>
      </c>
      <c r="M9"/>
      <c r="N9"/>
      <c r="O9"/>
      <c r="P9"/>
      <c r="Q9"/>
      <c r="R9"/>
      <c r="S9"/>
      <c r="T9"/>
      <c r="U9" s="215"/>
      <c r="V9" s="215"/>
      <c r="W9" s="215"/>
      <c r="X9" s="215"/>
      <c r="Y9" s="215"/>
      <c r="Z9" s="215"/>
      <c r="AA9" s="215"/>
      <c r="AB9" s="215"/>
    </row>
    <row r="10" spans="2:28">
      <c r="B10" s="213" t="s">
        <v>318</v>
      </c>
      <c r="C10" s="209"/>
      <c r="D10" s="251"/>
      <c r="E10" s="251"/>
      <c r="F10" s="252"/>
      <c r="G10" s="321"/>
      <c r="H10" s="251"/>
      <c r="I10" s="251"/>
      <c r="J10" s="252"/>
      <c r="K10" s="321"/>
      <c r="M10"/>
      <c r="N10"/>
      <c r="O10"/>
      <c r="P10"/>
      <c r="Q10"/>
      <c r="R10"/>
      <c r="S10"/>
      <c r="T10"/>
    </row>
    <row r="11" spans="2:28">
      <c r="B11" s="214">
        <v>2</v>
      </c>
      <c r="C11" s="209" t="s">
        <v>319</v>
      </c>
      <c r="D11" s="251">
        <v>45750.965502215942</v>
      </c>
      <c r="E11" s="251">
        <v>47162.493552282926</v>
      </c>
      <c r="F11" s="252">
        <v>48723.852538218169</v>
      </c>
      <c r="G11" s="321">
        <v>49939.572741537231</v>
      </c>
      <c r="H11" s="251">
        <v>2206.4063342368618</v>
      </c>
      <c r="I11" s="251">
        <v>2316.1300501399978</v>
      </c>
      <c r="J11" s="252">
        <v>2417.1056491456693</v>
      </c>
      <c r="K11" s="321">
        <v>2512.75319044149</v>
      </c>
      <c r="M11"/>
      <c r="N11"/>
      <c r="O11"/>
      <c r="P11"/>
      <c r="Q11"/>
      <c r="R11"/>
      <c r="S11"/>
      <c r="T11"/>
    </row>
    <row r="12" spans="2:28">
      <c r="B12" s="214">
        <v>3</v>
      </c>
      <c r="C12" s="216" t="s">
        <v>320</v>
      </c>
      <c r="D12" s="251">
        <v>22350.609105576328</v>
      </c>
      <c r="E12" s="251">
        <v>23192.76435527367</v>
      </c>
      <c r="F12" s="252">
        <v>24067.864409805494</v>
      </c>
      <c r="G12" s="321">
        <v>24802.325250703245</v>
      </c>
      <c r="H12" s="251">
        <v>1117.5304552788164</v>
      </c>
      <c r="I12" s="251">
        <v>1159.6382177636835</v>
      </c>
      <c r="J12" s="252">
        <v>1203.3932204902746</v>
      </c>
      <c r="K12" s="321">
        <v>1240.1162625351622</v>
      </c>
      <c r="M12"/>
      <c r="N12"/>
      <c r="O12"/>
      <c r="P12"/>
      <c r="Q12"/>
      <c r="R12"/>
      <c r="S12"/>
      <c r="T12"/>
    </row>
    <row r="13" spans="2:28">
      <c r="B13" s="214">
        <v>4</v>
      </c>
      <c r="C13" s="216" t="s">
        <v>321</v>
      </c>
      <c r="D13" s="251">
        <v>8241.6228756558176</v>
      </c>
      <c r="E13" s="251">
        <v>8854.6274532940279</v>
      </c>
      <c r="F13" s="252">
        <v>9348.0206482870981</v>
      </c>
      <c r="G13" s="321">
        <v>9882.6022719137472</v>
      </c>
      <c r="H13" s="251">
        <v>1088.8758789580452</v>
      </c>
      <c r="I13" s="251">
        <v>1156.4918323763138</v>
      </c>
      <c r="J13" s="252">
        <v>1213.7124286553942</v>
      </c>
      <c r="K13" s="321">
        <v>1272.6369279063283</v>
      </c>
      <c r="M13"/>
      <c r="N13"/>
      <c r="O13"/>
      <c r="P13"/>
      <c r="Q13"/>
      <c r="R13"/>
      <c r="S13"/>
      <c r="T13"/>
    </row>
    <row r="14" spans="2:28">
      <c r="B14" s="214">
        <v>5</v>
      </c>
      <c r="C14" s="209" t="s">
        <v>322</v>
      </c>
      <c r="D14" s="251">
        <v>12981.239444086665</v>
      </c>
      <c r="E14" s="251">
        <v>13054.837209046504</v>
      </c>
      <c r="F14" s="252">
        <v>13004.740356470596</v>
      </c>
      <c r="G14" s="321">
        <v>13109.562740445053</v>
      </c>
      <c r="H14" s="251">
        <v>5386.2508897425878</v>
      </c>
      <c r="I14" s="251">
        <v>5502.5023703983379</v>
      </c>
      <c r="J14" s="252">
        <v>5586.1585897920004</v>
      </c>
      <c r="K14" s="321">
        <v>5736.5368338059134</v>
      </c>
      <c r="M14"/>
      <c r="N14"/>
      <c r="O14"/>
      <c r="P14"/>
      <c r="Q14"/>
      <c r="R14"/>
      <c r="S14"/>
      <c r="T14"/>
    </row>
    <row r="15" spans="2:28">
      <c r="B15" s="214">
        <v>6</v>
      </c>
      <c r="C15" s="217" t="s">
        <v>323</v>
      </c>
      <c r="D15" s="251">
        <v>2170.2390269990983</v>
      </c>
      <c r="E15" s="251">
        <v>2105.3224388638628</v>
      </c>
      <c r="F15" s="252">
        <v>1933.2374132422055</v>
      </c>
      <c r="G15" s="321">
        <v>1870.8649507941179</v>
      </c>
      <c r="H15" s="251">
        <v>540.93656790143666</v>
      </c>
      <c r="I15" s="251">
        <v>524.59507825379876</v>
      </c>
      <c r="J15" s="252">
        <v>481.57004657525238</v>
      </c>
      <c r="K15" s="321">
        <v>465.97724493298153</v>
      </c>
      <c r="M15"/>
      <c r="N15"/>
      <c r="O15"/>
      <c r="P15"/>
      <c r="Q15"/>
      <c r="R15"/>
      <c r="S15"/>
      <c r="T15"/>
    </row>
    <row r="16" spans="2:28">
      <c r="B16" s="214">
        <v>7</v>
      </c>
      <c r="C16" s="217" t="s">
        <v>324</v>
      </c>
      <c r="D16" s="251">
        <v>10793.907312776235</v>
      </c>
      <c r="E16" s="251">
        <v>10916.077368371309</v>
      </c>
      <c r="F16" s="252">
        <v>11035.648375311726</v>
      </c>
      <c r="G16" s="321">
        <v>11210.21598373427</v>
      </c>
      <c r="H16" s="251">
        <v>4828.2212175298218</v>
      </c>
      <c r="I16" s="251">
        <v>4944.4698903332092</v>
      </c>
      <c r="J16" s="252">
        <v>5068.7339753000824</v>
      </c>
      <c r="K16" s="321">
        <v>5242.0777829562649</v>
      </c>
      <c r="M16"/>
      <c r="N16"/>
      <c r="O16"/>
      <c r="P16"/>
      <c r="Q16"/>
      <c r="R16"/>
      <c r="S16"/>
      <c r="T16"/>
    </row>
    <row r="17" spans="1:20">
      <c r="B17" s="214">
        <v>8</v>
      </c>
      <c r="C17" s="217" t="s">
        <v>325</v>
      </c>
      <c r="D17" s="251">
        <v>17.093104311330155</v>
      </c>
      <c r="E17" s="251">
        <v>33.437401811330162</v>
      </c>
      <c r="F17" s="252">
        <v>35.854567916666667</v>
      </c>
      <c r="G17" s="321">
        <v>28.481805916666669</v>
      </c>
      <c r="H17" s="251">
        <v>17.093104311330155</v>
      </c>
      <c r="I17" s="251">
        <v>33.437401811330162</v>
      </c>
      <c r="J17" s="252">
        <v>35.854567916666667</v>
      </c>
      <c r="K17" s="321">
        <v>28.481805916666669</v>
      </c>
      <c r="M17"/>
      <c r="N17"/>
      <c r="O17"/>
      <c r="P17"/>
      <c r="Q17"/>
      <c r="R17"/>
      <c r="S17"/>
      <c r="T17"/>
    </row>
    <row r="18" spans="1:20">
      <c r="B18" s="214">
        <v>9</v>
      </c>
      <c r="C18" s="201" t="s">
        <v>326</v>
      </c>
      <c r="D18" s="251" t="s">
        <v>317</v>
      </c>
      <c r="E18" s="251" t="s">
        <v>317</v>
      </c>
      <c r="F18" s="252" t="s">
        <v>317</v>
      </c>
      <c r="G18" s="321" t="s">
        <v>317</v>
      </c>
      <c r="H18" s="251">
        <v>77.946511110000003</v>
      </c>
      <c r="I18" s="251">
        <v>57.11317777666666</v>
      </c>
      <c r="J18" s="252">
        <v>20.833333333333332</v>
      </c>
      <c r="K18" s="321">
        <v>0</v>
      </c>
      <c r="M18"/>
      <c r="N18"/>
      <c r="O18"/>
      <c r="P18"/>
      <c r="Q18"/>
      <c r="R18"/>
      <c r="S18"/>
      <c r="T18"/>
    </row>
    <row r="19" spans="1:20">
      <c r="B19" s="214">
        <v>10</v>
      </c>
      <c r="C19" s="201" t="s">
        <v>327</v>
      </c>
      <c r="D19" s="251">
        <v>10067.575276305381</v>
      </c>
      <c r="E19" s="251">
        <v>10965.130986635097</v>
      </c>
      <c r="F19" s="252">
        <v>11871.761474094816</v>
      </c>
      <c r="G19" s="321">
        <v>12560.187591149162</v>
      </c>
      <c r="H19" s="251">
        <v>2104.555176287693</v>
      </c>
      <c r="I19" s="251">
        <v>2699.5632207704921</v>
      </c>
      <c r="J19" s="252">
        <v>3212.8865290148888</v>
      </c>
      <c r="K19" s="321">
        <v>3398.8756786224972</v>
      </c>
      <c r="M19"/>
      <c r="N19"/>
      <c r="O19"/>
      <c r="P19"/>
      <c r="Q19"/>
      <c r="R19"/>
      <c r="S19"/>
      <c r="T19"/>
    </row>
    <row r="20" spans="1:20" ht="15" customHeight="1">
      <c r="B20" s="214">
        <v>11</v>
      </c>
      <c r="C20" s="217" t="s">
        <v>328</v>
      </c>
      <c r="D20" s="251">
        <v>1245.2357601342776</v>
      </c>
      <c r="E20" s="251">
        <v>1831.8470763284017</v>
      </c>
      <c r="F20" s="252">
        <v>2316.544635103292</v>
      </c>
      <c r="G20" s="321">
        <v>2412.2339083163297</v>
      </c>
      <c r="H20" s="251">
        <v>1245.2357601342776</v>
      </c>
      <c r="I20" s="251">
        <v>1831.8470763284017</v>
      </c>
      <c r="J20" s="252">
        <v>2316.544635103292</v>
      </c>
      <c r="K20" s="321">
        <v>2412.2339083163297</v>
      </c>
      <c r="M20"/>
      <c r="N20"/>
      <c r="O20"/>
      <c r="P20"/>
      <c r="Q20"/>
      <c r="R20"/>
      <c r="S20"/>
      <c r="T20"/>
    </row>
    <row r="21" spans="1:20" ht="14.1" customHeight="1">
      <c r="B21" s="214">
        <v>12</v>
      </c>
      <c r="C21" s="217" t="s">
        <v>329</v>
      </c>
      <c r="D21" s="251">
        <v>0</v>
      </c>
      <c r="E21" s="251">
        <v>0</v>
      </c>
      <c r="F21" s="252">
        <v>0</v>
      </c>
      <c r="G21" s="321">
        <v>0</v>
      </c>
      <c r="H21" s="251">
        <v>0</v>
      </c>
      <c r="I21" s="251">
        <v>0</v>
      </c>
      <c r="J21" s="252">
        <v>0</v>
      </c>
      <c r="K21" s="321">
        <v>0</v>
      </c>
      <c r="M21"/>
      <c r="N21"/>
      <c r="O21"/>
      <c r="P21"/>
      <c r="Q21"/>
      <c r="R21"/>
      <c r="S21"/>
      <c r="T21"/>
    </row>
    <row r="22" spans="1:20">
      <c r="B22" s="214">
        <v>13</v>
      </c>
      <c r="C22" s="217" t="s">
        <v>330</v>
      </c>
      <c r="D22" s="251">
        <v>8822.3395161711032</v>
      </c>
      <c r="E22" s="251">
        <v>9133.2839103066963</v>
      </c>
      <c r="F22" s="252">
        <v>9555.2168389915205</v>
      </c>
      <c r="G22" s="321">
        <v>10147.953682832833</v>
      </c>
      <c r="H22" s="251">
        <v>859.31941615341566</v>
      </c>
      <c r="I22" s="251">
        <v>867.71614444209035</v>
      </c>
      <c r="J22" s="252">
        <v>896.3418939115968</v>
      </c>
      <c r="K22" s="321">
        <v>986.64177030616747</v>
      </c>
      <c r="M22"/>
      <c r="N22"/>
      <c r="O22"/>
      <c r="P22"/>
      <c r="Q22"/>
      <c r="R22"/>
      <c r="S22"/>
      <c r="T22"/>
    </row>
    <row r="23" spans="1:20">
      <c r="B23" s="214">
        <v>14</v>
      </c>
      <c r="C23" s="201" t="s">
        <v>331</v>
      </c>
      <c r="D23" s="251">
        <v>825.74107471173966</v>
      </c>
      <c r="E23" s="251">
        <v>804.3120171253853</v>
      </c>
      <c r="F23" s="252">
        <v>822.38148187610113</v>
      </c>
      <c r="G23" s="321">
        <v>831.86033761638976</v>
      </c>
      <c r="H23" s="251">
        <v>825.74107471173966</v>
      </c>
      <c r="I23" s="251">
        <v>804.3120171253853</v>
      </c>
      <c r="J23" s="252">
        <v>819.32746094660433</v>
      </c>
      <c r="K23" s="321">
        <v>828.80631668689296</v>
      </c>
      <c r="M23"/>
      <c r="N23"/>
      <c r="O23"/>
      <c r="P23"/>
      <c r="Q23"/>
      <c r="R23"/>
      <c r="S23"/>
      <c r="T23"/>
    </row>
    <row r="24" spans="1:20" ht="15" customHeight="1">
      <c r="B24" s="214">
        <v>15</v>
      </c>
      <c r="C24" s="201" t="s">
        <v>332</v>
      </c>
      <c r="D24" s="251">
        <v>5677.6039559951887</v>
      </c>
      <c r="E24" s="251">
        <v>5358.4360230974471</v>
      </c>
      <c r="F24" s="252">
        <v>5145.8862779433448</v>
      </c>
      <c r="G24" s="321">
        <v>5068.9960685412016</v>
      </c>
      <c r="H24" s="251">
        <v>907.46251717970881</v>
      </c>
      <c r="I24" s="251">
        <v>697.4272534501896</v>
      </c>
      <c r="J24" s="252">
        <v>572.86152442470609</v>
      </c>
      <c r="K24" s="321">
        <v>578.33029066277334</v>
      </c>
      <c r="M24"/>
      <c r="N24"/>
      <c r="O24"/>
      <c r="P24"/>
      <c r="Q24"/>
      <c r="R24"/>
      <c r="S24"/>
      <c r="T24"/>
    </row>
    <row r="25" spans="1:20" s="221" customFormat="1" ht="17.25" customHeight="1">
      <c r="A25"/>
      <c r="B25" s="218">
        <v>16</v>
      </c>
      <c r="C25" s="219" t="s">
        <v>333</v>
      </c>
      <c r="D25" s="220" t="s">
        <v>317</v>
      </c>
      <c r="E25" s="220" t="s">
        <v>317</v>
      </c>
      <c r="F25" s="233" t="s">
        <v>317</v>
      </c>
      <c r="G25" s="322" t="s">
        <v>317</v>
      </c>
      <c r="H25" s="233">
        <v>11508.362503268592</v>
      </c>
      <c r="I25" s="233">
        <v>12077.04808966107</v>
      </c>
      <c r="J25" s="233">
        <v>12629.173086657203</v>
      </c>
      <c r="K25" s="322">
        <v>13055.302310219564</v>
      </c>
      <c r="M25"/>
      <c r="N25"/>
      <c r="O25"/>
      <c r="P25"/>
      <c r="Q25"/>
      <c r="R25"/>
      <c r="S25"/>
      <c r="T25"/>
    </row>
    <row r="26" spans="1:20" s="198" customFormat="1" ht="17.25" customHeight="1">
      <c r="A26"/>
      <c r="B26" s="213" t="s">
        <v>334</v>
      </c>
      <c r="C26" s="202"/>
      <c r="D26" s="253"/>
      <c r="E26" s="253"/>
      <c r="F26" s="254"/>
      <c r="G26" s="323"/>
      <c r="H26" s="253"/>
      <c r="I26" s="253"/>
      <c r="J26" s="254"/>
      <c r="K26" s="323"/>
      <c r="M26"/>
      <c r="N26"/>
      <c r="O26"/>
      <c r="P26"/>
      <c r="Q26"/>
      <c r="R26"/>
      <c r="S26"/>
      <c r="T26"/>
    </row>
    <row r="27" spans="1:20">
      <c r="B27" s="222">
        <v>17</v>
      </c>
      <c r="C27" s="202" t="s">
        <v>335</v>
      </c>
      <c r="D27" s="251">
        <v>140.86012932607895</v>
      </c>
      <c r="E27" s="251">
        <v>195.11268775503754</v>
      </c>
      <c r="F27" s="252">
        <v>163.24827258771768</v>
      </c>
      <c r="G27" s="321">
        <v>159.59503633316478</v>
      </c>
      <c r="H27" s="251">
        <v>37.02506445874301</v>
      </c>
      <c r="I27" s="251">
        <v>31.122293991332295</v>
      </c>
      <c r="J27" s="252">
        <v>30.950848816078782</v>
      </c>
      <c r="K27" s="321">
        <v>30.519913989948545</v>
      </c>
      <c r="M27"/>
      <c r="N27"/>
      <c r="O27"/>
      <c r="P27"/>
      <c r="Q27"/>
      <c r="R27"/>
      <c r="S27"/>
      <c r="T27"/>
    </row>
    <row r="28" spans="1:20">
      <c r="B28" s="222">
        <v>18</v>
      </c>
      <c r="C28" s="202" t="s">
        <v>336</v>
      </c>
      <c r="D28" s="251">
        <v>2960.4342262960317</v>
      </c>
      <c r="E28" s="251">
        <v>2869.2560733682467</v>
      </c>
      <c r="F28" s="252">
        <v>2729.2521507628248</v>
      </c>
      <c r="G28" s="321">
        <v>2693.4990031034381</v>
      </c>
      <c r="H28" s="251">
        <v>1986.3480870849219</v>
      </c>
      <c r="I28" s="251">
        <v>1942.662135103936</v>
      </c>
      <c r="J28" s="252">
        <v>1848.1113858843325</v>
      </c>
      <c r="K28" s="321">
        <v>1823.2645844440635</v>
      </c>
      <c r="M28"/>
      <c r="N28"/>
      <c r="O28"/>
      <c r="P28"/>
      <c r="Q28"/>
      <c r="R28"/>
      <c r="S28"/>
      <c r="T28"/>
    </row>
    <row r="29" spans="1:20">
      <c r="B29" s="222">
        <v>19</v>
      </c>
      <c r="C29" s="202" t="s">
        <v>337</v>
      </c>
      <c r="D29" s="251">
        <v>8164.948150212188</v>
      </c>
      <c r="E29" s="251">
        <v>8554.1390958357497</v>
      </c>
      <c r="F29" s="252">
        <v>8741.105227695989</v>
      </c>
      <c r="G29" s="321">
        <v>8673.0561045465784</v>
      </c>
      <c r="H29" s="251">
        <v>3248.8708419743798</v>
      </c>
      <c r="I29" s="251">
        <v>3611.9307252803001</v>
      </c>
      <c r="J29" s="252">
        <v>3872.2373298447842</v>
      </c>
      <c r="K29" s="321">
        <v>3943.0253444080508</v>
      </c>
      <c r="M29"/>
      <c r="N29"/>
      <c r="O29"/>
      <c r="P29"/>
      <c r="Q29"/>
      <c r="R29"/>
      <c r="S29"/>
      <c r="T29"/>
    </row>
    <row r="30" spans="1:20" ht="33.75">
      <c r="B30" s="222" t="s">
        <v>338</v>
      </c>
      <c r="C30" s="223" t="s">
        <v>339</v>
      </c>
      <c r="D30" s="255" t="s">
        <v>317</v>
      </c>
      <c r="E30" s="255" t="s">
        <v>317</v>
      </c>
      <c r="F30" s="256" t="s">
        <v>317</v>
      </c>
      <c r="G30" s="324" t="s">
        <v>317</v>
      </c>
      <c r="H30" s="255" t="s">
        <v>317</v>
      </c>
      <c r="I30" s="255" t="s">
        <v>317</v>
      </c>
      <c r="J30" s="256" t="s">
        <v>317</v>
      </c>
      <c r="K30" s="324" t="s">
        <v>317</v>
      </c>
      <c r="M30"/>
      <c r="N30"/>
      <c r="O30"/>
      <c r="P30"/>
      <c r="Q30"/>
      <c r="R30"/>
      <c r="S30"/>
      <c r="T30"/>
    </row>
    <row r="31" spans="1:20">
      <c r="B31" s="222" t="s">
        <v>340</v>
      </c>
      <c r="C31" s="202" t="s">
        <v>341</v>
      </c>
      <c r="D31" s="251" t="s">
        <v>317</v>
      </c>
      <c r="E31" s="251" t="s">
        <v>317</v>
      </c>
      <c r="F31" s="252" t="s">
        <v>317</v>
      </c>
      <c r="G31" s="321" t="s">
        <v>317</v>
      </c>
      <c r="H31" s="251" t="s">
        <v>317</v>
      </c>
      <c r="I31" s="251" t="s">
        <v>317</v>
      </c>
      <c r="J31" s="252" t="s">
        <v>317</v>
      </c>
      <c r="K31" s="321" t="s">
        <v>317</v>
      </c>
      <c r="M31"/>
      <c r="N31"/>
      <c r="O31"/>
      <c r="P31"/>
      <c r="Q31"/>
      <c r="R31"/>
      <c r="S31"/>
      <c r="T31"/>
    </row>
    <row r="32" spans="1:20" s="224" customFormat="1" ht="17.25" customHeight="1">
      <c r="A32"/>
      <c r="B32" s="218">
        <v>20</v>
      </c>
      <c r="C32" s="219" t="s">
        <v>342</v>
      </c>
      <c r="D32" s="233">
        <v>11266.2425058343</v>
      </c>
      <c r="E32" s="233">
        <v>11618.507856959035</v>
      </c>
      <c r="F32" s="233">
        <v>11633.605651046531</v>
      </c>
      <c r="G32" s="322">
        <v>11526.150143983183</v>
      </c>
      <c r="H32" s="233">
        <v>5272.2439935180446</v>
      </c>
      <c r="I32" s="233">
        <v>5585.7151543755681</v>
      </c>
      <c r="J32" s="233">
        <v>5751.2995645451956</v>
      </c>
      <c r="K32" s="322">
        <v>5796.8098428420626</v>
      </c>
      <c r="M32"/>
      <c r="N32"/>
      <c r="O32"/>
      <c r="P32"/>
      <c r="Q32"/>
      <c r="R32"/>
      <c r="S32"/>
      <c r="T32"/>
    </row>
    <row r="33" spans="2:20" ht="17.25" customHeight="1">
      <c r="B33" s="222" t="s">
        <v>343</v>
      </c>
      <c r="C33" s="202" t="s">
        <v>344</v>
      </c>
      <c r="D33" s="255" t="s">
        <v>317</v>
      </c>
      <c r="E33" s="255" t="s">
        <v>317</v>
      </c>
      <c r="F33" s="256" t="s">
        <v>317</v>
      </c>
      <c r="G33" s="324" t="s">
        <v>317</v>
      </c>
      <c r="H33" s="255" t="s">
        <v>317</v>
      </c>
      <c r="I33" s="255" t="s">
        <v>317</v>
      </c>
      <c r="J33" s="256" t="s">
        <v>317</v>
      </c>
      <c r="K33" s="324" t="s">
        <v>317</v>
      </c>
      <c r="M33"/>
      <c r="N33"/>
      <c r="O33"/>
      <c r="P33"/>
      <c r="Q33"/>
      <c r="R33"/>
      <c r="S33"/>
      <c r="T33"/>
    </row>
    <row r="34" spans="2:20">
      <c r="B34" s="222" t="s">
        <v>345</v>
      </c>
      <c r="C34" s="202" t="s">
        <v>346</v>
      </c>
      <c r="D34" s="251" t="s">
        <v>317</v>
      </c>
      <c r="E34" s="251" t="s">
        <v>317</v>
      </c>
      <c r="F34" s="252" t="s">
        <v>317</v>
      </c>
      <c r="G34" s="321" t="s">
        <v>317</v>
      </c>
      <c r="H34" s="251" t="s">
        <v>317</v>
      </c>
      <c r="I34" s="251" t="s">
        <v>317</v>
      </c>
      <c r="J34" s="252" t="s">
        <v>317</v>
      </c>
      <c r="K34" s="321" t="s">
        <v>317</v>
      </c>
      <c r="M34"/>
      <c r="N34"/>
      <c r="O34"/>
      <c r="P34"/>
      <c r="Q34"/>
      <c r="R34"/>
      <c r="S34"/>
      <c r="T34"/>
    </row>
    <row r="35" spans="2:20">
      <c r="B35" s="222" t="s">
        <v>347</v>
      </c>
      <c r="C35" s="202" t="s">
        <v>348</v>
      </c>
      <c r="D35" s="251">
        <v>11266.242505834303</v>
      </c>
      <c r="E35" s="251">
        <v>11618.507856959037</v>
      </c>
      <c r="F35" s="252">
        <v>11633.605651046531</v>
      </c>
      <c r="G35" s="321">
        <v>11526.150143983179</v>
      </c>
      <c r="H35" s="251">
        <v>5272.2439935180455</v>
      </c>
      <c r="I35" s="251">
        <v>5585.715154375569</v>
      </c>
      <c r="J35" s="252">
        <v>5751.2995645451965</v>
      </c>
      <c r="K35" s="321">
        <v>5796.8098428420635</v>
      </c>
      <c r="M35"/>
      <c r="N35"/>
      <c r="O35"/>
      <c r="P35"/>
      <c r="Q35"/>
      <c r="R35"/>
      <c r="S35"/>
      <c r="T35"/>
    </row>
    <row r="36" spans="2:20" ht="17.25" customHeight="1">
      <c r="B36" s="218">
        <v>21</v>
      </c>
      <c r="C36" s="219" t="s">
        <v>349</v>
      </c>
      <c r="D36" s="220" t="s">
        <v>317</v>
      </c>
      <c r="E36" s="220" t="s">
        <v>317</v>
      </c>
      <c r="F36" s="233" t="s">
        <v>317</v>
      </c>
      <c r="G36" s="322" t="s">
        <v>317</v>
      </c>
      <c r="H36" s="233">
        <v>14722.47354840697</v>
      </c>
      <c r="I36" s="233">
        <v>15022.498261790917</v>
      </c>
      <c r="J36" s="233">
        <v>15858.095394750357</v>
      </c>
      <c r="K36" s="322">
        <v>16949.402428418423</v>
      </c>
      <c r="M36"/>
      <c r="N36"/>
      <c r="O36"/>
      <c r="P36"/>
      <c r="Q36"/>
      <c r="R36"/>
      <c r="S36"/>
      <c r="T36"/>
    </row>
    <row r="37" spans="2:20" ht="17.25" customHeight="1">
      <c r="B37" s="218">
        <v>22</v>
      </c>
      <c r="C37" s="219" t="s">
        <v>350</v>
      </c>
      <c r="D37" s="220" t="s">
        <v>317</v>
      </c>
      <c r="E37" s="220" t="s">
        <v>317</v>
      </c>
      <c r="F37" s="233" t="s">
        <v>317</v>
      </c>
      <c r="G37" s="322" t="s">
        <v>317</v>
      </c>
      <c r="H37" s="233">
        <v>6236.1185097505468</v>
      </c>
      <c r="I37" s="233">
        <v>6491.3329352855008</v>
      </c>
      <c r="J37" s="233">
        <v>6877.8735221120096</v>
      </c>
      <c r="K37" s="322">
        <v>7258.4924673775022</v>
      </c>
      <c r="M37"/>
      <c r="N37"/>
      <c r="O37"/>
      <c r="P37"/>
      <c r="Q37"/>
      <c r="R37"/>
      <c r="S37"/>
      <c r="T37"/>
    </row>
    <row r="38" spans="2:20" ht="17.25" customHeight="1" thickBot="1">
      <c r="B38" s="225">
        <v>23</v>
      </c>
      <c r="C38" s="226" t="s">
        <v>351</v>
      </c>
      <c r="D38" s="227" t="s">
        <v>317</v>
      </c>
      <c r="E38" s="227" t="s">
        <v>317</v>
      </c>
      <c r="F38" s="234" t="s">
        <v>317</v>
      </c>
      <c r="G38" s="325" t="s">
        <v>317</v>
      </c>
      <c r="H38" s="234">
        <v>2.3699887090489837</v>
      </c>
      <c r="I38" s="234">
        <v>2.3246890188044955</v>
      </c>
      <c r="J38" s="234">
        <v>2.3094898039351066</v>
      </c>
      <c r="K38" s="325">
        <v>2.3356594268589141</v>
      </c>
      <c r="M38"/>
      <c r="N38"/>
      <c r="O38"/>
      <c r="P38"/>
      <c r="Q38"/>
      <c r="R38"/>
      <c r="S38"/>
      <c r="T38"/>
    </row>
    <row r="39" spans="2:20" ht="27.75" customHeight="1" thickTop="1">
      <c r="B39" s="366" t="s">
        <v>397</v>
      </c>
      <c r="C39" s="366"/>
      <c r="D39" s="366"/>
      <c r="E39" s="366"/>
      <c r="F39" s="366"/>
      <c r="G39" s="366"/>
      <c r="H39" s="366"/>
      <c r="I39" s="366"/>
      <c r="J39" s="366"/>
      <c r="K39" s="366"/>
      <c r="L39" s="228"/>
      <c r="M39" s="342" t="s">
        <v>301</v>
      </c>
      <c r="O39"/>
      <c r="P39"/>
    </row>
    <row r="40" spans="2:20">
      <c r="B40" s="229"/>
      <c r="L40" s="197"/>
      <c r="M40" s="342"/>
    </row>
    <row r="41" spans="2:20">
      <c r="B41" s="229"/>
    </row>
  </sheetData>
  <mergeCells count="6">
    <mergeCell ref="B2:G2"/>
    <mergeCell ref="D5:G5"/>
    <mergeCell ref="H5:K5"/>
    <mergeCell ref="M5:M6"/>
    <mergeCell ref="B39:K39"/>
    <mergeCell ref="M39:M40"/>
  </mergeCells>
  <hyperlinks>
    <hyperlink ref="M5" location="Índice!A1" display="Back to the Index" xr:uid="{00000000-0004-0000-0800-000000000000}"/>
    <hyperlink ref="M39" location="Índice!A1" display="Back to the Index" xr:uid="{00000000-0004-0000-0800-000001000000}"/>
  </hyperlinks>
  <pageMargins left="0.61" right="0.19685039370078741" top="0.43" bottom="0.16" header="0.27" footer="0.16"/>
  <pageSetup paperSize="9" scale="9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A9918BE4EF40F4AA4F6D1DF5575E2EC" ma:contentTypeVersion="2" ma:contentTypeDescription="Create a new document." ma:contentTypeScope="" ma:versionID="ed689221f700b95d155df5392e6604ee">
  <xsd:schema xmlns:xsd="http://www.w3.org/2001/XMLSchema" xmlns:xs="http://www.w3.org/2001/XMLSchema" xmlns:p="http://schemas.microsoft.com/office/2006/metadata/properties" xmlns:ns1="http://schemas.microsoft.com/sharepoint/v3" xmlns:ns2="dddd2ea0-f289-44f2-90a3-98968f13641b" targetNamespace="http://schemas.microsoft.com/office/2006/metadata/properties" ma:root="true" ma:fieldsID="22c1f8430e5f9c75d54b28a3abe1b4b5" ns1:_="" ns2:_="">
    <xsd:import namespace="http://schemas.microsoft.com/sharepoint/v3"/>
    <xsd:import namespace="dddd2ea0-f289-44f2-90a3-98968f13641b"/>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dd2ea0-f289-44f2-90a3-98968f13641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170C23-9753-49AD-8D2F-10F5250E5BB9}"/>
</file>

<file path=customXml/itemProps2.xml><?xml version="1.0" encoding="utf-8"?>
<ds:datastoreItem xmlns:ds="http://schemas.openxmlformats.org/officeDocument/2006/customXml" ds:itemID="{844C04A5-2EF2-4F9F-8B04-7B79CE7B2EF0}"/>
</file>

<file path=customXml/itemProps3.xml><?xml version="1.0" encoding="utf-8"?>
<ds:datastoreItem xmlns:ds="http://schemas.openxmlformats.org/officeDocument/2006/customXml" ds:itemID="{0500CF68-8E0C-4764-AAA5-512F9164A3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Índice</vt:lpstr>
      <vt:lpstr>Modelo 4</vt:lpstr>
      <vt:lpstr>Modelo 23</vt:lpstr>
      <vt:lpstr>Modelo 36</vt:lpstr>
      <vt:lpstr>Rácios de capital</vt:lpstr>
      <vt:lpstr>Capital contab. vs regulamentar</vt:lpstr>
      <vt:lpstr>Modelo Divulgação F.Próprios</vt:lpstr>
      <vt:lpstr>Rácio Alavancagem</vt:lpstr>
      <vt:lpstr>Modelo EU LIQ1</vt:lpstr>
      <vt:lpstr>Modelo IFRS 9-FL</vt:lpstr>
      <vt:lpstr>Índice!Print_Area</vt:lpstr>
      <vt:lpstr>'Modelo 4'!Print_Area</vt:lpstr>
      <vt:lpstr>'Modelo EU LIQ1'!Print_Area</vt:lpstr>
      <vt:lpstr>'Rácio Alavancagem'!Print_Area</vt:lpstr>
    </vt:vector>
  </TitlesOfParts>
  <Company>Millennium BCP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 FERNANDES PINTO DE ALMEIDA DA COSTA</dc:creator>
  <cp:lastModifiedBy>Miguel Sampayo</cp:lastModifiedBy>
  <cp:lastPrinted>2018-10-01T08:05:58Z</cp:lastPrinted>
  <dcterms:created xsi:type="dcterms:W3CDTF">2018-04-27T09:24:02Z</dcterms:created>
  <dcterms:modified xsi:type="dcterms:W3CDTF">2020-12-03T14:44:13Z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8" name="ContentTypeId">
    <vt:lpwstr>0x0101004A9918BE4EF40F4AA4F6D1DF5575E2EC</vt:lpwstr>
  </property>
  <property fmtid="{D5CDD505-2E9C-101B-9397-08002B2CF9AE}" pid="9" name="Order">
    <vt:r8>355000</vt:r8>
  </property>
  <property fmtid="{D5CDD505-2E9C-101B-9397-08002B2CF9AE}" pid="10" name="TemplateUrl">
    <vt:lpwstr/>
  </property>
  <property fmtid="{D5CDD505-2E9C-101B-9397-08002B2CF9AE}" pid="11" name="xd_Signature">
    <vt:bool>false</vt:bool>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ies>
</file>